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tserver\Hosek\Ivančice\PDF k poslání\TISK A ODEVZDÁNÍ\Rozpočet - soupis prací\"/>
    </mc:Choice>
  </mc:AlternateContent>
  <bookViews>
    <workbookView xWindow="0" yWindow="0" windowWidth="23040" windowHeight="8484" activeTab="5"/>
  </bookViews>
  <sheets>
    <sheet name="Pokyny pro vyplnění" sheetId="11" r:id="rId1"/>
    <sheet name="Stavba" sheetId="1" r:id="rId2"/>
    <sheet name="VzorPolozky" sheetId="10" state="hidden" r:id="rId3"/>
    <sheet name="2017-07-60 01 Pol" sheetId="12" r:id="rId4"/>
    <sheet name="2017-07-60 02 Pol" sheetId="13" r:id="rId5"/>
    <sheet name="2017-07-60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'2017-07-60 01 Pol'!$1:$7</definedName>
    <definedName name="_xlnm.Print_Titles" localSheetId="4">'2017-07-60 02 Pol'!$1:$7</definedName>
    <definedName name="_xlnm.Print_Titles" localSheetId="5">'2017-07-60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'2017-07-60 01 Pol'!$A$1:$W$268</definedName>
    <definedName name="_xlnm.Print_Area" localSheetId="4">'2017-07-60 02 Pol'!$A$1:$W$116</definedName>
    <definedName name="_xlnm.Print_Area" localSheetId="5">'2017-07-60 03 Pol'!$A$1:$W$38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M9" i="14" s="1"/>
  <c r="I9" i="14"/>
  <c r="K9" i="14"/>
  <c r="O9" i="14"/>
  <c r="Q9" i="14"/>
  <c r="V9" i="14"/>
  <c r="G10" i="14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V22" i="14"/>
  <c r="G23" i="14"/>
  <c r="M23" i="14" s="1"/>
  <c r="M22" i="14" s="1"/>
  <c r="I23" i="14"/>
  <c r="I22" i="14" s="1"/>
  <c r="K23" i="14"/>
  <c r="K22" i="14" s="1"/>
  <c r="O23" i="14"/>
  <c r="O22" i="14" s="1"/>
  <c r="Q23" i="14"/>
  <c r="Q22" i="14" s="1"/>
  <c r="V23" i="14"/>
  <c r="G25" i="14"/>
  <c r="M25" i="14" s="1"/>
  <c r="I25" i="14"/>
  <c r="K25" i="14"/>
  <c r="K24" i="14" s="1"/>
  <c r="O25" i="14"/>
  <c r="Q25" i="14"/>
  <c r="V25" i="14"/>
  <c r="G26" i="14"/>
  <c r="I26" i="14"/>
  <c r="K26" i="14"/>
  <c r="O26" i="14"/>
  <c r="Q26" i="14"/>
  <c r="V26" i="14"/>
  <c r="V24" i="14" s="1"/>
  <c r="G27" i="14"/>
  <c r="M27" i="14" s="1"/>
  <c r="I27" i="14"/>
  <c r="K27" i="14"/>
  <c r="O27" i="14"/>
  <c r="Q27" i="14"/>
  <c r="Q24" i="14" s="1"/>
  <c r="V27" i="14"/>
  <c r="G29" i="14"/>
  <c r="M29" i="14" s="1"/>
  <c r="I29" i="14"/>
  <c r="K29" i="14"/>
  <c r="O29" i="14"/>
  <c r="Q29" i="14"/>
  <c r="V29" i="14"/>
  <c r="G30" i="14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AE37" i="14"/>
  <c r="BA96" i="13"/>
  <c r="BA93" i="13"/>
  <c r="BA90" i="13"/>
  <c r="BA70" i="13"/>
  <c r="BA66" i="13"/>
  <c r="BA16" i="13"/>
  <c r="BA13" i="13"/>
  <c r="G9" i="13"/>
  <c r="M9" i="13" s="1"/>
  <c r="I9" i="13"/>
  <c r="K9" i="13"/>
  <c r="O9" i="13"/>
  <c r="Q9" i="13"/>
  <c r="V9" i="13"/>
  <c r="G12" i="13"/>
  <c r="M12" i="13" s="1"/>
  <c r="I12" i="13"/>
  <c r="K12" i="13"/>
  <c r="O12" i="13"/>
  <c r="Q12" i="13"/>
  <c r="V12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7" i="13"/>
  <c r="I37" i="13"/>
  <c r="K37" i="13"/>
  <c r="M37" i="13"/>
  <c r="O37" i="13"/>
  <c r="Q37" i="13"/>
  <c r="V37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4" i="13"/>
  <c r="M44" i="13" s="1"/>
  <c r="I44" i="13"/>
  <c r="K44" i="13"/>
  <c r="O44" i="13"/>
  <c r="Q44" i="13"/>
  <c r="V44" i="13"/>
  <c r="G46" i="13"/>
  <c r="I46" i="13"/>
  <c r="K46" i="13"/>
  <c r="M46" i="13"/>
  <c r="O46" i="13"/>
  <c r="Q46" i="13"/>
  <c r="V46" i="13"/>
  <c r="G48" i="13"/>
  <c r="M48" i="13" s="1"/>
  <c r="I48" i="13"/>
  <c r="K48" i="13"/>
  <c r="O48" i="13"/>
  <c r="Q48" i="13"/>
  <c r="V48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G58" i="13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2" i="13"/>
  <c r="M62" i="13" s="1"/>
  <c r="I62" i="13"/>
  <c r="K62" i="13"/>
  <c r="O62" i="13"/>
  <c r="Q62" i="13"/>
  <c r="V62" i="13"/>
  <c r="G65" i="13"/>
  <c r="M65" i="13" s="1"/>
  <c r="I65" i="13"/>
  <c r="K65" i="13"/>
  <c r="O65" i="13"/>
  <c r="Q65" i="13"/>
  <c r="V65" i="13"/>
  <c r="G69" i="13"/>
  <c r="M69" i="13" s="1"/>
  <c r="I69" i="13"/>
  <c r="K69" i="13"/>
  <c r="O69" i="13"/>
  <c r="Q69" i="13"/>
  <c r="V69" i="13"/>
  <c r="G74" i="13"/>
  <c r="M74" i="13" s="1"/>
  <c r="I74" i="13"/>
  <c r="K74" i="13"/>
  <c r="O74" i="13"/>
  <c r="Q74" i="13"/>
  <c r="V74" i="13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6" i="13"/>
  <c r="M86" i="13" s="1"/>
  <c r="I86" i="13"/>
  <c r="K86" i="13"/>
  <c r="O86" i="13"/>
  <c r="Q86" i="13"/>
  <c r="V86" i="13"/>
  <c r="G89" i="13"/>
  <c r="M89" i="13" s="1"/>
  <c r="I89" i="13"/>
  <c r="K89" i="13"/>
  <c r="O89" i="13"/>
  <c r="Q89" i="13"/>
  <c r="V89" i="13"/>
  <c r="G92" i="13"/>
  <c r="M92" i="13" s="1"/>
  <c r="I92" i="13"/>
  <c r="K92" i="13"/>
  <c r="O92" i="13"/>
  <c r="Q92" i="13"/>
  <c r="V92" i="13"/>
  <c r="G95" i="13"/>
  <c r="M95" i="13" s="1"/>
  <c r="I95" i="13"/>
  <c r="K95" i="13"/>
  <c r="O95" i="13"/>
  <c r="Q95" i="13"/>
  <c r="V95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3" i="13"/>
  <c r="I103" i="13"/>
  <c r="K103" i="13"/>
  <c r="K102" i="13" s="1"/>
  <c r="O103" i="13"/>
  <c r="Q103" i="13"/>
  <c r="V103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K111" i="13"/>
  <c r="G112" i="13"/>
  <c r="M112" i="13" s="1"/>
  <c r="M111" i="13" s="1"/>
  <c r="I112" i="13"/>
  <c r="I111" i="13" s="1"/>
  <c r="K112" i="13"/>
  <c r="O112" i="13"/>
  <c r="O111" i="13" s="1"/>
  <c r="Q112" i="13"/>
  <c r="Q111" i="13" s="1"/>
  <c r="V112" i="13"/>
  <c r="V111" i="13" s="1"/>
  <c r="AE115" i="13"/>
  <c r="F42" i="1" s="1"/>
  <c r="BA25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4" i="12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4" i="12"/>
  <c r="M24" i="12" s="1"/>
  <c r="I24" i="12"/>
  <c r="K24" i="12"/>
  <c r="O24" i="12"/>
  <c r="Q24" i="12"/>
  <c r="V24" i="12"/>
  <c r="G31" i="12"/>
  <c r="M31" i="12" s="1"/>
  <c r="I31" i="12"/>
  <c r="K31" i="12"/>
  <c r="O31" i="12"/>
  <c r="Q31" i="12"/>
  <c r="V31" i="12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61" i="12"/>
  <c r="M61" i="12" s="1"/>
  <c r="I61" i="12"/>
  <c r="I60" i="12" s="1"/>
  <c r="K61" i="12"/>
  <c r="O61" i="12"/>
  <c r="Q61" i="12"/>
  <c r="V61" i="12"/>
  <c r="G64" i="12"/>
  <c r="I64" i="12"/>
  <c r="K64" i="12"/>
  <c r="O64" i="12"/>
  <c r="Q64" i="12"/>
  <c r="V64" i="12"/>
  <c r="G70" i="12"/>
  <c r="M70" i="12" s="1"/>
  <c r="I70" i="12"/>
  <c r="K70" i="12"/>
  <c r="O70" i="12"/>
  <c r="Q70" i="12"/>
  <c r="V70" i="12"/>
  <c r="G73" i="12"/>
  <c r="M73" i="12" s="1"/>
  <c r="I73" i="12"/>
  <c r="K73" i="12"/>
  <c r="K60" i="12" s="1"/>
  <c r="O73" i="12"/>
  <c r="Q73" i="12"/>
  <c r="V73" i="12"/>
  <c r="V60" i="12" s="1"/>
  <c r="G77" i="12"/>
  <c r="M77" i="12" s="1"/>
  <c r="I77" i="12"/>
  <c r="K77" i="12"/>
  <c r="O77" i="12"/>
  <c r="O76" i="12" s="1"/>
  <c r="Q77" i="12"/>
  <c r="V77" i="12"/>
  <c r="G79" i="12"/>
  <c r="M79" i="12" s="1"/>
  <c r="I79" i="12"/>
  <c r="I76" i="12" s="1"/>
  <c r="K79" i="12"/>
  <c r="O79" i="12"/>
  <c r="Q79" i="12"/>
  <c r="V79" i="12"/>
  <c r="G82" i="12"/>
  <c r="M82" i="12" s="1"/>
  <c r="I82" i="12"/>
  <c r="K82" i="12"/>
  <c r="O82" i="12"/>
  <c r="Q82" i="12"/>
  <c r="Q81" i="12" s="1"/>
  <c r="V82" i="12"/>
  <c r="G85" i="12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7" i="12"/>
  <c r="M97" i="12" s="1"/>
  <c r="I97" i="12"/>
  <c r="K97" i="12"/>
  <c r="K96" i="12" s="1"/>
  <c r="O97" i="12"/>
  <c r="Q97" i="12"/>
  <c r="V97" i="12"/>
  <c r="G99" i="12"/>
  <c r="I99" i="12"/>
  <c r="K99" i="12"/>
  <c r="O99" i="12"/>
  <c r="Q99" i="12"/>
  <c r="V99" i="12"/>
  <c r="V96" i="12" s="1"/>
  <c r="G102" i="12"/>
  <c r="I102" i="12"/>
  <c r="K102" i="12"/>
  <c r="O102" i="12"/>
  <c r="Q102" i="12"/>
  <c r="V102" i="12"/>
  <c r="G108" i="12"/>
  <c r="M108" i="12" s="1"/>
  <c r="I108" i="12"/>
  <c r="K108" i="12"/>
  <c r="O108" i="12"/>
  <c r="Q108" i="12"/>
  <c r="V108" i="12"/>
  <c r="G111" i="12"/>
  <c r="M111" i="12" s="1"/>
  <c r="I111" i="12"/>
  <c r="K111" i="12"/>
  <c r="O111" i="12"/>
  <c r="Q111" i="12"/>
  <c r="V111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M131" i="12" s="1"/>
  <c r="I131" i="12"/>
  <c r="I130" i="12" s="1"/>
  <c r="K131" i="12"/>
  <c r="O131" i="12"/>
  <c r="O130" i="12" s="1"/>
  <c r="Q131" i="12"/>
  <c r="V131" i="12"/>
  <c r="G135" i="12"/>
  <c r="M135" i="12" s="1"/>
  <c r="I135" i="12"/>
  <c r="K135" i="12"/>
  <c r="O135" i="12"/>
  <c r="Q135" i="12"/>
  <c r="V135" i="12"/>
  <c r="G141" i="12"/>
  <c r="M141" i="12" s="1"/>
  <c r="I141" i="12"/>
  <c r="K141" i="12"/>
  <c r="K140" i="12" s="1"/>
  <c r="O141" i="12"/>
  <c r="Q141" i="12"/>
  <c r="V141" i="12"/>
  <c r="V140" i="12" s="1"/>
  <c r="G143" i="12"/>
  <c r="M143" i="12" s="1"/>
  <c r="I143" i="12"/>
  <c r="K143" i="12"/>
  <c r="O143" i="12"/>
  <c r="Q143" i="12"/>
  <c r="V143" i="12"/>
  <c r="G146" i="12"/>
  <c r="M146" i="12" s="1"/>
  <c r="I146" i="12"/>
  <c r="K146" i="12"/>
  <c r="K145" i="12" s="1"/>
  <c r="O146" i="12"/>
  <c r="Q146" i="12"/>
  <c r="V146" i="12"/>
  <c r="G149" i="12"/>
  <c r="I149" i="12"/>
  <c r="K149" i="12"/>
  <c r="O149" i="12"/>
  <c r="Q149" i="12"/>
  <c r="V149" i="12"/>
  <c r="V145" i="12" s="1"/>
  <c r="G154" i="12"/>
  <c r="G153" i="12" s="1"/>
  <c r="I60" i="1" s="1"/>
  <c r="I154" i="12"/>
  <c r="I153" i="12" s="1"/>
  <c r="K154" i="12"/>
  <c r="K153" i="12" s="1"/>
  <c r="O154" i="12"/>
  <c r="O153" i="12" s="1"/>
  <c r="Q154" i="12"/>
  <c r="Q153" i="12" s="1"/>
  <c r="V154" i="12"/>
  <c r="V153" i="12" s="1"/>
  <c r="G156" i="12"/>
  <c r="M156" i="12" s="1"/>
  <c r="I156" i="12"/>
  <c r="K156" i="12"/>
  <c r="O156" i="12"/>
  <c r="O155" i="12" s="1"/>
  <c r="Q156" i="12"/>
  <c r="V156" i="12"/>
  <c r="G161" i="12"/>
  <c r="M161" i="12" s="1"/>
  <c r="I161" i="12"/>
  <c r="I155" i="12" s="1"/>
  <c r="K161" i="12"/>
  <c r="O161" i="12"/>
  <c r="Q161" i="12"/>
  <c r="V161" i="12"/>
  <c r="G164" i="12"/>
  <c r="M164" i="12" s="1"/>
  <c r="I164" i="12"/>
  <c r="K164" i="12"/>
  <c r="O164" i="12"/>
  <c r="Q164" i="12"/>
  <c r="V164" i="12"/>
  <c r="G167" i="12"/>
  <c r="M167" i="12" s="1"/>
  <c r="I167" i="12"/>
  <c r="K167" i="12"/>
  <c r="O167" i="12"/>
  <c r="Q167" i="12"/>
  <c r="V167" i="12"/>
  <c r="G173" i="12"/>
  <c r="M173" i="12" s="1"/>
  <c r="I173" i="12"/>
  <c r="I172" i="12" s="1"/>
  <c r="K173" i="12"/>
  <c r="O173" i="12"/>
  <c r="O172" i="12" s="1"/>
  <c r="Q173" i="12"/>
  <c r="Q172" i="12" s="1"/>
  <c r="V173" i="12"/>
  <c r="G176" i="12"/>
  <c r="M176" i="12" s="1"/>
  <c r="I176" i="12"/>
  <c r="K176" i="12"/>
  <c r="K172" i="12" s="1"/>
  <c r="O176" i="12"/>
  <c r="Q176" i="12"/>
  <c r="V176" i="12"/>
  <c r="G180" i="12"/>
  <c r="M180" i="12" s="1"/>
  <c r="I180" i="12"/>
  <c r="K180" i="12"/>
  <c r="O180" i="12"/>
  <c r="Q180" i="12"/>
  <c r="V180" i="12"/>
  <c r="V179" i="12" s="1"/>
  <c r="G182" i="12"/>
  <c r="I182" i="12"/>
  <c r="K182" i="12"/>
  <c r="M182" i="12"/>
  <c r="O182" i="12"/>
  <c r="Q182" i="12"/>
  <c r="V182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6" i="12"/>
  <c r="M196" i="12" s="1"/>
  <c r="I196" i="12"/>
  <c r="K196" i="12"/>
  <c r="O196" i="12"/>
  <c r="Q196" i="12"/>
  <c r="V196" i="12"/>
  <c r="G199" i="12"/>
  <c r="M199" i="12" s="1"/>
  <c r="I199" i="12"/>
  <c r="K199" i="12"/>
  <c r="O199" i="12"/>
  <c r="Q199" i="12"/>
  <c r="V199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9" i="12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M213" i="12" s="1"/>
  <c r="I213" i="12"/>
  <c r="K213" i="12"/>
  <c r="O213" i="12"/>
  <c r="Q213" i="12"/>
  <c r="V213" i="12"/>
  <c r="G216" i="12"/>
  <c r="M216" i="12" s="1"/>
  <c r="I216" i="12"/>
  <c r="K216" i="12"/>
  <c r="O216" i="12"/>
  <c r="Q216" i="12"/>
  <c r="V216" i="12"/>
  <c r="G219" i="12"/>
  <c r="M219" i="12" s="1"/>
  <c r="I219" i="12"/>
  <c r="K219" i="12"/>
  <c r="O219" i="12"/>
  <c r="Q219" i="12"/>
  <c r="V219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5" i="12"/>
  <c r="M245" i="12" s="1"/>
  <c r="I245" i="12"/>
  <c r="K245" i="12"/>
  <c r="O245" i="12"/>
  <c r="Q245" i="12"/>
  <c r="V245" i="12"/>
  <c r="K246" i="12"/>
  <c r="G247" i="12"/>
  <c r="G246" i="12" s="1"/>
  <c r="I67" i="1" s="1"/>
  <c r="I247" i="12"/>
  <c r="I246" i="12" s="1"/>
  <c r="K247" i="12"/>
  <c r="O247" i="12"/>
  <c r="O246" i="12" s="1"/>
  <c r="Q247" i="12"/>
  <c r="Q246" i="12" s="1"/>
  <c r="V247" i="12"/>
  <c r="V246" i="12" s="1"/>
  <c r="G251" i="12"/>
  <c r="M251" i="12" s="1"/>
  <c r="I251" i="12"/>
  <c r="I250" i="12" s="1"/>
  <c r="K251" i="12"/>
  <c r="O251" i="12"/>
  <c r="O250" i="12" s="1"/>
  <c r="Q251" i="12"/>
  <c r="Q250" i="12" s="1"/>
  <c r="V251" i="12"/>
  <c r="G253" i="12"/>
  <c r="M253" i="12" s="1"/>
  <c r="I253" i="12"/>
  <c r="K253" i="12"/>
  <c r="O253" i="12"/>
  <c r="Q253" i="12"/>
  <c r="V253" i="12"/>
  <c r="G256" i="12"/>
  <c r="M256" i="12" s="1"/>
  <c r="I256" i="12"/>
  <c r="K256" i="12"/>
  <c r="O256" i="12"/>
  <c r="O255" i="12" s="1"/>
  <c r="Q256" i="12"/>
  <c r="V256" i="12"/>
  <c r="G258" i="12"/>
  <c r="M258" i="12" s="1"/>
  <c r="I258" i="12"/>
  <c r="K258" i="12"/>
  <c r="O258" i="12"/>
  <c r="Q258" i="12"/>
  <c r="V258" i="12"/>
  <c r="V255" i="12" s="1"/>
  <c r="G261" i="12"/>
  <c r="I261" i="12"/>
  <c r="K261" i="12"/>
  <c r="O261" i="12"/>
  <c r="Q261" i="12"/>
  <c r="V261" i="12"/>
  <c r="G263" i="12"/>
  <c r="M263" i="12" s="1"/>
  <c r="I263" i="12"/>
  <c r="K263" i="12"/>
  <c r="O263" i="12"/>
  <c r="Q263" i="12"/>
  <c r="V263" i="12"/>
  <c r="G264" i="12"/>
  <c r="M264" i="12" s="1"/>
  <c r="I264" i="12"/>
  <c r="K264" i="12"/>
  <c r="K260" i="12" s="1"/>
  <c r="O264" i="12"/>
  <c r="Q264" i="12"/>
  <c r="V264" i="12"/>
  <c r="G265" i="12"/>
  <c r="M265" i="12" s="1"/>
  <c r="I265" i="12"/>
  <c r="K265" i="12"/>
  <c r="O265" i="12"/>
  <c r="Q265" i="12"/>
  <c r="V265" i="12"/>
  <c r="AE267" i="12"/>
  <c r="F41" i="1" s="1"/>
  <c r="I20" i="1"/>
  <c r="I19" i="1"/>
  <c r="H44" i="1"/>
  <c r="I260" i="12" l="1"/>
  <c r="O260" i="12"/>
  <c r="Q208" i="12"/>
  <c r="I101" i="12"/>
  <c r="O101" i="12"/>
  <c r="V81" i="12"/>
  <c r="V8" i="12"/>
  <c r="O229" i="12"/>
  <c r="V208" i="12"/>
  <c r="Q101" i="12"/>
  <c r="I88" i="13"/>
  <c r="O28" i="14"/>
  <c r="V260" i="12"/>
  <c r="I255" i="12"/>
  <c r="K250" i="12"/>
  <c r="K229" i="12"/>
  <c r="Q229" i="12"/>
  <c r="Q179" i="12"/>
  <c r="O179" i="12"/>
  <c r="V155" i="12"/>
  <c r="O8" i="12"/>
  <c r="I102" i="13"/>
  <c r="G102" i="13"/>
  <c r="I68" i="1" s="1"/>
  <c r="Q88" i="13"/>
  <c r="K88" i="13"/>
  <c r="V54" i="13"/>
  <c r="V8" i="13"/>
  <c r="I8" i="13"/>
  <c r="K28" i="14"/>
  <c r="Q28" i="14"/>
  <c r="K8" i="14"/>
  <c r="Q8" i="14"/>
  <c r="K208" i="12"/>
  <c r="Q155" i="12"/>
  <c r="Q60" i="12"/>
  <c r="O54" i="13"/>
  <c r="I54" i="13"/>
  <c r="O8" i="13"/>
  <c r="Q260" i="12"/>
  <c r="I229" i="12"/>
  <c r="K155" i="12"/>
  <c r="K101" i="12"/>
  <c r="V102" i="13"/>
  <c r="O88" i="13"/>
  <c r="K54" i="13"/>
  <c r="Q54" i="13"/>
  <c r="K8" i="13"/>
  <c r="I28" i="14"/>
  <c r="I8" i="14"/>
  <c r="O8" i="14"/>
  <c r="I179" i="12"/>
  <c r="V172" i="12"/>
  <c r="O145" i="12"/>
  <c r="I145" i="12"/>
  <c r="K130" i="12"/>
  <c r="Q130" i="12"/>
  <c r="V101" i="12"/>
  <c r="O96" i="12"/>
  <c r="I96" i="12"/>
  <c r="Q76" i="12"/>
  <c r="K76" i="12"/>
  <c r="I8" i="12"/>
  <c r="K255" i="12"/>
  <c r="Q255" i="12"/>
  <c r="V250" i="12"/>
  <c r="V229" i="12"/>
  <c r="I208" i="12"/>
  <c r="O208" i="12"/>
  <c r="K179" i="12"/>
  <c r="Q145" i="12"/>
  <c r="Q140" i="12"/>
  <c r="I140" i="12"/>
  <c r="O140" i="12"/>
  <c r="V130" i="12"/>
  <c r="Q96" i="12"/>
  <c r="K81" i="12"/>
  <c r="O81" i="12"/>
  <c r="I81" i="12"/>
  <c r="V76" i="12"/>
  <c r="O60" i="12"/>
  <c r="Q8" i="12"/>
  <c r="K8" i="12"/>
  <c r="Q102" i="13"/>
  <c r="O102" i="13"/>
  <c r="V88" i="13"/>
  <c r="Q8" i="13"/>
  <c r="V28" i="14"/>
  <c r="I24" i="14"/>
  <c r="O24" i="14"/>
  <c r="V8" i="14"/>
  <c r="G260" i="12"/>
  <c r="I74" i="1" s="1"/>
  <c r="M255" i="12"/>
  <c r="G255" i="12"/>
  <c r="I70" i="1" s="1"/>
  <c r="M250" i="12"/>
  <c r="G250" i="12"/>
  <c r="I69" i="1" s="1"/>
  <c r="G208" i="12"/>
  <c r="I65" i="1" s="1"/>
  <c r="G172" i="12"/>
  <c r="I63" i="1" s="1"/>
  <c r="M155" i="12"/>
  <c r="G145" i="12"/>
  <c r="I59" i="1" s="1"/>
  <c r="M140" i="12"/>
  <c r="G130" i="12"/>
  <c r="I57" i="1" s="1"/>
  <c r="G101" i="12"/>
  <c r="I56" i="1" s="1"/>
  <c r="G96" i="12"/>
  <c r="I55" i="1" s="1"/>
  <c r="G81" i="12"/>
  <c r="I54" i="1" s="1"/>
  <c r="M76" i="12"/>
  <c r="G60" i="12"/>
  <c r="G8" i="12"/>
  <c r="G54" i="13"/>
  <c r="I52" i="1" s="1"/>
  <c r="F40" i="1"/>
  <c r="G28" i="14"/>
  <c r="I73" i="1" s="1"/>
  <c r="F39" i="1"/>
  <c r="F44" i="1" s="1"/>
  <c r="G23" i="1" s="1"/>
  <c r="F43" i="1"/>
  <c r="G24" i="14"/>
  <c r="I61" i="1" s="1"/>
  <c r="G22" i="14"/>
  <c r="I72" i="1" s="1"/>
  <c r="G8" i="14"/>
  <c r="M28" i="14"/>
  <c r="AF37" i="14"/>
  <c r="M30" i="14"/>
  <c r="M26" i="14"/>
  <c r="M24" i="14" s="1"/>
  <c r="M10" i="14"/>
  <c r="M8" i="14" s="1"/>
  <c r="M8" i="13"/>
  <c r="M88" i="13"/>
  <c r="AF115" i="13"/>
  <c r="G42" i="1" s="1"/>
  <c r="I42" i="1" s="1"/>
  <c r="M103" i="13"/>
  <c r="M102" i="13" s="1"/>
  <c r="G88" i="13"/>
  <c r="G8" i="13"/>
  <c r="M58" i="13"/>
  <c r="M54" i="13" s="1"/>
  <c r="M229" i="12"/>
  <c r="M172" i="12"/>
  <c r="M130" i="12"/>
  <c r="M179" i="12"/>
  <c r="M261" i="12"/>
  <c r="M260" i="12" s="1"/>
  <c r="M247" i="12"/>
  <c r="M246" i="12" s="1"/>
  <c r="AF267" i="12"/>
  <c r="G41" i="1" s="1"/>
  <c r="I41" i="1" s="1"/>
  <c r="G229" i="12"/>
  <c r="I66" i="1" s="1"/>
  <c r="M209" i="12"/>
  <c r="M208" i="12" s="1"/>
  <c r="G179" i="12"/>
  <c r="I64" i="1" s="1"/>
  <c r="G155" i="12"/>
  <c r="I62" i="1" s="1"/>
  <c r="M154" i="12"/>
  <c r="M153" i="12" s="1"/>
  <c r="G140" i="12"/>
  <c r="I58" i="1" s="1"/>
  <c r="M102" i="12"/>
  <c r="M101" i="12" s="1"/>
  <c r="G76" i="12"/>
  <c r="M149" i="12"/>
  <c r="M145" i="12" s="1"/>
  <c r="M99" i="12"/>
  <c r="M96" i="12" s="1"/>
  <c r="M85" i="12"/>
  <c r="M81" i="12" s="1"/>
  <c r="M64" i="12"/>
  <c r="M60" i="12" s="1"/>
  <c r="M14" i="12"/>
  <c r="M8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53" i="1"/>
  <c r="G267" i="12"/>
  <c r="G115" i="13"/>
  <c r="I51" i="1"/>
  <c r="I16" i="1"/>
  <c r="G43" i="1"/>
  <c r="I43" i="1" s="1"/>
  <c r="G39" i="1"/>
  <c r="G40" i="1"/>
  <c r="I40" i="1" s="1"/>
  <c r="G37" i="14"/>
  <c r="I71" i="1"/>
  <c r="G44" i="1" l="1"/>
  <c r="G25" i="1" s="1"/>
  <c r="A27" i="1" s="1"/>
  <c r="A28" i="1" s="1"/>
  <c r="G28" i="1" s="1"/>
  <c r="G27" i="1" s="1"/>
  <c r="G29" i="1" s="1"/>
  <c r="I39" i="1"/>
  <c r="I44" i="1" s="1"/>
  <c r="I75" i="1"/>
  <c r="I18" i="1"/>
  <c r="I21" i="1" s="1"/>
  <c r="J73" i="1" l="1"/>
  <c r="J58" i="1"/>
  <c r="J53" i="1"/>
  <c r="J56" i="1"/>
  <c r="J51" i="1"/>
  <c r="J71" i="1"/>
  <c r="J61" i="1"/>
  <c r="J68" i="1"/>
  <c r="J63" i="1"/>
  <c r="J62" i="1"/>
  <c r="J55" i="1"/>
  <c r="J65" i="1"/>
  <c r="J64" i="1"/>
  <c r="J59" i="1"/>
  <c r="J74" i="1"/>
  <c r="J67" i="1"/>
  <c r="J60" i="1"/>
  <c r="J69" i="1"/>
  <c r="J54" i="1"/>
  <c r="J70" i="1"/>
  <c r="J52" i="1"/>
  <c r="J72" i="1"/>
  <c r="J66" i="1"/>
  <c r="J57" i="1"/>
  <c r="J41" i="1"/>
  <c r="J39" i="1"/>
  <c r="J44" i="1" s="1"/>
  <c r="J42" i="1"/>
  <c r="J43" i="1"/>
  <c r="J40" i="1"/>
  <c r="J75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<sst xmlns="http://schemas.openxmlformats.org/spreadsheetml/2006/main" count="1792" uniqueCount="618">
  <si>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</si>
  <si>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</si>
  <si>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</si>
  <si>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</si>
  <si>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</si>
  <si>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</si>
  <si>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</si>
  <si>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</si>
  <si>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</si>
  <si>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</si>
  <si>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</si>
  <si>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</si>
  <si>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</si>
  <si>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</si>
  <si>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</si>
  <si>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</si>
  <si>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</si>
  <si>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</si>
  <si>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</si>
  <si>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</si>
  <si>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</si>
  <si>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</si>
  <si>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</si>
  <si>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</si>
  <si>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</si>
  <si>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</si>
  <si>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</si>
  <si>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</si>
  <si>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</si>
  <si>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</si>
  <si>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</si>
  <si>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</si>
  <si>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</si>
  <si>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</si>
  <si>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</si>
  <si>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</si>
  <si>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</si>
  <si>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</si>
  <si>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</si>
  <si>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</si>
  <si>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</si>
  <si>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</si>
  <si>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</si>
  <si>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2017-07-60</t>
  </si>
  <si>
    <t>ZŠ T.G.Masaryka Ivančice</t>
  </si>
  <si>
    <t>Stavba</t>
  </si>
  <si>
    <t>Oprava havarijního stavu hřiště</t>
  </si>
  <si>
    <t>01</t>
  </si>
  <si>
    <t>SO01 Víceúčelové hřiště</t>
  </si>
  <si>
    <t>02</t>
  </si>
  <si>
    <t>Opěrná stěna</t>
  </si>
  <si>
    <t>03</t>
  </si>
  <si>
    <t>Osvětlení sportovního areálu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</si>
  <si>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</si>
  <si>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</si>
  <si>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</si>
  <si>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</si>
  <si>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</si>
  <si>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</si>
  <si>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</si>
  <si>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</si>
  <si>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</si>
  <si>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</si>
  <si>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</si>
  <si>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</si>
  <si>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8</t>
  </si>
  <si>
    <t>Trubní vedení</t>
  </si>
  <si>
    <t>88</t>
  </si>
  <si>
    <t>Potrubí z drenážek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</si>
  <si>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</si>
  <si>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</si>
  <si>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</si>
  <si>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</si>
  <si>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</si>
  <si>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</si>
  <si>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</si>
  <si>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</si>
  <si>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M21.2</t>
  </si>
  <si>
    <t>Elektromontáže, Hodinové zúčtovací sazby</t>
  </si>
  <si>
    <t>702</t>
  </si>
  <si>
    <t>Sportovní povrchy venkovní - POLYURETANOVÉ</t>
  </si>
  <si>
    <t>702b</t>
  </si>
  <si>
    <t>Drenážní asfalty pod polyuretanové povrchy</t>
  </si>
  <si>
    <t>703</t>
  </si>
  <si>
    <t>Sportovní vybavení</t>
  </si>
  <si>
    <t>704</t>
  </si>
  <si>
    <t>Oplocení</t>
  </si>
  <si>
    <t>708</t>
  </si>
  <si>
    <t>Záchytné sítě za brankami včetně nosné konstrukce</t>
  </si>
  <si>
    <t>709</t>
  </si>
  <si>
    <t>Demontáže sportovních povrchů</t>
  </si>
  <si>
    <t>711</t>
  </si>
  <si>
    <t>Izolace proti vodě</t>
  </si>
  <si>
    <t>767</t>
  </si>
  <si>
    <t>Konstrukce zámečnické</t>
  </si>
  <si>
    <t>790</t>
  </si>
  <si>
    <t>Doplňkové výrobky</t>
  </si>
  <si>
    <t>M21</t>
  </si>
  <si>
    <t>Elektromontáže</t>
  </si>
  <si>
    <t>M21.1</t>
  </si>
  <si>
    <t>Elektromontáže, Rozvaděče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</si>
  <si>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</si>
  <si>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</si>
  <si>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</si>
  <si>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</si>
  <si>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</si>
  <si>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</si>
  <si>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</si>
  <si>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</si>
  <si>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</si>
  <si>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</si>
  <si>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</si>
  <si>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</si>
  <si>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</si>
  <si>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</si>
  <si>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</si>
  <si>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</si>
  <si>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</si>
  <si>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</si>
  <si>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</si>
  <si>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</si>
  <si>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</si>
  <si>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</si>
  <si>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</si>
  <si>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</si>
  <si>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</si>
  <si>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</si>
  <si>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</si>
  <si>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</si>
  <si>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</si>
  <si>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</si>
  <si>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</si>
  <si>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</si>
  <si>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</si>
  <si>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</si>
  <si>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113106231R00</t>
  </si>
  <si>
    <t>Rozebrání dlažeb, panelů vozovek a ploch s jakoukoliv výplní spár _x000D_
 v jakékoliv ploše, ze zámkové dlažky, kladených do lože z kameniva</t>
  </si>
  <si>
    <t>m2</t>
  </si>
  <si>
    <t>822-1</t>
  </si>
  <si>
    <t>RTS 17/ I</t>
  </si>
  <si>
    <t>POL1_</t>
  </si>
  <si>
    <t>s přemístěním hmot na skládku na vzdálenost do 3 m nebo s naložením na dopravní prostředek</t>
  </si>
  <si>
    <t>SPI</t>
  </si>
  <si>
    <t>Stávající zpevněné plochy a chodníky : 50</t>
  </si>
  <si>
    <t>VV</t>
  </si>
  <si>
    <t>113107405R00</t>
  </si>
  <si>
    <t>Odstranění podkladů nebo krytů z kameniva těženého, v ploše jednotlivě nad 50 m2, tloušťka vrstvy 50 mm</t>
  </si>
  <si>
    <t>113107410R00</t>
  </si>
  <si>
    <t>Odstranění podkladů nebo krytů z kameniva těženého, v ploše jednotlivě nad 50 m2, tloušťka vrstvy 100 mm</t>
  </si>
  <si>
    <t>113107620R00</t>
  </si>
  <si>
    <t>Odstranění podkladů nebo krytů z kameniva hrubého drceného, v ploše jednotlivě nad 50 m2, tloušťka vrstvy 200 mm</t>
  </si>
  <si>
    <t>POL1_1</t>
  </si>
  <si>
    <t>484</t>
  </si>
  <si>
    <t>113108406R00</t>
  </si>
  <si>
    <t>Odstranění podkladů nebo krytů živičných, v ploše jednotlivě nad 50 m2, tloušťka vrstvy 60 mm</t>
  </si>
  <si>
    <t>RTS 15/ I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</si>
  <si>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</si>
  <si>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</si>
  <si>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</si>
  <si>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</si>
  <si>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hřiště : 89</t>
  </si>
  <si>
    <t>ostatní plochy : 15</t>
  </si>
  <si>
    <t>132201110R00</t>
  </si>
  <si>
    <t>Hloubení rýh šířky do 60 cm do 50 m3, v hornině 3, hloubení strojně</t>
  </si>
  <si>
    <t>m3</t>
  </si>
  <si>
    <t>800-1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</si>
  <si>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</si>
  <si>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7*(22*(0,33+0,5)/2)*0,4</t>
  </si>
  <si>
    <t>32*(0,5+0,7)/2*0,4</t>
  </si>
  <si>
    <t>palisády : 14*0,8*0,4</t>
  </si>
  <si>
    <t>žlab : 10,5*0,5*0,4</t>
  </si>
  <si>
    <t>přípojka kanálu : 5*1,2*0,6</t>
  </si>
  <si>
    <t>139601102R00</t>
  </si>
  <si>
    <t>Ruční výkop jam, rýh a šachet v hornině 3</t>
  </si>
  <si>
    <t>s přehozením na vzdálenost do 5 m nebo s naložením na ruční dopravní prostředek</t>
  </si>
  <si>
    <t>26*(0,4*0,4*0,9)</t>
  </si>
  <si>
    <t>20*(0,6*0,6*0,9)</t>
  </si>
  <si>
    <t>sportovní vybavení : 2*1,5*1,5*1,5</t>
  </si>
  <si>
    <t>6*0,8*0,8*0,8</t>
  </si>
  <si>
    <t>4*1,2*0,3*0,6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</si>
  <si>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</si>
  <si>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</si>
  <si>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</si>
  <si>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343*1,25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</si>
  <si>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</si>
  <si>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</si>
  <si>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s rozprostřením sypaniny ve vrstvách a s hrubým urovnáním,</t>
  </si>
  <si>
    <t>100*0,3</t>
  </si>
  <si>
    <t>181201102R00</t>
  </si>
  <si>
    <t>Úprava pláně v násypech v hornině 1 až 4, se zhutněním</t>
  </si>
  <si>
    <t>vyrovnání výškových rozdílů, plochy vodorovné a plochy do sklonu 1 : 5,</t>
  </si>
  <si>
    <t>35*25</t>
  </si>
  <si>
    <t>199000002R00</t>
  </si>
  <si>
    <t>Poplatky za skládku horniny 1- 4</t>
  </si>
  <si>
    <t>Drenáže : 43</t>
  </si>
  <si>
    <t>Plocha hřiště : 300</t>
  </si>
  <si>
    <t>122201102R00</t>
  </si>
  <si>
    <t>přes 100 do 1 000 m3</t>
  </si>
  <si>
    <t>plocha hřiště : 35*25*0,3</t>
  </si>
  <si>
    <t>svahování za hřištěm : 25*5*0,3</t>
  </si>
  <si>
    <t>122202509R00</t>
  </si>
  <si>
    <t>za lepivost horniny</t>
  </si>
  <si>
    <t>343/3</t>
  </si>
  <si>
    <t>162701109R00</t>
  </si>
  <si>
    <t>z horniny 1 až 4</t>
  </si>
  <si>
    <t>460,5*1,25*5</t>
  </si>
  <si>
    <t>167101102R00</t>
  </si>
  <si>
    <t>přes 100 m3, z horniny 1 až 4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</si>
  <si>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</si>
  <si>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</si>
  <si>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</si>
  <si>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275313611R00</t>
  </si>
  <si>
    <t>Beton základových patek prostý třídy C 16/20</t>
  </si>
  <si>
    <t>801-1</t>
  </si>
  <si>
    <t>278311042R00</t>
  </si>
  <si>
    <t>Zálivka kotevních otvorů z betonu prostého C 16/20, při objemu jednoho otvoru přes 0,02 do 0,10 m3</t>
  </si>
  <si>
    <t>801-5</t>
  </si>
  <si>
    <t>a zatření povrchu</t>
  </si>
  <si>
    <t>46*(3,14*0,08*0,08*0,8)</t>
  </si>
  <si>
    <t>278353131R00</t>
  </si>
  <si>
    <t>Bednění kotevních otvorů a prostupů konstrukcí  pod stroje o průřezu přes 0,05 do 0,10 m2, hloubky do 1,00 m</t>
  </si>
  <si>
    <t>kus</t>
  </si>
  <si>
    <t>včetně polohového zajištění a odbednění, popřípadě ztraceného bednění z pletiva a podobně.</t>
  </si>
  <si>
    <t>46</t>
  </si>
  <si>
    <t>338920022R00</t>
  </si>
  <si>
    <t>Osazení betonové palisády, š. do 20 cm, dl. 90 cm</t>
  </si>
  <si>
    <t>10+4</t>
  </si>
  <si>
    <t>59228415R</t>
  </si>
  <si>
    <t>palisáda beton; průřez kruh s úsečí; d = 200,0 mm; l = 175 mm; h = 1 200 mm; barva šedá; odlehčená</t>
  </si>
  <si>
    <t>SPCM</t>
  </si>
  <si>
    <t>POL3_</t>
  </si>
  <si>
    <t>14*5</t>
  </si>
  <si>
    <t>564751111R00</t>
  </si>
  <si>
    <t>Podklad nebo kryt z kameniva hrubého drceného tloušťka po zhutnění 150 mm</t>
  </si>
  <si>
    <t>velikost 32 - 63 mm s rozprostřením a zhutněním</t>
  </si>
  <si>
    <t>34*24</t>
  </si>
  <si>
    <t>564811116T00</t>
  </si>
  <si>
    <t>Podklad ze štěrkodrti po zhutnění tloušťky 6cm, frakce 16-32</t>
  </si>
  <si>
    <t>Vlastní</t>
  </si>
  <si>
    <t>PROS 09/I</t>
  </si>
  <si>
    <t>597103111RT1</t>
  </si>
  <si>
    <t>Montáž odvodňovacího žlabu z polymerbetonu včetně obetonování C 12/15, zatížení A 15 - C 250 kN</t>
  </si>
  <si>
    <t>564211112R00</t>
  </si>
  <si>
    <t>tloušťka po zhutnění 60 mm</t>
  </si>
  <si>
    <t>Indiv</t>
  </si>
  <si>
    <t>5647511XXT00</t>
  </si>
  <si>
    <t>Podklad z kameniva drceného vel.0-32 mm,tl. 4 cm</t>
  </si>
  <si>
    <t>564801113T07</t>
  </si>
  <si>
    <t>Podklad ze štěrkodrti po zhutnění tloušťky 2 cm, kamenivo drcené drobné frakce 0-4 B</t>
  </si>
  <si>
    <t>55340374R</t>
  </si>
  <si>
    <t>rám s mříží uliční vpusti; mříž litina; rám beton; rozměr 500/500/160 mm; únosnost D 400 kN</t>
  </si>
  <si>
    <t>831350113RAB</t>
  </si>
  <si>
    <t>Kanalizační přípojka D 160 mm, rýha 800x1200 mm</t>
  </si>
  <si>
    <t>AP-HSV</t>
  </si>
  <si>
    <t>Součtová</t>
  </si>
  <si>
    <t>POL2_</t>
  </si>
  <si>
    <t>894431111RA0</t>
  </si>
  <si>
    <t>Šachty plastové plastové šachty z dílců D 315 mm, dno přímé, D 110 mm, délka šachtové roury 1,25 m, poklop litina 12,5 t</t>
  </si>
  <si>
    <t>132203302V07</t>
  </si>
  <si>
    <t>Hloubení rýh pro drény, hloubky do 1,1 m, v hor.3, včetně ručního zarovnání a vyspádování dna výkopu</t>
  </si>
  <si>
    <t>V položce jsou započteny i náklady na svislépřemístění výkopku i na odstranění napadané horniny.</t>
  </si>
  <si>
    <t>POP</t>
  </si>
  <si>
    <t/>
  </si>
  <si>
    <t>výkopy na drenáže na tenisový kurt za jeden den</t>
  </si>
  <si>
    <t>drenáže : 7*22</t>
  </si>
  <si>
    <t>32</t>
  </si>
  <si>
    <t>212561111RK1</t>
  </si>
  <si>
    <t>Výplň odvodňov. trativodů kam. hrubě drcen. 16 mm, kraj Jihomoravský</t>
  </si>
  <si>
    <t>871219111R00</t>
  </si>
  <si>
    <t>Kladení dren. potrubí bezvýkop.,flex.PVC, bez obs.</t>
  </si>
  <si>
    <t>Včetně :</t>
  </si>
  <si>
    <t>- proříznutí rýhy,</t>
  </si>
  <si>
    <t>- vtažení flexibilního potrubí.</t>
  </si>
  <si>
    <t>28611222.AR</t>
  </si>
  <si>
    <t>trubka plastová drenážní PVC; ohebná; perforovaná po celém obvodu; DN 80,0 mm</t>
  </si>
  <si>
    <t>POL3_1</t>
  </si>
  <si>
    <t>28611223.AR</t>
  </si>
  <si>
    <t>trubka plastová drenážní PVC; ohebná; perforovaná po celém obvodu; DN 100,0 mm</t>
  </si>
  <si>
    <t>drenáže : 50</t>
  </si>
  <si>
    <t>28611282.AR</t>
  </si>
  <si>
    <t>spojka/nátrubek PVC; SDR 18,8; D = 80,0 mm</t>
  </si>
  <si>
    <t>28611289.AR</t>
  </si>
  <si>
    <t>redukce PVC; d = 80,0 mm; d2 = 100 mm; hladká</t>
  </si>
  <si>
    <t>7</t>
  </si>
  <si>
    <t>28611303.AR</t>
  </si>
  <si>
    <t>odbočka PVC; 45,0 °; d1 = 100 mm; d2 = 100 mm; SDR 22,2; hladká; DN 100,0 mm; DN2 100 mm</t>
  </si>
  <si>
    <t>9</t>
  </si>
  <si>
    <t>28611325.AR</t>
  </si>
  <si>
    <t>zátka DN 80,0 mm</t>
  </si>
  <si>
    <t>28611326.AR</t>
  </si>
  <si>
    <t>zátka DN 100,0 mm</t>
  </si>
  <si>
    <t>916561111RT7</t>
  </si>
  <si>
    <t>Osazení záhonového obrubníku betonového včetně dodávky obrubníků_x000D_
 1000/50/200 mm, do lože z betonu prostého C 12/15, s boční opěrou z betonu prostého</t>
  </si>
  <si>
    <t>se zřízením lože z betonu prostého C 12/15 tl. 80-100 mm</t>
  </si>
  <si>
    <t>34+24+34+24</t>
  </si>
  <si>
    <t>15</t>
  </si>
  <si>
    <t>918101111R00</t>
  </si>
  <si>
    <t>z betonu prostého C 12/15</t>
  </si>
  <si>
    <t>obruby : 116*0,04</t>
  </si>
  <si>
    <t>15*0,04</t>
  </si>
  <si>
    <t>palisády : 14*0,1</t>
  </si>
  <si>
    <t>žlaby : 10,5*0,1</t>
  </si>
  <si>
    <t>10</t>
  </si>
  <si>
    <t>Osazení přík. žlabu do betonu z bet. desek, bez dodávky žlabů</t>
  </si>
  <si>
    <t>10,5</t>
  </si>
  <si>
    <t>59227525R</t>
  </si>
  <si>
    <t>žlábek meliorační betonový; l = 300 mm; r 500 mm; š = 670 mm; š1 = 330 mm; h = 180,0 mm; beton C 30/37; XF4</t>
  </si>
  <si>
    <t>21</t>
  </si>
  <si>
    <t>976047231R00</t>
  </si>
  <si>
    <t>Vybourání betonových  nebo ŽB dvířek, obrub zdiva, desek krycích desek, ukončujících horní plochu zdiva_x000D_
 tloušťky do 100 mm</t>
  </si>
  <si>
    <t>801-3</t>
  </si>
  <si>
    <t>komínových a topných dvířek, ventilací apod. plochy do 0,10 m2</t>
  </si>
  <si>
    <t>5*11</t>
  </si>
  <si>
    <t>961044111R00</t>
  </si>
  <si>
    <t>prostého</t>
  </si>
  <si>
    <t>základy sloupků oplocení : 30*(0,3*0,3*0,8)</t>
  </si>
  <si>
    <t>základy sp. vybavení : 2*(0,8*0,8*0,8)</t>
  </si>
  <si>
    <t>základy bet schodů za hřištěm : 5*11*0,3*0,5</t>
  </si>
  <si>
    <t>998222012R00</t>
  </si>
  <si>
    <t>Přesun hmot, zpevněné plochy, kryt z kameniva</t>
  </si>
  <si>
    <t>t</t>
  </si>
  <si>
    <t>POL7_</t>
  </si>
  <si>
    <t>777000109TPX</t>
  </si>
  <si>
    <t>Lajnování na polyuretanový povrch</t>
  </si>
  <si>
    <t>POL1_7</t>
  </si>
  <si>
    <t>2 x volejbal : 2*83</t>
  </si>
  <si>
    <t>tenis : 147</t>
  </si>
  <si>
    <t>basketbal : 205</t>
  </si>
  <si>
    <t>malá kopaná : 200</t>
  </si>
  <si>
    <t>Polyuretan 1</t>
  </si>
  <si>
    <t>Polyuretanový povrch jednovrstvý dle specifikace  tl.11 mm</t>
  </si>
  <si>
    <t>Branky : 2*3*1</t>
  </si>
  <si>
    <t>Polyuretan 2</t>
  </si>
  <si>
    <t>Montáž polyuretanového povrchu (jednovrstvý) dle specifikace  tl.11 mm</t>
  </si>
  <si>
    <t xml:space="preserve">m2    </t>
  </si>
  <si>
    <t>Polyuretan 3</t>
  </si>
  <si>
    <t>Barva na lajnování polyuretanového povrchu</t>
  </si>
  <si>
    <t>bm</t>
  </si>
  <si>
    <t>Podložka EPPV 2</t>
  </si>
  <si>
    <t>Montáž EPPV podložky pokládka finišérem</t>
  </si>
  <si>
    <t>Podložky EPPV 1</t>
  </si>
  <si>
    <t>Podkladní podložka pod sportovní povrch tl. 35 mm EPPV - guma,kam.4-8, polyuret. pojivo</t>
  </si>
  <si>
    <t>703000201T00</t>
  </si>
  <si>
    <t>Kompletace sport. vyb. do již osazených pouzder</t>
  </si>
  <si>
    <t>kpl</t>
  </si>
  <si>
    <t>4</t>
  </si>
  <si>
    <t>703-H4003T</t>
  </si>
  <si>
    <t>Branka na házenou EXTER.,žárový pozink</t>
  </si>
  <si>
    <t>ks</t>
  </si>
  <si>
    <t>H</t>
  </si>
  <si>
    <t>703KV12995459T</t>
  </si>
  <si>
    <t>Síť na házenou 3mm PP - bílá - oka 100 mm</t>
  </si>
  <si>
    <t>KV/09</t>
  </si>
  <si>
    <t>703KV15935097dl</t>
  </si>
  <si>
    <t>Volejbalová síť s ocel.lan.,2mmPP,černá lanko 16m</t>
  </si>
  <si>
    <t>POL3_7</t>
  </si>
  <si>
    <t>703KV15945048</t>
  </si>
  <si>
    <t>Anténky na volejbal</t>
  </si>
  <si>
    <t>pár</t>
  </si>
  <si>
    <t>703KV21005053T</t>
  </si>
  <si>
    <t>Tenisová síť PP, 3mm s polyester. páskou, černá</t>
  </si>
  <si>
    <t>KV/10</t>
  </si>
  <si>
    <t>703KV21965308T</t>
  </si>
  <si>
    <t>Wimbledon se sponou - PES</t>
  </si>
  <si>
    <t>703-T2006T</t>
  </si>
  <si>
    <t>Sloupky tenisové PROFI, Alu elox. 80x80mm</t>
  </si>
  <si>
    <t>sada</t>
  </si>
  <si>
    <t>DOR/09</t>
  </si>
  <si>
    <t>T</t>
  </si>
  <si>
    <t>703-T2016T</t>
  </si>
  <si>
    <t>Tyčky pro dvouhru, Alu elox.</t>
  </si>
  <si>
    <t>703-T4013T</t>
  </si>
  <si>
    <t>Závaží na středovou pásku</t>
  </si>
  <si>
    <t>Konečný-10</t>
  </si>
  <si>
    <t>703-V1003</t>
  </si>
  <si>
    <t>Odbíjená do pouzder, školní, prům. sloupku 102 mm</t>
  </si>
  <si>
    <t>703-V8007</t>
  </si>
  <si>
    <t>Pouzdra,volejbal a tenis - pr.104mm,žár.pozink,ven</t>
  </si>
  <si>
    <t>6</t>
  </si>
  <si>
    <t>703-V8008</t>
  </si>
  <si>
    <t>Víčka na pouzdra s přírubou - pro venkovní povrchy</t>
  </si>
  <si>
    <t>338171123T07</t>
  </si>
  <si>
    <t>Osazení sloupků plot.ocelových,zabet.B 30 včetně betonu a vrtání děr,bez dodávky sloupků</t>
  </si>
  <si>
    <t>338171126T06</t>
  </si>
  <si>
    <t>Osazení zavětrovacích prvků na oplocení</t>
  </si>
  <si>
    <t>777-01T</t>
  </si>
  <si>
    <t>Prkno modřínové oboustranně hoblované sušené na8-12%, včetně nátěru</t>
  </si>
  <si>
    <t xml:space="preserve">m3    </t>
  </si>
  <si>
    <t>J</t>
  </si>
  <si>
    <t>(34+24+34+24)*0,9*0,035</t>
  </si>
  <si>
    <t>777-0242T</t>
  </si>
  <si>
    <t>Sloupek oplocení 3/60  l=500 cm, s návarky pro uchycení mantinelů</t>
  </si>
  <si>
    <t>D</t>
  </si>
  <si>
    <t>26</t>
  </si>
  <si>
    <t>777-0259T</t>
  </si>
  <si>
    <t>Vzpěra  STANDART Plus 2,5/48 l=400 cm bez ukončení žárový pozink</t>
  </si>
  <si>
    <t>777-0309T</t>
  </si>
  <si>
    <t>Hlava vzpěry ke sloupku STANDART - litina+PVC 48 m</t>
  </si>
  <si>
    <t>20</t>
  </si>
  <si>
    <t>777-0312T</t>
  </si>
  <si>
    <t>Objímka+šroub+marka na pr.60 mm</t>
  </si>
  <si>
    <t>777DIRICX-0220T</t>
  </si>
  <si>
    <t>Sloupek STANDART Plus 2,5/60  l=300 cm + příruba</t>
  </si>
  <si>
    <t>K</t>
  </si>
  <si>
    <t>998767101R00</t>
  </si>
  <si>
    <t>v objektech výšky do 6 m</t>
  </si>
  <si>
    <t>705911123T07</t>
  </si>
  <si>
    <t>Montáž PE ochraných sítí za použití montážní plošiny, za použití montážní plošiny</t>
  </si>
  <si>
    <t>703KV5001T</t>
  </si>
  <si>
    <t>Napínák</t>
  </si>
  <si>
    <t>6+6+6+6</t>
  </si>
  <si>
    <t>703KV5012T</t>
  </si>
  <si>
    <t>Závěsné  ocelové lanko obstříknuté v plastu</t>
  </si>
  <si>
    <t>3*68</t>
  </si>
  <si>
    <t>4*48</t>
  </si>
  <si>
    <t>703KV5016T</t>
  </si>
  <si>
    <t>Svorka pro smyčku</t>
  </si>
  <si>
    <t>24*3</t>
  </si>
  <si>
    <t>703KV5033T</t>
  </si>
  <si>
    <t>Závěsná karabinka na ochranné sítě</t>
  </si>
  <si>
    <t>396*3</t>
  </si>
  <si>
    <t>703KV891010T</t>
  </si>
  <si>
    <t>Závěsná siť PP oka 45x45mm-4mm-bílá,černá,zelená</t>
  </si>
  <si>
    <t>68*3</t>
  </si>
  <si>
    <t>46*4</t>
  </si>
  <si>
    <t>2*4*3</t>
  </si>
  <si>
    <t>998767102R00</t>
  </si>
  <si>
    <t>v objektech výšky do 12 m</t>
  </si>
  <si>
    <t>702000099T00</t>
  </si>
  <si>
    <t>Demotáž povrchu z polyuretanu</t>
  </si>
  <si>
    <t>bez dodávky materiálu</t>
  </si>
  <si>
    <t>373</t>
  </si>
  <si>
    <t>767996801R00</t>
  </si>
  <si>
    <t>Demontáž ostatních doplňků staveb atypických konstrukcí_x000D_
 o hmotnosti přes 20 do 50 kg</t>
  </si>
  <si>
    <t>kg</t>
  </si>
  <si>
    <t>800-767</t>
  </si>
  <si>
    <t>sloupky oplocení : 30*15</t>
  </si>
  <si>
    <t>767963831TPX</t>
  </si>
  <si>
    <t>Demontáž oplocení ze strojového pletiva, pouze pletivo a napínací dráty</t>
  </si>
  <si>
    <t>89</t>
  </si>
  <si>
    <t>79013</t>
  </si>
  <si>
    <t>certif.basketbal. deska 1800/1200mm pro exteriér+basket.koš antivandal-kompl.dod+mtz vč.povrch.úprav, , ,  dle vč.IO.001.3 B2 pol.7</t>
  </si>
  <si>
    <t>79014</t>
  </si>
  <si>
    <t>certif.ocel.konstrukce basketbal. koše pro  exteriérl-kompl.dod+mtz vč.povrch.úprav a ochranématrace, ,  vč.základu a zemních prací příhradová s vysazením 6 m, sklopná</t>
  </si>
  <si>
    <t>997013813</t>
  </si>
  <si>
    <t>Poplatek za uložení stavebního odpadu z plastických hmot na skládce (skládkovné)</t>
  </si>
  <si>
    <t>373*0,017</t>
  </si>
  <si>
    <t>979081111R00</t>
  </si>
  <si>
    <t>do 1 km</t>
  </si>
  <si>
    <t>POL8_</t>
  </si>
  <si>
    <t>979081121R00</t>
  </si>
  <si>
    <t>příplatek za každý další 1 km</t>
  </si>
  <si>
    <t>979990001R00</t>
  </si>
  <si>
    <t>stavební suti</t>
  </si>
  <si>
    <t>SUM</t>
  </si>
  <si>
    <t>END</t>
  </si>
  <si>
    <t>Odkopávky a prokopávky pro železnice v hornině 3 příplatek k cenám za lepivost horniny</t>
  </si>
  <si>
    <t>nezapažené pro spodní stavbu železnic, s přemístěním výkopku v příčných profilech do 15 m nebo s naložením na dopravní prostředek,</t>
  </si>
  <si>
    <t>32,8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</si>
  <si>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</si>
  <si>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</si>
  <si>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</si>
  <si>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16,4*1,5*1,5</t>
  </si>
  <si>
    <t>132101211R00</t>
  </si>
  <si>
    <t xml:space="preserve">Hloubení rýh šířky přes 60 do 200 cm do 100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</si>
  <si>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</si>
  <si>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16,4*2*1</t>
  </si>
  <si>
    <t>základ pro opěrnou stěnu : 16,4*2*1</t>
  </si>
  <si>
    <t>Vodorovné přemístění výkopku příplatek k ceně za každých dalších i započatých 1 000 m přes 10 000 m_x000D_
 z horniny 1 až 4</t>
  </si>
  <si>
    <t>základ pro opěrnou stěnu : 16,4*2*1*5</t>
  </si>
  <si>
    <t>Nakládání, skládání, překládání neulehlého výkopku nakládání výkopku_x000D_
 přes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</si>
  <si>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</si>
  <si>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</si>
  <si>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</si>
  <si>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</si>
  <si>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180402111R00</t>
  </si>
  <si>
    <t>Založení trávníku parkového výsevem v rovině</t>
  </si>
  <si>
    <t>190</t>
  </si>
  <si>
    <t>182001111R00</t>
  </si>
  <si>
    <t>Plošná úprava terénu, nerovnosti do 10 cm v rovině</t>
  </si>
  <si>
    <t>182301122R00</t>
  </si>
  <si>
    <t>Rozprostření a urovnání ornice ve svahu v souvislé ploše do 500 m2, tloušťka vrstvy přes 100 do 150 mm</t>
  </si>
  <si>
    <t>s případným nutným přemístěním hromad nebo dočasných skládek na místo potřeby ze vzdálenosti do 30 m, ve svahu sklonu přes 1 : 5,</t>
  </si>
  <si>
    <t>183403153R00</t>
  </si>
  <si>
    <t>Obdělání půdy hrabáním, v rovině</t>
  </si>
  <si>
    <t>RTS 16/ II</t>
  </si>
  <si>
    <t>183403161R00</t>
  </si>
  <si>
    <t>Obdělání půdy válením, v rovině</t>
  </si>
  <si>
    <t>184802111R00</t>
  </si>
  <si>
    <t>Chem. odplevelení před založ. postřikem, v rovině</t>
  </si>
  <si>
    <t>Včetně dovozu vody do 10 km.</t>
  </si>
  <si>
    <t>181111300U00</t>
  </si>
  <si>
    <t>Provizorní úprava terénu se zhutněním hornina třídy 3</t>
  </si>
  <si>
    <t>10364200R</t>
  </si>
  <si>
    <t>ornice pro pozemkové úpravy</t>
  </si>
  <si>
    <t>190*0,15</t>
  </si>
  <si>
    <t>25234009.AR</t>
  </si>
  <si>
    <t>herbicid totální; účinná látka izopropylaminová sůl glyphosatu; hubení dvouděložných plevelů, jednoděložných plevelů</t>
  </si>
  <si>
    <t>l</t>
  </si>
  <si>
    <t>572-1</t>
  </si>
  <si>
    <t>0sivo travní parková rekreační</t>
  </si>
  <si>
    <t>190*0,04</t>
  </si>
  <si>
    <t>215901101RT5</t>
  </si>
  <si>
    <t>Zhutnění podloží z rostlé horniny 1 až 4 pod násypy z hornin soudržných do 92% PS a nesoudržných  sypkých relativní ulehlosti l(d) do 0,8 vibrační deskou</t>
  </si>
  <si>
    <t>16,4*5</t>
  </si>
  <si>
    <t>264311111R00</t>
  </si>
  <si>
    <t>Vrty pro piloty nezap.do 380 mm hl.0-5 m hor.3</t>
  </si>
  <si>
    <t>273313511R00</t>
  </si>
  <si>
    <t>Beton základových desek prostý třídy C 12/15</t>
  </si>
  <si>
    <t>podkladní : 16,4*2,5*0,1</t>
  </si>
  <si>
    <t>273321411R00</t>
  </si>
  <si>
    <t>Beton základových desek železový třídy C 25/30</t>
  </si>
  <si>
    <t>bez dodávky a uložení výztuže</t>
  </si>
  <si>
    <t>16,4*2,5*0,3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</si>
  <si>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</si>
  <si>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</si>
  <si>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</si>
  <si>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2*16,4*0,5</t>
  </si>
  <si>
    <t>2*2,5*0,5</t>
  </si>
  <si>
    <t>273351216R00</t>
  </si>
  <si>
    <t>Bednění stěn základových desek odstranění</t>
  </si>
  <si>
    <t>Včetně očištění, vytřídění a uložení bedního materiálu.</t>
  </si>
  <si>
    <t>273361721R00</t>
  </si>
  <si>
    <t>Výztuž základových desek z betonářské oceli BSt 500 S</t>
  </si>
  <si>
    <t>rovných nebo s náběhy nebo hřibových nebo upnutých do žeber včetně výztuže těchto žeber,</t>
  </si>
  <si>
    <t>16,4*2,5*0,3*0,09</t>
  </si>
  <si>
    <t>289361112R00</t>
  </si>
  <si>
    <t>Výztuž ze svař. sítí na plochy skalní,drát D 5 mm</t>
  </si>
  <si>
    <t>16*2</t>
  </si>
  <si>
    <t>289475111R00</t>
  </si>
  <si>
    <t>Torkretový plášť stěn z aktivované malty tl. 3 cm</t>
  </si>
  <si>
    <t>289475191R00</t>
  </si>
  <si>
    <t>Příplatek za každý další 1 cm pláště stěn</t>
  </si>
  <si>
    <t>16*2*5</t>
  </si>
  <si>
    <t>317941123RT2</t>
  </si>
  <si>
    <t>Osazení ocelových válcovaných nosníků na zdivu profil I, výšky 140 mm</t>
  </si>
  <si>
    <t>profilu I, nebo IE, nebo U, nebo UE, nebo L</t>
  </si>
  <si>
    <t>14*5*0,033</t>
  </si>
  <si>
    <t>224</t>
  </si>
  <si>
    <t>Zřízení výplně pažícího vrtu hl. 5 m pr. 250 mm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</si>
  <si>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</si>
  <si>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</si>
  <si>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</si>
  <si>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16,4*2*0,3</t>
  </si>
  <si>
    <t>311351805R00</t>
  </si>
  <si>
    <t>Bednění nadzákladových zdí oboustranné za každou stranu pro beton pohledový,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</si>
  <si>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</si>
  <si>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16,4*2</t>
  </si>
  <si>
    <t>311351806R00</t>
  </si>
  <si>
    <t>Bednění nadzákladových zdí oboustranné za každou stranu pro beton pohledový, odstranění</t>
  </si>
  <si>
    <t>311361721R00</t>
  </si>
  <si>
    <t>Výztuž nadzákladových zdí z betonářské oceli BSt 500 S</t>
  </si>
  <si>
    <t>16,4*2*0,3*0,12</t>
  </si>
  <si>
    <t>553trn</t>
  </si>
  <si>
    <t>Trn smykový dilatační , nerezový trn s plastovým pouzdrem, pr.22 mm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</si>
  <si>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</si>
  <si>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</si>
  <si>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</si>
  <si>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2*(16,4*1,5)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</si>
  <si>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</si>
  <si>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</si>
  <si>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2*(16,4*2)</t>
  </si>
  <si>
    <t>711131311R00</t>
  </si>
  <si>
    <t xml:space="preserve">Provedení izolace proti zemní vlhkosti pásy na sucho vodorovná,  , nopovou fólií včetně pásky </t>
  </si>
  <si>
    <t>(16,4*2)</t>
  </si>
  <si>
    <t>28323135R</t>
  </si>
  <si>
    <t>fólie izolační zemní drenážní, ochranná; tloušťka 1,00 mm; výška nopů 20,0 mm; HDPE</t>
  </si>
  <si>
    <t>Zábradlí 2</t>
  </si>
  <si>
    <t>D+M Zábradlí na opěrnou stěnu,zábradlí v. 1 m se stojkami po 2 m s výplní, Sloupky z jacklů 80/80/3,, , madlo 80/40/3, svislá výpln z jacklů 80/40/3 po 12 cm</t>
  </si>
  <si>
    <t>M21001</t>
  </si>
  <si>
    <t>Kabel H07Rn-F 3G2,5mm2 uvnitř stožáru 750V, volně uložený ve stožárech</t>
  </si>
  <si>
    <t>M21002</t>
  </si>
  <si>
    <t>Kabel CYKY 4Bx6 mm2, přípojky od RO ke stožárům</t>
  </si>
  <si>
    <t>M21003</t>
  </si>
  <si>
    <t>trubka instalační oheb. Kopex r=36mm</t>
  </si>
  <si>
    <t>M21004</t>
  </si>
  <si>
    <t>Pásek FeZn 30/4</t>
  </si>
  <si>
    <t>M21005</t>
  </si>
  <si>
    <t>Ukon.kabelu do 4x6 mm2</t>
  </si>
  <si>
    <t>M21006</t>
  </si>
  <si>
    <t>Světlomet -Challenger 1- AL6000</t>
  </si>
  <si>
    <t>M21007</t>
  </si>
  <si>
    <t>Výbojka MHN-FC 1000W</t>
  </si>
  <si>
    <t>M21008</t>
  </si>
  <si>
    <t>OGLI 1000W - předřadník</t>
  </si>
  <si>
    <t>M21009</t>
  </si>
  <si>
    <t>Stožár sklápěcí T107RLH, žár.zink</t>
  </si>
  <si>
    <t>M21010</t>
  </si>
  <si>
    <t>Výložník FL4/1</t>
  </si>
  <si>
    <t>M21011</t>
  </si>
  <si>
    <t>Podíl přidružených výkonů a navázan. mat.</t>
  </si>
  <si>
    <t>M21012</t>
  </si>
  <si>
    <t>přesun, obecná režie, doprava dodávek</t>
  </si>
  <si>
    <t>M21013</t>
  </si>
  <si>
    <t>Přirážka na podružný materiál</t>
  </si>
  <si>
    <t>M2110014</t>
  </si>
  <si>
    <t>Skříň RO plastová, spínání, jištění</t>
  </si>
  <si>
    <t>M2120015</t>
  </si>
  <si>
    <t>mechanizace na vyložení (UNC s vidlemi)</t>
  </si>
  <si>
    <t>hod</t>
  </si>
  <si>
    <t>M2120016</t>
  </si>
  <si>
    <t>Revize elektro</t>
  </si>
  <si>
    <t>M2120017</t>
  </si>
  <si>
    <t>Spolupráce s revizním technikem</t>
  </si>
  <si>
    <t>M460001</t>
  </si>
  <si>
    <t>Jáma pro stož.VO do 2 m3tř. zem. 3, strojně</t>
  </si>
  <si>
    <t>M460002</t>
  </si>
  <si>
    <t>Betonový základ vč. roury pro obetonování, mimo osu kabelu 1x1,5x1,5</t>
  </si>
  <si>
    <t>M460003</t>
  </si>
  <si>
    <t>Kabelová rýha 30x80 cm; tř. zem. 3</t>
  </si>
  <si>
    <t>M460004</t>
  </si>
  <si>
    <t>Kabel. lože z kop. Písku tl</t>
  </si>
  <si>
    <t>M460005</t>
  </si>
  <si>
    <t>Výstr. folie šířky 33 cm</t>
  </si>
  <si>
    <t>M460006</t>
  </si>
  <si>
    <t>Zához rýhy 30x70 cm; tř. zem. 3</t>
  </si>
  <si>
    <t>M460007</t>
  </si>
  <si>
    <t>provizorní úprava rýhy zeminou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</si>
</sst>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erver\RTS\INFO-power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Q10" sqref="Q10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200" t="s">
        <v>39</v>
      </c>
      <c r="B2" s="200"/>
      <c r="C2" s="200"/>
      <c r="D2" s="200"/>
      <c r="E2" s="200"/>
      <c r="F2" s="200"/>
      <c r="G2" s="200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opLeftCell="B1" zoomScaleNormal="100" zoomScaleSheetLayoutView="75" workbookViewId="0">
      <selection activeCell="G27" sqref="G27:I27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3"/>
      <c r="B2" s="79" t="s">
        <v>22</v>
      </c>
      <c r="C2" s="80"/>
      <c r="D2" s="81" t="s">
        <v>43</v>
      </c>
      <c r="E2" s="231" t="s">
        <v>44</v>
      </c>
      <c r="F2" s="232"/>
      <c r="G2" s="232"/>
      <c r="H2" s="232"/>
      <c r="I2" s="232"/>
      <c r="J2" s="233"/>
      <c r="O2" s="2"/>
    </row>
    <row r="3" spans="1:15" ht="27" hidden="1" customHeight="1" x14ac:dyDescent="0.25">
      <c r="A3" s="3"/>
      <c r="B3" s="82"/>
      <c r="C3" s="80"/>
      <c r="D3" s="83"/>
      <c r="E3" s="234"/>
      <c r="F3" s="235"/>
      <c r="G3" s="235"/>
      <c r="H3" s="235"/>
      <c r="I3" s="235"/>
      <c r="J3" s="236"/>
    </row>
    <row r="4" spans="1:15" ht="23.25" customHeight="1" x14ac:dyDescent="0.25">
      <c r="A4" s="3"/>
      <c r="B4" s="84"/>
      <c r="C4" s="85"/>
      <c r="D4" s="86"/>
      <c r="E4" s="223"/>
      <c r="F4" s="223"/>
      <c r="G4" s="223"/>
      <c r="H4" s="223"/>
      <c r="I4" s="223"/>
      <c r="J4" s="224"/>
    </row>
    <row r="5" spans="1:15" ht="24" customHeight="1" x14ac:dyDescent="0.25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5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5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5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5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5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3"/>
      <c r="B11" s="47" t="s">
        <v>19</v>
      </c>
      <c r="C11" s="4"/>
      <c r="D11" s="238"/>
      <c r="E11" s="238"/>
      <c r="F11" s="238"/>
      <c r="G11" s="238"/>
      <c r="H11" s="27" t="s">
        <v>40</v>
      </c>
      <c r="I11" s="88"/>
      <c r="J11" s="10"/>
    </row>
    <row r="12" spans="1:15" ht="15.75" customHeight="1" x14ac:dyDescent="0.25">
      <c r="A12" s="3"/>
      <c r="B12" s="41"/>
      <c r="C12" s="25"/>
      <c r="D12" s="221"/>
      <c r="E12" s="221"/>
      <c r="F12" s="221"/>
      <c r="G12" s="221"/>
      <c r="H12" s="27" t="s">
        <v>34</v>
      </c>
      <c r="I12" s="88"/>
      <c r="J12" s="10"/>
    </row>
    <row r="13" spans="1:15" ht="15.75" customHeight="1" x14ac:dyDescent="0.25">
      <c r="A13" s="3"/>
      <c r="B13" s="42"/>
      <c r="C13" s="87"/>
      <c r="D13" s="222"/>
      <c r="E13" s="222"/>
      <c r="F13" s="222"/>
      <c r="G13" s="222"/>
      <c r="H13" s="28"/>
      <c r="I13" s="34"/>
      <c r="J13" s="51"/>
    </row>
    <row r="14" spans="1:15" ht="24" hidden="1" customHeight="1" x14ac:dyDescent="0.25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3"/>
      <c r="B15" s="52" t="s">
        <v>32</v>
      </c>
      <c r="C15" s="72"/>
      <c r="D15" s="53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5">
      <c r="A16" s="144" t="s">
        <v>24</v>
      </c>
      <c r="B16" s="57" t="s">
        <v>24</v>
      </c>
      <c r="C16" s="58"/>
      <c r="D16" s="59"/>
      <c r="E16" s="214"/>
      <c r="F16" s="215"/>
      <c r="G16" s="214"/>
      <c r="H16" s="215"/>
      <c r="I16" s="214">
        <f>SUMIF(F51:F74,A16,I51:I74)+SUMIF(F51:F74,"PSU",I51:I74)</f>
        <v>0</v>
      </c>
      <c r="J16" s="216"/>
    </row>
    <row r="17" spans="1:10" ht="23.25" customHeight="1" x14ac:dyDescent="0.25">
      <c r="A17" s="144" t="s">
        <v>25</v>
      </c>
      <c r="B17" s="57" t="s">
        <v>25</v>
      </c>
      <c r="C17" s="58"/>
      <c r="D17" s="59"/>
      <c r="E17" s="214"/>
      <c r="F17" s="215"/>
      <c r="G17" s="214"/>
      <c r="H17" s="215"/>
      <c r="I17" s="214">
        <f>SUMIF(F51:F74,A17,I51:I74)</f>
        <v>0</v>
      </c>
      <c r="J17" s="216"/>
    </row>
    <row r="18" spans="1:10" ht="23.25" customHeight="1" x14ac:dyDescent="0.25">
      <c r="A18" s="144" t="s">
        <v>26</v>
      </c>
      <c r="B18" s="57" t="s">
        <v>26</v>
      </c>
      <c r="C18" s="58"/>
      <c r="D18" s="59"/>
      <c r="E18" s="214"/>
      <c r="F18" s="215"/>
      <c r="G18" s="214"/>
      <c r="H18" s="215"/>
      <c r="I18" s="214">
        <f>SUMIF(F51:F74,A18,I51:I74)</f>
        <v>0</v>
      </c>
      <c r="J18" s="216"/>
    </row>
    <row r="19" spans="1:10" ht="23.25" customHeight="1" x14ac:dyDescent="0.25">
      <c r="A19" s="144" t="s">
        <v>106</v>
      </c>
      <c r="B19" s="57" t="s">
        <v>27</v>
      </c>
      <c r="C19" s="58"/>
      <c r="D19" s="59"/>
      <c r="E19" s="214"/>
      <c r="F19" s="215"/>
      <c r="G19" s="214"/>
      <c r="H19" s="215"/>
      <c r="I19" s="214">
        <f>SUMIF(F51:F74,A19,I51:I74)</f>
        <v>0</v>
      </c>
      <c r="J19" s="216"/>
    </row>
    <row r="20" spans="1:10" ht="23.25" customHeight="1" x14ac:dyDescent="0.25">
      <c r="A20" s="144" t="s">
        <v>107</v>
      </c>
      <c r="B20" s="57" t="s">
        <v>28</v>
      </c>
      <c r="C20" s="58"/>
      <c r="D20" s="59"/>
      <c r="E20" s="214"/>
      <c r="F20" s="215"/>
      <c r="G20" s="214"/>
      <c r="H20" s="215"/>
      <c r="I20" s="214">
        <f>SUMIF(F51:F74,A20,I51:I74)</f>
        <v>0</v>
      </c>
      <c r="J20" s="216"/>
    </row>
    <row r="21" spans="1:10" ht="23.25" customHeight="1" x14ac:dyDescent="0.25">
      <c r="A21" s="3"/>
      <c r="B21" s="74" t="s">
        <v>29</v>
      </c>
      <c r="C21" s="75"/>
      <c r="D21" s="76"/>
      <c r="E21" s="217"/>
      <c r="F21" s="241"/>
      <c r="G21" s="217"/>
      <c r="H21" s="241"/>
      <c r="I21" s="217">
        <f>SUM(I16:J20)</f>
        <v>0</v>
      </c>
      <c r="J21" s="218"/>
    </row>
    <row r="22" spans="1:10" ht="33" customHeight="1" x14ac:dyDescent="0.25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3"/>
      <c r="B23" s="57" t="s">
        <v>12</v>
      </c>
      <c r="C23" s="58"/>
      <c r="D23" s="59"/>
      <c r="E23" s="60">
        <v>15</v>
      </c>
      <c r="F23" s="61" t="s">
        <v>0</v>
      </c>
      <c r="G23" s="212">
        <f>ZakladDPHSniVypocet</f>
        <v>0</v>
      </c>
      <c r="H23" s="213"/>
      <c r="I23" s="213"/>
      <c r="J23" s="62" t="str">
        <f t="shared" ref="J23:J28" si="0">Mena</f>
        <v>CZK</v>
      </c>
    </row>
    <row r="24" spans="1:10" ht="23.25" hidden="1" customHeight="1" x14ac:dyDescent="0.25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210">
        <v>0</v>
      </c>
      <c r="H24" s="211"/>
      <c r="I24" s="211"/>
      <c r="J24" s="62" t="str">
        <f t="shared" si="0"/>
        <v>CZK</v>
      </c>
    </row>
    <row r="25" spans="1:10" ht="23.25" customHeight="1" x14ac:dyDescent="0.25">
      <c r="A25" s="3"/>
      <c r="B25" s="57" t="s">
        <v>14</v>
      </c>
      <c r="C25" s="58"/>
      <c r="D25" s="59"/>
      <c r="E25" s="60">
        <v>21</v>
      </c>
      <c r="F25" s="61" t="s">
        <v>0</v>
      </c>
      <c r="G25" s="212">
        <f>ZakladDPHZaklVypocet</f>
        <v>0</v>
      </c>
      <c r="H25" s="213"/>
      <c r="I25" s="213"/>
      <c r="J25" s="62" t="str">
        <f t="shared" si="0"/>
        <v>CZK</v>
      </c>
    </row>
    <row r="26" spans="1:10" ht="23.25" hidden="1" customHeight="1" x14ac:dyDescent="0.25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228">
        <v>851295.51</v>
      </c>
      <c r="H26" s="229"/>
      <c r="I26" s="229"/>
      <c r="J26" s="56" t="str">
        <f t="shared" si="0"/>
        <v>CZK</v>
      </c>
    </row>
    <row r="27" spans="1:10" ht="23.25" customHeight="1" thickBot="1" x14ac:dyDescent="0.3">
      <c r="A27" s="3">
        <f>ZakladDPHSni+ZakladDPHZakl</f>
        <v>0</v>
      </c>
      <c r="B27" s="48" t="s">
        <v>4</v>
      </c>
      <c r="C27" s="19"/>
      <c r="D27" s="22"/>
      <c r="E27" s="19"/>
      <c r="F27" s="20"/>
      <c r="G27" s="230">
        <f>CenaCelkemBezDPH-(ZakladDPHSni+ZakladDPHZakl)</f>
        <v>0</v>
      </c>
      <c r="H27" s="230"/>
      <c r="I27" s="230"/>
      <c r="J27" s="63" t="str">
        <f t="shared" si="0"/>
        <v>CZK</v>
      </c>
    </row>
    <row r="28" spans="1:10" ht="27.75" customHeight="1" thickBot="1" x14ac:dyDescent="0.3">
      <c r="A28" s="3">
        <f>(A27-INT(A27))*100</f>
        <v>0</v>
      </c>
      <c r="B28" s="121" t="s">
        <v>23</v>
      </c>
      <c r="C28" s="122"/>
      <c r="D28" s="122"/>
      <c r="E28" s="123"/>
      <c r="F28" s="124"/>
      <c r="G28" s="219">
        <f>IF(A28&gt;50, ROUNDUP(A27, 0), ROUNDDOWN(A27, 0))</f>
        <v>0</v>
      </c>
      <c r="H28" s="220"/>
      <c r="I28" s="220"/>
      <c r="J28" s="125" t="str">
        <f t="shared" si="0"/>
        <v>CZK</v>
      </c>
    </row>
    <row r="29" spans="1:10" ht="27.75" hidden="1" customHeight="1" thickBot="1" x14ac:dyDescent="0.3">
      <c r="A29" s="3"/>
      <c r="B29" s="121" t="s">
        <v>35</v>
      </c>
      <c r="C29" s="126"/>
      <c r="D29" s="126"/>
      <c r="E29" s="126"/>
      <c r="F29" s="126"/>
      <c r="G29" s="219">
        <f>ZakladDPHSni+DPHSni+ZakladDPHZakl+DPHZakl+Zaokrouhleni</f>
        <v>851295.51</v>
      </c>
      <c r="H29" s="219"/>
      <c r="I29" s="219"/>
      <c r="J29" s="127" t="s">
        <v>54</v>
      </c>
    </row>
    <row r="30" spans="1:10" ht="12.75" customHeight="1" x14ac:dyDescent="0.25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5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42950</v>
      </c>
      <c r="I32" s="39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5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5">
      <c r="A35" s="3"/>
      <c r="B35" s="3"/>
      <c r="C35" s="4"/>
      <c r="D35" s="209" t="s">
        <v>2</v>
      </c>
      <c r="E35" s="209"/>
      <c r="F35" s="4"/>
      <c r="G35" s="45"/>
      <c r="H35" s="12" t="s">
        <v>3</v>
      </c>
      <c r="I35" s="45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5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2" t="s">
        <v>1</v>
      </c>
      <c r="J38" s="103" t="s">
        <v>0</v>
      </c>
    </row>
    <row r="39" spans="1:10" ht="25.5" hidden="1" customHeight="1" x14ac:dyDescent="0.25">
      <c r="A39" s="93">
        <v>1</v>
      </c>
      <c r="B39" s="104" t="s">
        <v>45</v>
      </c>
      <c r="C39" s="205"/>
      <c r="D39" s="206"/>
      <c r="E39" s="206"/>
      <c r="F39" s="105">
        <f>'2017-07-60 01 Pol'!AE267+'2017-07-60 02 Pol'!AE115+'2017-07-60 03 Pol'!AE37</f>
        <v>0</v>
      </c>
      <c r="G39" s="106">
        <f>'2017-07-60 01 Pol'!AF267+'2017-07-60 02 Pol'!AF115+'2017-07-60 03 Pol'!AF37</f>
        <v>0</v>
      </c>
      <c r="H39" s="107"/>
      <c r="I39" s="108">
        <f>F39+G39+H39</f>
        <v>0</v>
      </c>
      <c r="J39" s="109" t="str">
        <f>IF(CenaCelkemVypocet=0,"",I39/CenaCelkemVypocet*100)</f>
        <v/>
      </c>
    </row>
    <row r="40" spans="1:10" ht="25.5" customHeight="1" x14ac:dyDescent="0.25">
      <c r="A40" s="93">
        <v>2</v>
      </c>
      <c r="B40" s="110" t="s">
        <v>43</v>
      </c>
      <c r="C40" s="207" t="s">
        <v>46</v>
      </c>
      <c r="D40" s="208"/>
      <c r="E40" s="208"/>
      <c r="F40" s="111">
        <f>'2017-07-60 01 Pol'!AE267+'2017-07-60 02 Pol'!AE115+'2017-07-60 03 Pol'!AE37</f>
        <v>0</v>
      </c>
      <c r="G40" s="112">
        <f>'2017-07-60 01 Pol'!AF267+'2017-07-60 02 Pol'!AF115+'2017-07-60 03 Pol'!AF37</f>
        <v>0</v>
      </c>
      <c r="H40" s="112"/>
      <c r="I40" s="113">
        <f>F40+G40+H40</f>
        <v>0</v>
      </c>
      <c r="J40" s="114" t="str">
        <f>IF(CenaCelkemVypocet=0,"",I40/CenaCelkemVypocet*100)</f>
        <v/>
      </c>
    </row>
    <row r="41" spans="1:10" ht="25.5" customHeight="1" x14ac:dyDescent="0.25">
      <c r="A41" s="93">
        <v>3</v>
      </c>
      <c r="B41" s="115" t="s">
        <v>47</v>
      </c>
      <c r="C41" s="205" t="s">
        <v>48</v>
      </c>
      <c r="D41" s="206"/>
      <c r="E41" s="206"/>
      <c r="F41" s="116">
        <f>'2017-07-60 01 Pol'!AE267</f>
        <v>0</v>
      </c>
      <c r="G41" s="107">
        <f>'2017-07-60 01 Pol'!AF267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customHeight="1" x14ac:dyDescent="0.25">
      <c r="A42" s="93">
        <v>3</v>
      </c>
      <c r="B42" s="115" t="s">
        <v>49</v>
      </c>
      <c r="C42" s="205" t="s">
        <v>50</v>
      </c>
      <c r="D42" s="206"/>
      <c r="E42" s="206"/>
      <c r="F42" s="116">
        <f>'2017-07-60 02 Pol'!AE115</f>
        <v>0</v>
      </c>
      <c r="G42" s="107">
        <f>'2017-07-60 02 Pol'!AF115</f>
        <v>0</v>
      </c>
      <c r="H42" s="107"/>
      <c r="I42" s="108">
        <f>F42+G42+H42</f>
        <v>0</v>
      </c>
      <c r="J42" s="109" t="str">
        <f>IF(CenaCelkemVypocet=0,"",I42/CenaCelkemVypocet*100)</f>
        <v/>
      </c>
    </row>
    <row r="43" spans="1:10" ht="25.5" customHeight="1" x14ac:dyDescent="0.25">
      <c r="A43" s="93">
        <v>3</v>
      </c>
      <c r="B43" s="115" t="s">
        <v>51</v>
      </c>
      <c r="C43" s="205" t="s">
        <v>52</v>
      </c>
      <c r="D43" s="206"/>
      <c r="E43" s="206"/>
      <c r="F43" s="116">
        <f>'2017-07-60 03 Pol'!AE37</f>
        <v>0</v>
      </c>
      <c r="G43" s="107">
        <f>'2017-07-60 03 Pol'!AF37</f>
        <v>0</v>
      </c>
      <c r="H43" s="107"/>
      <c r="I43" s="108">
        <f>F43+G43+H43</f>
        <v>0</v>
      </c>
      <c r="J43" s="109" t="str">
        <f>IF(CenaCelkemVypocet=0,"",I43/CenaCelkemVypocet*100)</f>
        <v/>
      </c>
    </row>
    <row r="44" spans="1:10" ht="25.5" customHeight="1" x14ac:dyDescent="0.25">
      <c r="A44" s="93"/>
      <c r="B44" s="203" t="s">
        <v>53</v>
      </c>
      <c r="C44" s="204"/>
      <c r="D44" s="204"/>
      <c r="E44" s="204"/>
      <c r="F44" s="117">
        <f>SUMIF(A39:A43,"=1",F39:F43)</f>
        <v>0</v>
      </c>
      <c r="G44" s="118">
        <f>SUMIF(A39:A43,"=1",G39:G43)</f>
        <v>0</v>
      </c>
      <c r="H44" s="118">
        <f>SUMIF(A39:A43,"=1",H39:H43)</f>
        <v>0</v>
      </c>
      <c r="I44" s="119">
        <f>SUMIF(A39:A43,"=1",I39:I43)</f>
        <v>0</v>
      </c>
      <c r="J44" s="120">
        <f>SUMIF(A39:A43,"=1",J39:J43)</f>
        <v>0</v>
      </c>
    </row>
    <row r="48" spans="1:10" ht="15.6" x14ac:dyDescent="0.3">
      <c r="B48" s="128" t="s">
        <v>55</v>
      </c>
    </row>
    <row r="50" spans="1:10" ht="25.5" customHeight="1" x14ac:dyDescent="0.25">
      <c r="A50" s="129"/>
      <c r="B50" s="132" t="s">
        <v>17</v>
      </c>
      <c r="C50" s="132" t="s">
        <v>5</v>
      </c>
      <c r="D50" s="133"/>
      <c r="E50" s="133"/>
      <c r="F50" s="134" t="s">
        <v>56</v>
      </c>
      <c r="G50" s="134"/>
      <c r="H50" s="134"/>
      <c r="I50" s="134" t="s">
        <v>29</v>
      </c>
      <c r="J50" s="134" t="s">
        <v>0</v>
      </c>
    </row>
    <row r="51" spans="1:10" ht="25.5" customHeight="1" x14ac:dyDescent="0.25">
      <c r="A51" s="130"/>
      <c r="B51" s="135" t="s">
        <v>57</v>
      </c>
      <c r="C51" s="201" t="s">
        <v>58</v>
      </c>
      <c r="D51" s="202"/>
      <c r="E51" s="202"/>
      <c r="F51" s="142" t="s">
        <v>24</v>
      </c>
      <c r="G51" s="136"/>
      <c r="H51" s="136"/>
      <c r="I51" s="136">
        <f>'2017-07-60 01 Pol'!G8+'2017-07-60 02 Pol'!G8</f>
        <v>0</v>
      </c>
      <c r="J51" s="140" t="str">
        <f>IF(I75=0,"",I51/I75*100)</f>
        <v/>
      </c>
    </row>
    <row r="52" spans="1:10" ht="25.5" customHeight="1" x14ac:dyDescent="0.25">
      <c r="A52" s="130"/>
      <c r="B52" s="135" t="s">
        <v>59</v>
      </c>
      <c r="C52" s="201" t="s">
        <v>60</v>
      </c>
      <c r="D52" s="202"/>
      <c r="E52" s="202"/>
      <c r="F52" s="142" t="s">
        <v>24</v>
      </c>
      <c r="G52" s="136"/>
      <c r="H52" s="136"/>
      <c r="I52" s="136">
        <f>'2017-07-60 01 Pol'!G60+'2017-07-60 02 Pol'!G54</f>
        <v>0</v>
      </c>
      <c r="J52" s="140" t="str">
        <f>IF(I75=0,"",I52/I75*100)</f>
        <v/>
      </c>
    </row>
    <row r="53" spans="1:10" ht="25.5" customHeight="1" x14ac:dyDescent="0.25">
      <c r="A53" s="130"/>
      <c r="B53" s="135" t="s">
        <v>61</v>
      </c>
      <c r="C53" s="201" t="s">
        <v>62</v>
      </c>
      <c r="D53" s="202"/>
      <c r="E53" s="202"/>
      <c r="F53" s="142" t="s">
        <v>24</v>
      </c>
      <c r="G53" s="136"/>
      <c r="H53" s="136"/>
      <c r="I53" s="136">
        <f>'2017-07-60 01 Pol'!G76+'2017-07-60 02 Pol'!G88</f>
        <v>0</v>
      </c>
      <c r="J53" s="140" t="str">
        <f>IF(I75=0,"",I53/I75*100)</f>
        <v/>
      </c>
    </row>
    <row r="54" spans="1:10" ht="25.5" customHeight="1" x14ac:dyDescent="0.25">
      <c r="A54" s="130"/>
      <c r="B54" s="135" t="s">
        <v>63</v>
      </c>
      <c r="C54" s="201" t="s">
        <v>64</v>
      </c>
      <c r="D54" s="202"/>
      <c r="E54" s="202"/>
      <c r="F54" s="142" t="s">
        <v>24</v>
      </c>
      <c r="G54" s="136"/>
      <c r="H54" s="136"/>
      <c r="I54" s="136">
        <f>'2017-07-60 01 Pol'!G81</f>
        <v>0</v>
      </c>
      <c r="J54" s="140" t="str">
        <f>IF(I75=0,"",I54/I75*100)</f>
        <v/>
      </c>
    </row>
    <row r="55" spans="1:10" ht="25.5" customHeight="1" x14ac:dyDescent="0.25">
      <c r="A55" s="130"/>
      <c r="B55" s="135" t="s">
        <v>65</v>
      </c>
      <c r="C55" s="201" t="s">
        <v>66</v>
      </c>
      <c r="D55" s="202"/>
      <c r="E55" s="202"/>
      <c r="F55" s="142" t="s">
        <v>24</v>
      </c>
      <c r="G55" s="136"/>
      <c r="H55" s="136"/>
      <c r="I55" s="136">
        <f>'2017-07-60 01 Pol'!G96</f>
        <v>0</v>
      </c>
      <c r="J55" s="140" t="str">
        <f>IF(I75=0,"",I55/I75*100)</f>
        <v/>
      </c>
    </row>
    <row r="56" spans="1:10" ht="25.5" customHeight="1" x14ac:dyDescent="0.25">
      <c r="A56" s="130"/>
      <c r="B56" s="135" t="s">
        <v>67</v>
      </c>
      <c r="C56" s="201" t="s">
        <v>68</v>
      </c>
      <c r="D56" s="202"/>
      <c r="E56" s="202"/>
      <c r="F56" s="142" t="s">
        <v>24</v>
      </c>
      <c r="G56" s="136"/>
      <c r="H56" s="136"/>
      <c r="I56" s="136">
        <f>'2017-07-60 01 Pol'!G101</f>
        <v>0</v>
      </c>
      <c r="J56" s="140" t="str">
        <f>IF(I75=0,"",I56/I75*100)</f>
        <v/>
      </c>
    </row>
    <row r="57" spans="1:10" ht="25.5" customHeight="1" x14ac:dyDescent="0.25">
      <c r="A57" s="130"/>
      <c r="B57" s="135" t="s">
        <v>69</v>
      </c>
      <c r="C57" s="201" t="s">
        <v>70</v>
      </c>
      <c r="D57" s="202"/>
      <c r="E57" s="202"/>
      <c r="F57" s="142" t="s">
        <v>24</v>
      </c>
      <c r="G57" s="136"/>
      <c r="H57" s="136"/>
      <c r="I57" s="136">
        <f>'2017-07-60 01 Pol'!G130</f>
        <v>0</v>
      </c>
      <c r="J57" s="140" t="str">
        <f>IF(I75=0,"",I57/I75*100)</f>
        <v/>
      </c>
    </row>
    <row r="58" spans="1:10" ht="25.5" customHeight="1" x14ac:dyDescent="0.25">
      <c r="A58" s="130"/>
      <c r="B58" s="135" t="s">
        <v>71</v>
      </c>
      <c r="C58" s="201" t="s">
        <v>72</v>
      </c>
      <c r="D58" s="202"/>
      <c r="E58" s="202"/>
      <c r="F58" s="142" t="s">
        <v>24</v>
      </c>
      <c r="G58" s="136"/>
      <c r="H58" s="136"/>
      <c r="I58" s="136">
        <f>'2017-07-60 01 Pol'!G140</f>
        <v>0</v>
      </c>
      <c r="J58" s="140" t="str">
        <f>IF(I75=0,"",I58/I75*100)</f>
        <v/>
      </c>
    </row>
    <row r="59" spans="1:10" ht="25.5" customHeight="1" x14ac:dyDescent="0.25">
      <c r="A59" s="130"/>
      <c r="B59" s="135" t="s">
        <v>73</v>
      </c>
      <c r="C59" s="201" t="s">
        <v>74</v>
      </c>
      <c r="D59" s="202"/>
      <c r="E59" s="202"/>
      <c r="F59" s="142" t="s">
        <v>24</v>
      </c>
      <c r="G59" s="136"/>
      <c r="H59" s="136"/>
      <c r="I59" s="136">
        <f>'2017-07-60 01 Pol'!G145</f>
        <v>0</v>
      </c>
      <c r="J59" s="140" t="str">
        <f>IF(I75=0,"",I59/I75*100)</f>
        <v/>
      </c>
    </row>
    <row r="60" spans="1:10" ht="25.5" customHeight="1" x14ac:dyDescent="0.25">
      <c r="A60" s="130"/>
      <c r="B60" s="135" t="s">
        <v>75</v>
      </c>
      <c r="C60" s="201" t="s">
        <v>76</v>
      </c>
      <c r="D60" s="202"/>
      <c r="E60" s="202"/>
      <c r="F60" s="142" t="s">
        <v>24</v>
      </c>
      <c r="G60" s="136"/>
      <c r="H60" s="136"/>
      <c r="I60" s="136">
        <f>'2017-07-60 01 Pol'!G153</f>
        <v>0</v>
      </c>
      <c r="J60" s="140" t="str">
        <f>IF(I75=0,"",I60/I75*100)</f>
        <v/>
      </c>
    </row>
    <row r="61" spans="1:10" ht="25.5" customHeight="1" x14ac:dyDescent="0.25">
      <c r="A61" s="130"/>
      <c r="B61" s="135" t="s">
        <v>77</v>
      </c>
      <c r="C61" s="201" t="s">
        <v>78</v>
      </c>
      <c r="D61" s="202"/>
      <c r="E61" s="202"/>
      <c r="F61" s="142" t="s">
        <v>24</v>
      </c>
      <c r="G61" s="136"/>
      <c r="H61" s="136"/>
      <c r="I61" s="136">
        <f>'2017-07-60 03 Pol'!G24</f>
        <v>0</v>
      </c>
      <c r="J61" s="140" t="str">
        <f>IF(I75=0,"",I61/I75*100)</f>
        <v/>
      </c>
    </row>
    <row r="62" spans="1:10" ht="25.5" customHeight="1" x14ac:dyDescent="0.25">
      <c r="A62" s="130"/>
      <c r="B62" s="135" t="s">
        <v>79</v>
      </c>
      <c r="C62" s="201" t="s">
        <v>80</v>
      </c>
      <c r="D62" s="202"/>
      <c r="E62" s="202"/>
      <c r="F62" s="142" t="s">
        <v>25</v>
      </c>
      <c r="G62" s="136"/>
      <c r="H62" s="136"/>
      <c r="I62" s="136">
        <f>'2017-07-60 01 Pol'!G155</f>
        <v>0</v>
      </c>
      <c r="J62" s="140" t="str">
        <f>IF(I75=0,"",I62/I75*100)</f>
        <v/>
      </c>
    </row>
    <row r="63" spans="1:10" ht="25.5" customHeight="1" x14ac:dyDescent="0.25">
      <c r="A63" s="130"/>
      <c r="B63" s="135" t="s">
        <v>81</v>
      </c>
      <c r="C63" s="201" t="s">
        <v>82</v>
      </c>
      <c r="D63" s="202"/>
      <c r="E63" s="202"/>
      <c r="F63" s="142" t="s">
        <v>25</v>
      </c>
      <c r="G63" s="136"/>
      <c r="H63" s="136"/>
      <c r="I63" s="136">
        <f>'2017-07-60 01 Pol'!G172</f>
        <v>0</v>
      </c>
      <c r="J63" s="140" t="str">
        <f>IF(I75=0,"",I63/I75*100)</f>
        <v/>
      </c>
    </row>
    <row r="64" spans="1:10" ht="25.5" customHeight="1" x14ac:dyDescent="0.25">
      <c r="A64" s="130"/>
      <c r="B64" s="135" t="s">
        <v>83</v>
      </c>
      <c r="C64" s="201" t="s">
        <v>84</v>
      </c>
      <c r="D64" s="202"/>
      <c r="E64" s="202"/>
      <c r="F64" s="142" t="s">
        <v>25</v>
      </c>
      <c r="G64" s="136"/>
      <c r="H64" s="136"/>
      <c r="I64" s="136">
        <f>'2017-07-60 01 Pol'!G179</f>
        <v>0</v>
      </c>
      <c r="J64" s="140" t="str">
        <f>IF(I75=0,"",I64/I75*100)</f>
        <v/>
      </c>
    </row>
    <row r="65" spans="1:10" ht="25.5" customHeight="1" x14ac:dyDescent="0.25">
      <c r="A65" s="130"/>
      <c r="B65" s="135" t="s">
        <v>85</v>
      </c>
      <c r="C65" s="201" t="s">
        <v>86</v>
      </c>
      <c r="D65" s="202"/>
      <c r="E65" s="202"/>
      <c r="F65" s="142" t="s">
        <v>25</v>
      </c>
      <c r="G65" s="136"/>
      <c r="H65" s="136"/>
      <c r="I65" s="136">
        <f>'2017-07-60 01 Pol'!G208</f>
        <v>0</v>
      </c>
      <c r="J65" s="140" t="str">
        <f>IF(I75=0,"",I65/I75*100)</f>
        <v/>
      </c>
    </row>
    <row r="66" spans="1:10" ht="25.5" customHeight="1" x14ac:dyDescent="0.25">
      <c r="A66" s="130"/>
      <c r="B66" s="135" t="s">
        <v>87</v>
      </c>
      <c r="C66" s="201" t="s">
        <v>88</v>
      </c>
      <c r="D66" s="202"/>
      <c r="E66" s="202"/>
      <c r="F66" s="142" t="s">
        <v>25</v>
      </c>
      <c r="G66" s="136"/>
      <c r="H66" s="136"/>
      <c r="I66" s="136">
        <f>'2017-07-60 01 Pol'!G229</f>
        <v>0</v>
      </c>
      <c r="J66" s="140" t="str">
        <f>IF(I75=0,"",I66/I75*100)</f>
        <v/>
      </c>
    </row>
    <row r="67" spans="1:10" ht="25.5" customHeight="1" x14ac:dyDescent="0.25">
      <c r="A67" s="130"/>
      <c r="B67" s="135" t="s">
        <v>89</v>
      </c>
      <c r="C67" s="201" t="s">
        <v>90</v>
      </c>
      <c r="D67" s="202"/>
      <c r="E67" s="202"/>
      <c r="F67" s="142" t="s">
        <v>25</v>
      </c>
      <c r="G67" s="136"/>
      <c r="H67" s="136"/>
      <c r="I67" s="136">
        <f>'2017-07-60 01 Pol'!G246</f>
        <v>0</v>
      </c>
      <c r="J67" s="140" t="str">
        <f>IF(I75=0,"",I67/I75*100)</f>
        <v/>
      </c>
    </row>
    <row r="68" spans="1:10" ht="25.5" customHeight="1" x14ac:dyDescent="0.25">
      <c r="A68" s="130"/>
      <c r="B68" s="135" t="s">
        <v>91</v>
      </c>
      <c r="C68" s="201" t="s">
        <v>92</v>
      </c>
      <c r="D68" s="202"/>
      <c r="E68" s="202"/>
      <c r="F68" s="142" t="s">
        <v>25</v>
      </c>
      <c r="G68" s="136"/>
      <c r="H68" s="136"/>
      <c r="I68" s="136">
        <f>'2017-07-60 02 Pol'!G102</f>
        <v>0</v>
      </c>
      <c r="J68" s="140" t="str">
        <f>IF(I75=0,"",I68/I75*100)</f>
        <v/>
      </c>
    </row>
    <row r="69" spans="1:10" ht="25.5" customHeight="1" x14ac:dyDescent="0.25">
      <c r="A69" s="130"/>
      <c r="B69" s="135" t="s">
        <v>93</v>
      </c>
      <c r="C69" s="201" t="s">
        <v>94</v>
      </c>
      <c r="D69" s="202"/>
      <c r="E69" s="202"/>
      <c r="F69" s="142" t="s">
        <v>25</v>
      </c>
      <c r="G69" s="136"/>
      <c r="H69" s="136"/>
      <c r="I69" s="136">
        <f>'2017-07-60 01 Pol'!G250+'2017-07-60 02 Pol'!G111</f>
        <v>0</v>
      </c>
      <c r="J69" s="140" t="str">
        <f>IF(I75=0,"",I69/I75*100)</f>
        <v/>
      </c>
    </row>
    <row r="70" spans="1:10" ht="25.5" customHeight="1" x14ac:dyDescent="0.25">
      <c r="A70" s="130"/>
      <c r="B70" s="135" t="s">
        <v>95</v>
      </c>
      <c r="C70" s="201" t="s">
        <v>96</v>
      </c>
      <c r="D70" s="202"/>
      <c r="E70" s="202"/>
      <c r="F70" s="142" t="s">
        <v>25</v>
      </c>
      <c r="G70" s="136"/>
      <c r="H70" s="136"/>
      <c r="I70" s="136">
        <f>'2017-07-60 01 Pol'!G255</f>
        <v>0</v>
      </c>
      <c r="J70" s="140" t="str">
        <f>IF(I75=0,"",I70/I75*100)</f>
        <v/>
      </c>
    </row>
    <row r="71" spans="1:10" ht="25.5" customHeight="1" x14ac:dyDescent="0.25">
      <c r="A71" s="130"/>
      <c r="B71" s="135" t="s">
        <v>97</v>
      </c>
      <c r="C71" s="201" t="s">
        <v>98</v>
      </c>
      <c r="D71" s="202"/>
      <c r="E71" s="202"/>
      <c r="F71" s="142" t="s">
        <v>26</v>
      </c>
      <c r="G71" s="136"/>
      <c r="H71" s="136"/>
      <c r="I71" s="136">
        <f>'2017-07-60 03 Pol'!G8</f>
        <v>0</v>
      </c>
      <c r="J71" s="140" t="str">
        <f>IF(I75=0,"",I71/I75*100)</f>
        <v/>
      </c>
    </row>
    <row r="72" spans="1:10" ht="25.5" customHeight="1" x14ac:dyDescent="0.25">
      <c r="A72" s="130"/>
      <c r="B72" s="135" t="s">
        <v>99</v>
      </c>
      <c r="C72" s="201" t="s">
        <v>100</v>
      </c>
      <c r="D72" s="202"/>
      <c r="E72" s="202"/>
      <c r="F72" s="142" t="s">
        <v>26</v>
      </c>
      <c r="G72" s="136"/>
      <c r="H72" s="136"/>
      <c r="I72" s="136">
        <f>'2017-07-60 03 Pol'!G22</f>
        <v>0</v>
      </c>
      <c r="J72" s="140" t="str">
        <f>IF(I75=0,"",I72/I75*100)</f>
        <v/>
      </c>
    </row>
    <row r="73" spans="1:10" ht="25.5" customHeight="1" x14ac:dyDescent="0.25">
      <c r="A73" s="130"/>
      <c r="B73" s="135" t="s">
        <v>101</v>
      </c>
      <c r="C73" s="201" t="s">
        <v>102</v>
      </c>
      <c r="D73" s="202"/>
      <c r="E73" s="202"/>
      <c r="F73" s="142" t="s">
        <v>26</v>
      </c>
      <c r="G73" s="136"/>
      <c r="H73" s="136"/>
      <c r="I73" s="136">
        <f>'2017-07-60 03 Pol'!G28</f>
        <v>0</v>
      </c>
      <c r="J73" s="140" t="str">
        <f>IF(I75=0,"",I73/I75*100)</f>
        <v/>
      </c>
    </row>
    <row r="74" spans="1:10" ht="25.5" customHeight="1" x14ac:dyDescent="0.25">
      <c r="A74" s="130"/>
      <c r="B74" s="135" t="s">
        <v>103</v>
      </c>
      <c r="C74" s="201" t="s">
        <v>104</v>
      </c>
      <c r="D74" s="202"/>
      <c r="E74" s="202"/>
      <c r="F74" s="142" t="s">
        <v>105</v>
      </c>
      <c r="G74" s="136"/>
      <c r="H74" s="136"/>
      <c r="I74" s="136">
        <f>'2017-07-60 01 Pol'!G260</f>
        <v>0</v>
      </c>
      <c r="J74" s="140" t="str">
        <f>IF(I75=0,"",I74/I75*100)</f>
        <v/>
      </c>
    </row>
    <row r="75" spans="1:10" ht="25.5" customHeight="1" x14ac:dyDescent="0.25">
      <c r="A75" s="131"/>
      <c r="B75" s="137" t="s">
        <v>1</v>
      </c>
      <c r="C75" s="137"/>
      <c r="D75" s="138"/>
      <c r="E75" s="138"/>
      <c r="F75" s="143"/>
      <c r="G75" s="139"/>
      <c r="H75" s="139"/>
      <c r="I75" s="139">
        <f>SUM(I51:I74)</f>
        <v>0</v>
      </c>
      <c r="J75" s="141">
        <f>SUM(J51:J74)</f>
        <v>0</v>
      </c>
    </row>
    <row r="76" spans="1:10" x14ac:dyDescent="0.25">
      <c r="F76" s="91"/>
      <c r="G76" s="90"/>
      <c r="H76" s="91"/>
      <c r="I76" s="90"/>
      <c r="J76" s="92"/>
    </row>
    <row r="77" spans="1:10" x14ac:dyDescent="0.25">
      <c r="F77" s="91"/>
      <c r="G77" s="90"/>
      <c r="H77" s="91"/>
      <c r="I77" s="90"/>
      <c r="J77" s="92"/>
    </row>
    <row r="78" spans="1:10" x14ac:dyDescent="0.25">
      <c r="F78" s="91"/>
      <c r="G78" s="90"/>
      <c r="H78" s="91"/>
      <c r="I78" s="90"/>
      <c r="J78" s="92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42" t="s">
        <v>6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78" t="s">
        <v>7</v>
      </c>
      <c r="B2" s="77"/>
      <c r="C2" s="244"/>
      <c r="D2" s="244"/>
      <c r="E2" s="244"/>
      <c r="F2" s="244"/>
      <c r="G2" s="245"/>
    </row>
    <row r="3" spans="1:7" ht="24.9" customHeight="1" x14ac:dyDescent="0.25">
      <c r="A3" s="78" t="s">
        <v>8</v>
      </c>
      <c r="B3" s="77"/>
      <c r="C3" s="244"/>
      <c r="D3" s="244"/>
      <c r="E3" s="244"/>
      <c r="F3" s="244"/>
      <c r="G3" s="245"/>
    </row>
    <row r="4" spans="1:7" ht="24.9" customHeight="1" x14ac:dyDescent="0.25">
      <c r="A4" s="78" t="s">
        <v>9</v>
      </c>
      <c r="B4" s="77"/>
      <c r="C4" s="244"/>
      <c r="D4" s="244"/>
      <c r="E4" s="244"/>
      <c r="F4" s="244"/>
      <c r="G4" s="245"/>
    </row>
    <row r="5" spans="1:7" x14ac:dyDescent="0.25">
      <c r="B5" s="6"/>
      <c r="C5" s="7"/>
      <c r="D5" s="8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239" activePane="bottomLeft" state="frozen"/>
      <selection pane="bottomLeft" activeCell="L257" sqref="L257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2" t="s">
        <v>108</v>
      </c>
      <c r="B1" s="252"/>
      <c r="C1" s="252"/>
      <c r="D1" s="252"/>
      <c r="E1" s="252"/>
      <c r="F1" s="252"/>
      <c r="G1" s="252"/>
      <c r="AG1" t="s">
        <v>109</v>
      </c>
    </row>
    <row r="2" spans="1:60" ht="24.9" customHeight="1" x14ac:dyDescent="0.25">
      <c r="A2" s="146" t="s">
        <v>7</v>
      </c>
      <c r="B2" s="77" t="s">
        <v>43</v>
      </c>
      <c r="C2" s="253" t="s">
        <v>44</v>
      </c>
      <c r="D2" s="254"/>
      <c r="E2" s="254"/>
      <c r="F2" s="254"/>
      <c r="G2" s="255"/>
      <c r="AG2" t="s">
        <v>110</v>
      </c>
    </row>
    <row r="3" spans="1:60" ht="24.9" customHeight="1" x14ac:dyDescent="0.25">
      <c r="A3" s="146" t="s">
        <v>8</v>
      </c>
      <c r="B3" s="77" t="s">
        <v>43</v>
      </c>
      <c r="C3" s="253" t="s">
        <v>46</v>
      </c>
      <c r="D3" s="254"/>
      <c r="E3" s="254"/>
      <c r="F3" s="254"/>
      <c r="G3" s="255"/>
      <c r="AC3" s="89" t="s">
        <v>110</v>
      </c>
      <c r="AG3" t="s">
        <v>111</v>
      </c>
    </row>
    <row r="4" spans="1:60" ht="24.9" customHeight="1" x14ac:dyDescent="0.25">
      <c r="A4" s="147" t="s">
        <v>9</v>
      </c>
      <c r="B4" s="148" t="s">
        <v>47</v>
      </c>
      <c r="C4" s="256" t="s">
        <v>48</v>
      </c>
      <c r="D4" s="257"/>
      <c r="E4" s="257"/>
      <c r="F4" s="257"/>
      <c r="G4" s="258"/>
      <c r="AG4" t="s">
        <v>112</v>
      </c>
    </row>
    <row r="5" spans="1:60" x14ac:dyDescent="0.25">
      <c r="D5" s="145"/>
    </row>
    <row r="6" spans="1:60" ht="39.6" x14ac:dyDescent="0.25">
      <c r="A6" s="150" t="s">
        <v>113</v>
      </c>
      <c r="B6" s="152" t="s">
        <v>114</v>
      </c>
      <c r="C6" s="152" t="s">
        <v>115</v>
      </c>
      <c r="D6" s="151" t="s">
        <v>116</v>
      </c>
      <c r="E6" s="150" t="s">
        <v>117</v>
      </c>
      <c r="F6" s="149" t="s">
        <v>118</v>
      </c>
      <c r="G6" s="150" t="s">
        <v>29</v>
      </c>
      <c r="H6" s="153" t="s">
        <v>30</v>
      </c>
      <c r="I6" s="153" t="s">
        <v>119</v>
      </c>
      <c r="J6" s="153" t="s">
        <v>31</v>
      </c>
      <c r="K6" s="153" t="s">
        <v>120</v>
      </c>
      <c r="L6" s="153" t="s">
        <v>121</v>
      </c>
      <c r="M6" s="153" t="s">
        <v>122</v>
      </c>
      <c r="N6" s="153" t="s">
        <v>123</v>
      </c>
      <c r="O6" s="153" t="s">
        <v>124</v>
      </c>
      <c r="P6" s="153" t="s">
        <v>125</v>
      </c>
      <c r="Q6" s="153" t="s">
        <v>126</v>
      </c>
      <c r="R6" s="153" t="s">
        <v>127</v>
      </c>
      <c r="S6" s="153" t="s">
        <v>128</v>
      </c>
      <c r="T6" s="153" t="s">
        <v>129</v>
      </c>
      <c r="U6" s="153" t="s">
        <v>130</v>
      </c>
      <c r="V6" s="153" t="s">
        <v>131</v>
      </c>
      <c r="W6" s="153" t="s">
        <v>132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70" t="s">
        <v>133</v>
      </c>
      <c r="B8" s="171" t="s">
        <v>57</v>
      </c>
      <c r="C8" s="192" t="s">
        <v>58</v>
      </c>
      <c r="D8" s="172"/>
      <c r="E8" s="173"/>
      <c r="F8" s="174"/>
      <c r="G8" s="174">
        <f>SUMIF(AG9:AG59,"&lt;&gt;NOR",G9:G59)</f>
        <v>0</v>
      </c>
      <c r="H8" s="174"/>
      <c r="I8" s="174">
        <f>SUM(I9:I59)</f>
        <v>0</v>
      </c>
      <c r="J8" s="174"/>
      <c r="K8" s="174">
        <f>SUM(K9:K59)</f>
        <v>400285.89</v>
      </c>
      <c r="L8" s="174"/>
      <c r="M8" s="174">
        <f>SUM(M9:M59)</f>
        <v>0</v>
      </c>
      <c r="N8" s="174"/>
      <c r="O8" s="174">
        <f>SUM(O9:O59)</f>
        <v>0</v>
      </c>
      <c r="P8" s="174"/>
      <c r="Q8" s="174">
        <f>SUM(Q9:Q59)</f>
        <v>327.48</v>
      </c>
      <c r="R8" s="174"/>
      <c r="S8" s="174"/>
      <c r="T8" s="175"/>
      <c r="U8" s="169"/>
      <c r="V8" s="169">
        <f>SUM(V9:V59)</f>
        <v>278.51</v>
      </c>
      <c r="W8" s="169"/>
      <c r="AG8" t="s">
        <v>134</v>
      </c>
    </row>
    <row r="9" spans="1:60" ht="20.399999999999999" outlineLevel="1" x14ac:dyDescent="0.25">
      <c r="A9" s="176">
        <v>1</v>
      </c>
      <c r="B9" s="177" t="s">
        <v>135</v>
      </c>
      <c r="C9" s="193" t="s">
        <v>136</v>
      </c>
      <c r="D9" s="178" t="s">
        <v>137</v>
      </c>
      <c r="E9" s="179">
        <v>50</v>
      </c>
      <c r="F9" s="180"/>
      <c r="G9" s="181">
        <f>ROUND(E9*F9,2)</f>
        <v>0</v>
      </c>
      <c r="H9" s="180">
        <v>0</v>
      </c>
      <c r="I9" s="181">
        <f>ROUND(E9*H9,2)</f>
        <v>0</v>
      </c>
      <c r="J9" s="180">
        <v>40.200000000000003</v>
      </c>
      <c r="K9" s="181">
        <f>ROUND(E9*J9,2)</f>
        <v>2010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0.22500000000000001</v>
      </c>
      <c r="Q9" s="181">
        <f>ROUND(E9*P9,2)</f>
        <v>11.25</v>
      </c>
      <c r="R9" s="181" t="s">
        <v>138</v>
      </c>
      <c r="S9" s="181" t="s">
        <v>139</v>
      </c>
      <c r="T9" s="182" t="s">
        <v>139</v>
      </c>
      <c r="U9" s="163">
        <v>0.14199999999999999</v>
      </c>
      <c r="V9" s="163">
        <f>ROUND(E9*U9,2)</f>
        <v>7.1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140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250" t="s">
        <v>141</v>
      </c>
      <c r="D10" s="251"/>
      <c r="E10" s="251"/>
      <c r="F10" s="251"/>
      <c r="G10" s="251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142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194" t="s">
        <v>143</v>
      </c>
      <c r="D11" s="164"/>
      <c r="E11" s="165">
        <v>50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144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ht="20.399999999999999" outlineLevel="1" x14ac:dyDescent="0.25">
      <c r="A12" s="176">
        <v>2</v>
      </c>
      <c r="B12" s="177" t="s">
        <v>145</v>
      </c>
      <c r="C12" s="193" t="s">
        <v>146</v>
      </c>
      <c r="D12" s="178" t="s">
        <v>137</v>
      </c>
      <c r="E12" s="179">
        <v>50</v>
      </c>
      <c r="F12" s="180"/>
      <c r="G12" s="181">
        <f>ROUND(E12*F12,2)</f>
        <v>0</v>
      </c>
      <c r="H12" s="180">
        <v>0</v>
      </c>
      <c r="I12" s="181">
        <f>ROUND(E12*H12,2)</f>
        <v>0</v>
      </c>
      <c r="J12" s="180">
        <v>8</v>
      </c>
      <c r="K12" s="181">
        <f>ROUND(E12*J12,2)</f>
        <v>400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0.11</v>
      </c>
      <c r="Q12" s="181">
        <f>ROUND(E12*P12,2)</f>
        <v>5.5</v>
      </c>
      <c r="R12" s="181" t="s">
        <v>138</v>
      </c>
      <c r="S12" s="181" t="s">
        <v>139</v>
      </c>
      <c r="T12" s="182" t="s">
        <v>139</v>
      </c>
      <c r="U12" s="163">
        <v>1.7500000000000002E-2</v>
      </c>
      <c r="V12" s="163">
        <f>ROUND(E12*U12,2)</f>
        <v>0.88</v>
      </c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140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194" t="s">
        <v>143</v>
      </c>
      <c r="D13" s="164"/>
      <c r="E13" s="165">
        <v>50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144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0.399999999999999" outlineLevel="1" x14ac:dyDescent="0.25">
      <c r="A14" s="176">
        <v>3</v>
      </c>
      <c r="B14" s="177" t="s">
        <v>147</v>
      </c>
      <c r="C14" s="193" t="s">
        <v>148</v>
      </c>
      <c r="D14" s="178" t="s">
        <v>137</v>
      </c>
      <c r="E14" s="179">
        <v>50</v>
      </c>
      <c r="F14" s="180"/>
      <c r="G14" s="181">
        <f>ROUND(E14*F14,2)</f>
        <v>0</v>
      </c>
      <c r="H14" s="180">
        <v>0</v>
      </c>
      <c r="I14" s="181">
        <f>ROUND(E14*H14,2)</f>
        <v>0</v>
      </c>
      <c r="J14" s="180">
        <v>15.3</v>
      </c>
      <c r="K14" s="181">
        <f>ROUND(E14*J14,2)</f>
        <v>765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0.22</v>
      </c>
      <c r="Q14" s="181">
        <f>ROUND(E14*P14,2)</f>
        <v>11</v>
      </c>
      <c r="R14" s="181" t="s">
        <v>138</v>
      </c>
      <c r="S14" s="181" t="s">
        <v>139</v>
      </c>
      <c r="T14" s="182" t="s">
        <v>139</v>
      </c>
      <c r="U14" s="163">
        <v>3.3000000000000002E-2</v>
      </c>
      <c r="V14" s="163">
        <f>ROUND(E14*U14,2)</f>
        <v>1.65</v>
      </c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140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94" t="s">
        <v>143</v>
      </c>
      <c r="D15" s="164"/>
      <c r="E15" s="165">
        <v>50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144</v>
      </c>
      <c r="AH15" s="154">
        <v>0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20.399999999999999" outlineLevel="1" x14ac:dyDescent="0.25">
      <c r="A16" s="176">
        <v>4</v>
      </c>
      <c r="B16" s="177" t="s">
        <v>149</v>
      </c>
      <c r="C16" s="193" t="s">
        <v>150</v>
      </c>
      <c r="D16" s="178" t="s">
        <v>137</v>
      </c>
      <c r="E16" s="179">
        <v>484</v>
      </c>
      <c r="F16" s="180"/>
      <c r="G16" s="181">
        <f>ROUND(E16*F16,2)</f>
        <v>0</v>
      </c>
      <c r="H16" s="180">
        <v>0</v>
      </c>
      <c r="I16" s="181">
        <f>ROUND(E16*H16,2)</f>
        <v>0</v>
      </c>
      <c r="J16" s="180">
        <v>35.799999999999997</v>
      </c>
      <c r="K16" s="181">
        <f>ROUND(E16*J16,2)</f>
        <v>17327.2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0.44</v>
      </c>
      <c r="Q16" s="181">
        <f>ROUND(E16*P16,2)</f>
        <v>212.96</v>
      </c>
      <c r="R16" s="181" t="s">
        <v>138</v>
      </c>
      <c r="S16" s="181" t="s">
        <v>139</v>
      </c>
      <c r="T16" s="182" t="s">
        <v>139</v>
      </c>
      <c r="U16" s="163">
        <v>7.2999999999999995E-2</v>
      </c>
      <c r="V16" s="163">
        <f>ROUND(E16*U16,2)</f>
        <v>35.33</v>
      </c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151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194" t="s">
        <v>152</v>
      </c>
      <c r="D17" s="164"/>
      <c r="E17" s="165">
        <v>484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144</v>
      </c>
      <c r="AH17" s="154">
        <v>0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76">
        <v>5</v>
      </c>
      <c r="B18" s="177" t="s">
        <v>153</v>
      </c>
      <c r="C18" s="193" t="s">
        <v>154</v>
      </c>
      <c r="D18" s="178" t="s">
        <v>137</v>
      </c>
      <c r="E18" s="179">
        <v>484</v>
      </c>
      <c r="F18" s="180"/>
      <c r="G18" s="181">
        <f>ROUND(E18*F18,2)</f>
        <v>0</v>
      </c>
      <c r="H18" s="180">
        <v>0</v>
      </c>
      <c r="I18" s="181">
        <f>ROUND(E18*H18,2)</f>
        <v>0</v>
      </c>
      <c r="J18" s="180">
        <v>24.7</v>
      </c>
      <c r="K18" s="181">
        <f>ROUND(E18*J18,2)</f>
        <v>11954.8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0.13200000000000001</v>
      </c>
      <c r="Q18" s="181">
        <f>ROUND(E18*P18,2)</f>
        <v>63.89</v>
      </c>
      <c r="R18" s="181" t="s">
        <v>138</v>
      </c>
      <c r="S18" s="181" t="s">
        <v>139</v>
      </c>
      <c r="T18" s="182" t="s">
        <v>155</v>
      </c>
      <c r="U18" s="163">
        <v>4.8399999999999999E-2</v>
      </c>
      <c r="V18" s="163">
        <f>ROUND(E18*U18,2)</f>
        <v>23.43</v>
      </c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140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5">
      <c r="A19" s="161"/>
      <c r="B19" s="162"/>
      <c r="C19" s="194" t="s">
        <v>152</v>
      </c>
      <c r="D19" s="164"/>
      <c r="E19" s="165">
        <v>484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144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76">
        <v>6</v>
      </c>
      <c r="B20" s="177" t="s">
        <v>156</v>
      </c>
      <c r="C20" s="193" t="s">
        <v>157</v>
      </c>
      <c r="D20" s="178" t="s">
        <v>158</v>
      </c>
      <c r="E20" s="179">
        <v>104</v>
      </c>
      <c r="F20" s="180"/>
      <c r="G20" s="181">
        <f>ROUND(E20*F20,2)</f>
        <v>0</v>
      </c>
      <c r="H20" s="180">
        <v>0</v>
      </c>
      <c r="I20" s="181">
        <f>ROUND(E20*H20,2)</f>
        <v>0</v>
      </c>
      <c r="J20" s="180">
        <v>99.1</v>
      </c>
      <c r="K20" s="181">
        <f>ROUND(E20*J20,2)</f>
        <v>10306.4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0.22</v>
      </c>
      <c r="Q20" s="181">
        <f>ROUND(E20*P20,2)</f>
        <v>22.88</v>
      </c>
      <c r="R20" s="181" t="s">
        <v>138</v>
      </c>
      <c r="S20" s="181" t="s">
        <v>139</v>
      </c>
      <c r="T20" s="182" t="s">
        <v>139</v>
      </c>
      <c r="U20" s="163">
        <v>0.14299999999999999</v>
      </c>
      <c r="V20" s="163">
        <f>ROUND(E20*U20,2)</f>
        <v>14.87</v>
      </c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151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250" t="s">
        <v>159</v>
      </c>
      <c r="D21" s="251"/>
      <c r="E21" s="251"/>
      <c r="F21" s="251"/>
      <c r="G21" s="251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142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194" t="s">
        <v>160</v>
      </c>
      <c r="D22" s="164"/>
      <c r="E22" s="165">
        <v>89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144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194" t="s">
        <v>161</v>
      </c>
      <c r="D23" s="164"/>
      <c r="E23" s="165">
        <v>15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144</v>
      </c>
      <c r="AH23" s="154">
        <v>0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76">
        <v>7</v>
      </c>
      <c r="B24" s="177" t="s">
        <v>162</v>
      </c>
      <c r="C24" s="193" t="s">
        <v>163</v>
      </c>
      <c r="D24" s="178" t="s">
        <v>164</v>
      </c>
      <c r="E24" s="179">
        <v>43.423999999999999</v>
      </c>
      <c r="F24" s="180"/>
      <c r="G24" s="181">
        <f>ROUND(E24*F24,2)</f>
        <v>0</v>
      </c>
      <c r="H24" s="180">
        <v>0</v>
      </c>
      <c r="I24" s="181">
        <f>ROUND(E24*H24,2)</f>
        <v>0</v>
      </c>
      <c r="J24" s="180">
        <v>439.5</v>
      </c>
      <c r="K24" s="181">
        <f>ROUND(E24*J24,2)</f>
        <v>19084.849999999999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 t="s">
        <v>165</v>
      </c>
      <c r="S24" s="181" t="s">
        <v>139</v>
      </c>
      <c r="T24" s="182" t="s">
        <v>139</v>
      </c>
      <c r="U24" s="163">
        <v>0.36499999999999999</v>
      </c>
      <c r="V24" s="163">
        <f>ROUND(E24*U24,2)</f>
        <v>15.85</v>
      </c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140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ht="21" outlineLevel="1" x14ac:dyDescent="0.25">
      <c r="A25" s="161"/>
      <c r="B25" s="162"/>
      <c r="C25" s="250" t="s">
        <v>166</v>
      </c>
      <c r="D25" s="251"/>
      <c r="E25" s="251"/>
      <c r="F25" s="251"/>
      <c r="G25" s="251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142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83" t="str">
        <f>C25</f>
        <v>zapažených i nezapažených s urovnáním dna do předepsaného profilu a spádu, s přehozením výkopku na přilehlém terénu na vzdálenost do 3 m od podélné osy rýhy nebo s naložením výkopku na dopravní prostředek.</v>
      </c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61"/>
      <c r="B26" s="162"/>
      <c r="C26" s="194" t="s">
        <v>167</v>
      </c>
      <c r="D26" s="164"/>
      <c r="E26" s="165">
        <v>25.564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144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61"/>
      <c r="B27" s="162"/>
      <c r="C27" s="194" t="s">
        <v>168</v>
      </c>
      <c r="D27" s="164"/>
      <c r="E27" s="165">
        <v>7.68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144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5">
      <c r="A28" s="161"/>
      <c r="B28" s="162"/>
      <c r="C28" s="194" t="s">
        <v>169</v>
      </c>
      <c r="D28" s="164"/>
      <c r="E28" s="165">
        <v>4.4800000000000004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144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61"/>
      <c r="B29" s="162"/>
      <c r="C29" s="194" t="s">
        <v>170</v>
      </c>
      <c r="D29" s="164"/>
      <c r="E29" s="165">
        <v>2.1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144</v>
      </c>
      <c r="AH29" s="154">
        <v>0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194" t="s">
        <v>171</v>
      </c>
      <c r="D30" s="164"/>
      <c r="E30" s="165">
        <v>3.6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144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76">
        <v>8</v>
      </c>
      <c r="B31" s="177" t="s">
        <v>172</v>
      </c>
      <c r="C31" s="193" t="s">
        <v>173</v>
      </c>
      <c r="D31" s="178" t="s">
        <v>164</v>
      </c>
      <c r="E31" s="179">
        <v>20.91</v>
      </c>
      <c r="F31" s="180"/>
      <c r="G31" s="181">
        <f>ROUND(E31*F31,2)</f>
        <v>0</v>
      </c>
      <c r="H31" s="180">
        <v>0</v>
      </c>
      <c r="I31" s="181">
        <f>ROUND(E31*H31,2)</f>
        <v>0</v>
      </c>
      <c r="J31" s="180">
        <v>1018</v>
      </c>
      <c r="K31" s="181">
        <f>ROUND(E31*J31,2)</f>
        <v>21286.38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 t="s">
        <v>165</v>
      </c>
      <c r="S31" s="181" t="s">
        <v>139</v>
      </c>
      <c r="T31" s="182" t="s">
        <v>139</v>
      </c>
      <c r="U31" s="163">
        <v>3.5329999999999999</v>
      </c>
      <c r="V31" s="163">
        <f>ROUND(E31*U31,2)</f>
        <v>73.88</v>
      </c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140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61"/>
      <c r="B32" s="162"/>
      <c r="C32" s="250" t="s">
        <v>174</v>
      </c>
      <c r="D32" s="251"/>
      <c r="E32" s="251"/>
      <c r="F32" s="251"/>
      <c r="G32" s="251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142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61"/>
      <c r="B33" s="162"/>
      <c r="C33" s="194" t="s">
        <v>175</v>
      </c>
      <c r="D33" s="164"/>
      <c r="E33" s="165">
        <v>3.7440000000000002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144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61"/>
      <c r="B34" s="162"/>
      <c r="C34" s="194" t="s">
        <v>176</v>
      </c>
      <c r="D34" s="164"/>
      <c r="E34" s="165">
        <v>6.48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144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61"/>
      <c r="B35" s="162"/>
      <c r="C35" s="194" t="s">
        <v>177</v>
      </c>
      <c r="D35" s="164"/>
      <c r="E35" s="165">
        <v>6.75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144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61"/>
      <c r="B36" s="162"/>
      <c r="C36" s="194" t="s">
        <v>178</v>
      </c>
      <c r="D36" s="164"/>
      <c r="E36" s="165">
        <v>3.0720000000000001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144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194" t="s">
        <v>179</v>
      </c>
      <c r="D37" s="164"/>
      <c r="E37" s="165">
        <v>0.86399999999999999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144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76">
        <v>9</v>
      </c>
      <c r="B38" s="177" t="s">
        <v>180</v>
      </c>
      <c r="C38" s="193" t="s">
        <v>181</v>
      </c>
      <c r="D38" s="178" t="s">
        <v>164</v>
      </c>
      <c r="E38" s="179">
        <v>428.75</v>
      </c>
      <c r="F38" s="180"/>
      <c r="G38" s="181">
        <f>ROUND(E38*F38,2)</f>
        <v>0</v>
      </c>
      <c r="H38" s="180">
        <v>0</v>
      </c>
      <c r="I38" s="181">
        <f>ROUND(E38*H38,2)</f>
        <v>0</v>
      </c>
      <c r="J38" s="180">
        <v>250</v>
      </c>
      <c r="K38" s="181">
        <f>ROUND(E38*J38,2)</f>
        <v>107187.5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 t="s">
        <v>165</v>
      </c>
      <c r="S38" s="181" t="s">
        <v>139</v>
      </c>
      <c r="T38" s="182" t="s">
        <v>139</v>
      </c>
      <c r="U38" s="163">
        <v>1.0999999999999999E-2</v>
      </c>
      <c r="V38" s="163">
        <f>ROUND(E38*U38,2)</f>
        <v>4.72</v>
      </c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151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61"/>
      <c r="B39" s="162"/>
      <c r="C39" s="250" t="s">
        <v>182</v>
      </c>
      <c r="D39" s="251"/>
      <c r="E39" s="251"/>
      <c r="F39" s="251"/>
      <c r="G39" s="251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142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94" t="s">
        <v>183</v>
      </c>
      <c r="D40" s="164"/>
      <c r="E40" s="165">
        <v>428.75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144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ht="40.799999999999997" outlineLevel="1" x14ac:dyDescent="0.25">
      <c r="A41" s="176">
        <v>10</v>
      </c>
      <c r="B41" s="177" t="s">
        <v>184</v>
      </c>
      <c r="C41" s="193" t="s">
        <v>185</v>
      </c>
      <c r="D41" s="178" t="s">
        <v>164</v>
      </c>
      <c r="E41" s="179">
        <v>30</v>
      </c>
      <c r="F41" s="180"/>
      <c r="G41" s="181">
        <f>ROUND(E41*F41,2)</f>
        <v>0</v>
      </c>
      <c r="H41" s="180">
        <v>0</v>
      </c>
      <c r="I41" s="181">
        <f>ROUND(E41*H41,2)</f>
        <v>0</v>
      </c>
      <c r="J41" s="180">
        <v>62.3</v>
      </c>
      <c r="K41" s="181">
        <f>ROUND(E41*J41,2)</f>
        <v>1869</v>
      </c>
      <c r="L41" s="181">
        <v>21</v>
      </c>
      <c r="M41" s="181">
        <f>G41*(1+L41/100)</f>
        <v>0</v>
      </c>
      <c r="N41" s="181">
        <v>0</v>
      </c>
      <c r="O41" s="181">
        <f>ROUND(E41*N41,2)</f>
        <v>0</v>
      </c>
      <c r="P41" s="181">
        <v>0</v>
      </c>
      <c r="Q41" s="181">
        <f>ROUND(E41*P41,2)</f>
        <v>0</v>
      </c>
      <c r="R41" s="181" t="s">
        <v>165</v>
      </c>
      <c r="S41" s="181" t="s">
        <v>139</v>
      </c>
      <c r="T41" s="182" t="s">
        <v>139</v>
      </c>
      <c r="U41" s="163">
        <v>5.3999999999999999E-2</v>
      </c>
      <c r="V41" s="163">
        <f>ROUND(E41*U41,2)</f>
        <v>1.62</v>
      </c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140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61"/>
      <c r="B42" s="162"/>
      <c r="C42" s="250" t="s">
        <v>186</v>
      </c>
      <c r="D42" s="251"/>
      <c r="E42" s="251"/>
      <c r="F42" s="251"/>
      <c r="G42" s="251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142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61"/>
      <c r="B43" s="162"/>
      <c r="C43" s="194" t="s">
        <v>187</v>
      </c>
      <c r="D43" s="164"/>
      <c r="E43" s="165">
        <v>30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144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76">
        <v>11</v>
      </c>
      <c r="B44" s="177" t="s">
        <v>188</v>
      </c>
      <c r="C44" s="193" t="s">
        <v>189</v>
      </c>
      <c r="D44" s="178" t="s">
        <v>137</v>
      </c>
      <c r="E44" s="179">
        <v>875</v>
      </c>
      <c r="F44" s="180"/>
      <c r="G44" s="181">
        <f>ROUND(E44*F44,2)</f>
        <v>0</v>
      </c>
      <c r="H44" s="180">
        <v>0</v>
      </c>
      <c r="I44" s="181">
        <f>ROUND(E44*H44,2)</f>
        <v>0</v>
      </c>
      <c r="J44" s="180">
        <v>11.2</v>
      </c>
      <c r="K44" s="181">
        <f>ROUND(E44*J44,2)</f>
        <v>9800</v>
      </c>
      <c r="L44" s="181">
        <v>21</v>
      </c>
      <c r="M44" s="181">
        <f>G44*(1+L44/100)</f>
        <v>0</v>
      </c>
      <c r="N44" s="181">
        <v>0</v>
      </c>
      <c r="O44" s="181">
        <f>ROUND(E44*N44,2)</f>
        <v>0</v>
      </c>
      <c r="P44" s="181">
        <v>0</v>
      </c>
      <c r="Q44" s="181">
        <f>ROUND(E44*P44,2)</f>
        <v>0</v>
      </c>
      <c r="R44" s="181" t="s">
        <v>165</v>
      </c>
      <c r="S44" s="181" t="s">
        <v>139</v>
      </c>
      <c r="T44" s="182" t="s">
        <v>139</v>
      </c>
      <c r="U44" s="163">
        <v>1.7999999999999999E-2</v>
      </c>
      <c r="V44" s="163">
        <f>ROUND(E44*U44,2)</f>
        <v>15.75</v>
      </c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140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250" t="s">
        <v>190</v>
      </c>
      <c r="D45" s="251"/>
      <c r="E45" s="251"/>
      <c r="F45" s="251"/>
      <c r="G45" s="251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142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5">
      <c r="A46" s="161"/>
      <c r="B46" s="162"/>
      <c r="C46" s="194" t="s">
        <v>191</v>
      </c>
      <c r="D46" s="164"/>
      <c r="E46" s="165">
        <v>875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144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76">
        <v>12</v>
      </c>
      <c r="B47" s="177" t="s">
        <v>192</v>
      </c>
      <c r="C47" s="193" t="s">
        <v>193</v>
      </c>
      <c r="D47" s="178" t="s">
        <v>164</v>
      </c>
      <c r="E47" s="179">
        <v>343</v>
      </c>
      <c r="F47" s="180"/>
      <c r="G47" s="181">
        <f>ROUND(E47*F47,2)</f>
        <v>0</v>
      </c>
      <c r="H47" s="180">
        <v>0</v>
      </c>
      <c r="I47" s="181">
        <f>ROUND(E47*H47,2)</f>
        <v>0</v>
      </c>
      <c r="J47" s="180">
        <v>260</v>
      </c>
      <c r="K47" s="181">
        <f>ROUND(E47*J47,2)</f>
        <v>89180</v>
      </c>
      <c r="L47" s="181">
        <v>21</v>
      </c>
      <c r="M47" s="181">
        <f>G47*(1+L47/100)</f>
        <v>0</v>
      </c>
      <c r="N47" s="181">
        <v>0</v>
      </c>
      <c r="O47" s="181">
        <f>ROUND(E47*N47,2)</f>
        <v>0</v>
      </c>
      <c r="P47" s="181">
        <v>0</v>
      </c>
      <c r="Q47" s="181">
        <f>ROUND(E47*P47,2)</f>
        <v>0</v>
      </c>
      <c r="R47" s="181" t="s">
        <v>165</v>
      </c>
      <c r="S47" s="181" t="s">
        <v>139</v>
      </c>
      <c r="T47" s="182" t="s">
        <v>139</v>
      </c>
      <c r="U47" s="163">
        <v>0</v>
      </c>
      <c r="V47" s="163">
        <f>ROUND(E47*U47,2)</f>
        <v>0</v>
      </c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151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61"/>
      <c r="B48" s="162"/>
      <c r="C48" s="194" t="s">
        <v>194</v>
      </c>
      <c r="D48" s="164"/>
      <c r="E48" s="165">
        <v>43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144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61"/>
      <c r="B49" s="162"/>
      <c r="C49" s="194" t="s">
        <v>195</v>
      </c>
      <c r="D49" s="164"/>
      <c r="E49" s="165">
        <v>300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144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5">
      <c r="A50" s="176">
        <v>13</v>
      </c>
      <c r="B50" s="177" t="s">
        <v>196</v>
      </c>
      <c r="C50" s="193" t="s">
        <v>197</v>
      </c>
      <c r="D50" s="178" t="s">
        <v>164</v>
      </c>
      <c r="E50" s="179">
        <v>300</v>
      </c>
      <c r="F50" s="180"/>
      <c r="G50" s="181">
        <f>ROUND(E50*F50,2)</f>
        <v>0</v>
      </c>
      <c r="H50" s="180">
        <v>0</v>
      </c>
      <c r="I50" s="181">
        <f>ROUND(E50*H50,2)</f>
        <v>0</v>
      </c>
      <c r="J50" s="180">
        <v>94.8</v>
      </c>
      <c r="K50" s="181">
        <f>ROUND(E50*J50,2)</f>
        <v>28440</v>
      </c>
      <c r="L50" s="181">
        <v>21</v>
      </c>
      <c r="M50" s="181">
        <f>G50*(1+L50/100)</f>
        <v>0</v>
      </c>
      <c r="N50" s="181">
        <v>0</v>
      </c>
      <c r="O50" s="181">
        <f>ROUND(E50*N50,2)</f>
        <v>0</v>
      </c>
      <c r="P50" s="181">
        <v>0</v>
      </c>
      <c r="Q50" s="181">
        <f>ROUND(E50*P50,2)</f>
        <v>0</v>
      </c>
      <c r="R50" s="181"/>
      <c r="S50" s="181" t="s">
        <v>139</v>
      </c>
      <c r="T50" s="182" t="s">
        <v>139</v>
      </c>
      <c r="U50" s="163">
        <v>0.187</v>
      </c>
      <c r="V50" s="163">
        <f>ROUND(E50*U50,2)</f>
        <v>56.1</v>
      </c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151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5">
      <c r="A51" s="161"/>
      <c r="B51" s="162"/>
      <c r="C51" s="194" t="s">
        <v>198</v>
      </c>
      <c r="D51" s="164"/>
      <c r="E51" s="165">
        <v>262.5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144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61"/>
      <c r="B52" s="162"/>
      <c r="C52" s="194" t="s">
        <v>199</v>
      </c>
      <c r="D52" s="164"/>
      <c r="E52" s="165">
        <v>37.5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144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76">
        <v>14</v>
      </c>
      <c r="B53" s="177" t="s">
        <v>200</v>
      </c>
      <c r="C53" s="193" t="s">
        <v>201</v>
      </c>
      <c r="D53" s="178" t="s">
        <v>164</v>
      </c>
      <c r="E53" s="179">
        <v>114.33333</v>
      </c>
      <c r="F53" s="180"/>
      <c r="G53" s="181">
        <f>ROUND(E53*F53,2)</f>
        <v>0</v>
      </c>
      <c r="H53" s="180">
        <v>0</v>
      </c>
      <c r="I53" s="181">
        <f>ROUND(E53*H53,2)</f>
        <v>0</v>
      </c>
      <c r="J53" s="180">
        <v>28.5</v>
      </c>
      <c r="K53" s="181">
        <f>ROUND(E53*J53,2)</f>
        <v>3258.5</v>
      </c>
      <c r="L53" s="181">
        <v>21</v>
      </c>
      <c r="M53" s="181">
        <f>G53*(1+L53/100)</f>
        <v>0</v>
      </c>
      <c r="N53" s="181">
        <v>0</v>
      </c>
      <c r="O53" s="181">
        <f>ROUND(E53*N53,2)</f>
        <v>0</v>
      </c>
      <c r="P53" s="181">
        <v>0</v>
      </c>
      <c r="Q53" s="181">
        <f>ROUND(E53*P53,2)</f>
        <v>0</v>
      </c>
      <c r="R53" s="181"/>
      <c r="S53" s="181" t="s">
        <v>139</v>
      </c>
      <c r="T53" s="182" t="s">
        <v>139</v>
      </c>
      <c r="U53" s="163">
        <v>0.08</v>
      </c>
      <c r="V53" s="163">
        <f>ROUND(E53*U53,2)</f>
        <v>9.15</v>
      </c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151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5">
      <c r="A54" s="161"/>
      <c r="B54" s="162"/>
      <c r="C54" s="194" t="s">
        <v>202</v>
      </c>
      <c r="D54" s="164"/>
      <c r="E54" s="165">
        <v>114.33333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144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5">
      <c r="A55" s="176">
        <v>15</v>
      </c>
      <c r="B55" s="177" t="s">
        <v>203</v>
      </c>
      <c r="C55" s="193" t="s">
        <v>204</v>
      </c>
      <c r="D55" s="178" t="s">
        <v>164</v>
      </c>
      <c r="E55" s="179">
        <v>2878.125</v>
      </c>
      <c r="F55" s="180"/>
      <c r="G55" s="181">
        <f>ROUND(E55*F55,2)</f>
        <v>0</v>
      </c>
      <c r="H55" s="180">
        <v>0</v>
      </c>
      <c r="I55" s="181">
        <f>ROUND(E55*H55,2)</f>
        <v>0</v>
      </c>
      <c r="J55" s="180">
        <v>19.7</v>
      </c>
      <c r="K55" s="181">
        <f>ROUND(E55*J55,2)</f>
        <v>56699.06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/>
      <c r="S55" s="181" t="s">
        <v>139</v>
      </c>
      <c r="T55" s="182" t="s">
        <v>139</v>
      </c>
      <c r="U55" s="163">
        <v>0</v>
      </c>
      <c r="V55" s="163">
        <f>ROUND(E55*U55,2)</f>
        <v>0</v>
      </c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151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61"/>
      <c r="B56" s="162"/>
      <c r="C56" s="194" t="s">
        <v>205</v>
      </c>
      <c r="D56" s="164"/>
      <c r="E56" s="165">
        <v>2878.125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144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76">
        <v>16</v>
      </c>
      <c r="B57" s="177" t="s">
        <v>206</v>
      </c>
      <c r="C57" s="193" t="s">
        <v>207</v>
      </c>
      <c r="D57" s="178" t="s">
        <v>164</v>
      </c>
      <c r="E57" s="179">
        <v>343</v>
      </c>
      <c r="F57" s="180"/>
      <c r="G57" s="181">
        <f>ROUND(E57*F57,2)</f>
        <v>0</v>
      </c>
      <c r="H57" s="180">
        <v>0</v>
      </c>
      <c r="I57" s="181">
        <f>ROUND(E57*H57,2)</f>
        <v>0</v>
      </c>
      <c r="J57" s="180">
        <v>60.4</v>
      </c>
      <c r="K57" s="181">
        <f>ROUND(E57*J57,2)</f>
        <v>20717.2</v>
      </c>
      <c r="L57" s="181">
        <v>21</v>
      </c>
      <c r="M57" s="181">
        <f>G57*(1+L57/100)</f>
        <v>0</v>
      </c>
      <c r="N57" s="181">
        <v>0</v>
      </c>
      <c r="O57" s="181">
        <f>ROUND(E57*N57,2)</f>
        <v>0</v>
      </c>
      <c r="P57" s="181">
        <v>0</v>
      </c>
      <c r="Q57" s="181">
        <f>ROUND(E57*P57,2)</f>
        <v>0</v>
      </c>
      <c r="R57" s="181"/>
      <c r="S57" s="181" t="s">
        <v>139</v>
      </c>
      <c r="T57" s="182" t="s">
        <v>139</v>
      </c>
      <c r="U57" s="163">
        <v>5.2999999999999999E-2</v>
      </c>
      <c r="V57" s="163">
        <f>ROUND(E57*U57,2)</f>
        <v>18.18</v>
      </c>
      <c r="W57" s="163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151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61"/>
      <c r="B58" s="162"/>
      <c r="C58" s="194" t="s">
        <v>194</v>
      </c>
      <c r="D58" s="164"/>
      <c r="E58" s="165">
        <v>43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144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61"/>
      <c r="B59" s="162"/>
      <c r="C59" s="194" t="s">
        <v>195</v>
      </c>
      <c r="D59" s="164"/>
      <c r="E59" s="165">
        <v>300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144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x14ac:dyDescent="0.25">
      <c r="A60" s="170" t="s">
        <v>133</v>
      </c>
      <c r="B60" s="171" t="s">
        <v>59</v>
      </c>
      <c r="C60" s="192" t="s">
        <v>60</v>
      </c>
      <c r="D60" s="172"/>
      <c r="E60" s="173"/>
      <c r="F60" s="174"/>
      <c r="G60" s="174">
        <f>SUMIF(AG61:AG75,"&lt;&gt;NOR",G61:G75)</f>
        <v>0</v>
      </c>
      <c r="H60" s="174"/>
      <c r="I60" s="174">
        <f>SUM(I61:I75)</f>
        <v>52986.869999999995</v>
      </c>
      <c r="J60" s="174"/>
      <c r="K60" s="174">
        <f>SUM(K61:K75)</f>
        <v>28492.600000000002</v>
      </c>
      <c r="L60" s="174"/>
      <c r="M60" s="174">
        <f>SUM(M61:M75)</f>
        <v>0</v>
      </c>
      <c r="N60" s="174"/>
      <c r="O60" s="174">
        <f>SUM(O61:O75)</f>
        <v>55.289999999999992</v>
      </c>
      <c r="P60" s="174"/>
      <c r="Q60" s="174">
        <f>SUM(Q61:Q75)</f>
        <v>0</v>
      </c>
      <c r="R60" s="174"/>
      <c r="S60" s="174"/>
      <c r="T60" s="175"/>
      <c r="U60" s="169"/>
      <c r="V60" s="169">
        <f>SUM(V61:V75)</f>
        <v>67.430000000000007</v>
      </c>
      <c r="W60" s="169"/>
      <c r="AG60" t="s">
        <v>134</v>
      </c>
    </row>
    <row r="61" spans="1:60" ht="20.399999999999999" outlineLevel="1" x14ac:dyDescent="0.25">
      <c r="A61" s="176">
        <v>17</v>
      </c>
      <c r="B61" s="177" t="s">
        <v>208</v>
      </c>
      <c r="C61" s="193" t="s">
        <v>209</v>
      </c>
      <c r="D61" s="178" t="s">
        <v>137</v>
      </c>
      <c r="E61" s="179">
        <v>875</v>
      </c>
      <c r="F61" s="180"/>
      <c r="G61" s="181">
        <f>ROUND(E61*F61,2)</f>
        <v>0</v>
      </c>
      <c r="H61" s="180">
        <v>0</v>
      </c>
      <c r="I61" s="181">
        <f>ROUND(E61*H61,2)</f>
        <v>0</v>
      </c>
      <c r="J61" s="180">
        <v>6.7</v>
      </c>
      <c r="K61" s="181">
        <f>ROUND(E61*J61,2)</f>
        <v>5862.5</v>
      </c>
      <c r="L61" s="181">
        <v>21</v>
      </c>
      <c r="M61" s="181">
        <f>G61*(1+L61/100)</f>
        <v>0</v>
      </c>
      <c r="N61" s="181">
        <v>0</v>
      </c>
      <c r="O61" s="181">
        <f>ROUND(E61*N61,2)</f>
        <v>0</v>
      </c>
      <c r="P61" s="181">
        <v>0</v>
      </c>
      <c r="Q61" s="181">
        <f>ROUND(E61*P61,2)</f>
        <v>0</v>
      </c>
      <c r="R61" s="181" t="s">
        <v>165</v>
      </c>
      <c r="S61" s="181" t="s">
        <v>139</v>
      </c>
      <c r="T61" s="182" t="s">
        <v>139</v>
      </c>
      <c r="U61" s="163">
        <v>5.0000000000000001E-3</v>
      </c>
      <c r="V61" s="163">
        <f>ROUND(E61*U61,2)</f>
        <v>4.38</v>
      </c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151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61"/>
      <c r="B62" s="162"/>
      <c r="C62" s="250" t="s">
        <v>210</v>
      </c>
      <c r="D62" s="251"/>
      <c r="E62" s="251"/>
      <c r="F62" s="251"/>
      <c r="G62" s="251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142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5">
      <c r="A63" s="161"/>
      <c r="B63" s="162"/>
      <c r="C63" s="194" t="s">
        <v>191</v>
      </c>
      <c r="D63" s="164"/>
      <c r="E63" s="165">
        <v>875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144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76">
        <v>18</v>
      </c>
      <c r="B64" s="177" t="s">
        <v>211</v>
      </c>
      <c r="C64" s="193" t="s">
        <v>212</v>
      </c>
      <c r="D64" s="178" t="s">
        <v>164</v>
      </c>
      <c r="E64" s="179">
        <v>20.91</v>
      </c>
      <c r="F64" s="180"/>
      <c r="G64" s="181">
        <f>ROUND(E64*F64,2)</f>
        <v>0</v>
      </c>
      <c r="H64" s="180">
        <v>2115.1</v>
      </c>
      <c r="I64" s="181">
        <f>ROUND(E64*H64,2)</f>
        <v>44226.74</v>
      </c>
      <c r="J64" s="180">
        <v>234.9</v>
      </c>
      <c r="K64" s="181">
        <f>ROUND(E64*J64,2)</f>
        <v>4911.76</v>
      </c>
      <c r="L64" s="181">
        <v>21</v>
      </c>
      <c r="M64" s="181">
        <f>G64*(1+L64/100)</f>
        <v>0</v>
      </c>
      <c r="N64" s="181">
        <v>2.5249999999999999</v>
      </c>
      <c r="O64" s="181">
        <f>ROUND(E64*N64,2)</f>
        <v>52.8</v>
      </c>
      <c r="P64" s="181">
        <v>0</v>
      </c>
      <c r="Q64" s="181">
        <f>ROUND(E64*P64,2)</f>
        <v>0</v>
      </c>
      <c r="R64" s="181" t="s">
        <v>213</v>
      </c>
      <c r="S64" s="181" t="s">
        <v>139</v>
      </c>
      <c r="T64" s="182" t="s">
        <v>139</v>
      </c>
      <c r="U64" s="163">
        <v>0.47699999999999998</v>
      </c>
      <c r="V64" s="163">
        <f>ROUND(E64*U64,2)</f>
        <v>9.9700000000000006</v>
      </c>
      <c r="W64" s="163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140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61"/>
      <c r="B65" s="162"/>
      <c r="C65" s="194" t="s">
        <v>175</v>
      </c>
      <c r="D65" s="164"/>
      <c r="E65" s="165">
        <v>3.7440000000000002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144</v>
      </c>
      <c r="AH65" s="154">
        <v>0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5">
      <c r="A66" s="161"/>
      <c r="B66" s="162"/>
      <c r="C66" s="194" t="s">
        <v>176</v>
      </c>
      <c r="D66" s="164"/>
      <c r="E66" s="165">
        <v>6.48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144</v>
      </c>
      <c r="AH66" s="154">
        <v>0</v>
      </c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5">
      <c r="A67" s="161"/>
      <c r="B67" s="162"/>
      <c r="C67" s="194" t="s">
        <v>177</v>
      </c>
      <c r="D67" s="164"/>
      <c r="E67" s="165">
        <v>6.75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144</v>
      </c>
      <c r="AH67" s="154">
        <v>0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61"/>
      <c r="B68" s="162"/>
      <c r="C68" s="194" t="s">
        <v>178</v>
      </c>
      <c r="D68" s="164"/>
      <c r="E68" s="165">
        <v>3.0720000000000001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144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5">
      <c r="A69" s="161"/>
      <c r="B69" s="162"/>
      <c r="C69" s="194" t="s">
        <v>179</v>
      </c>
      <c r="D69" s="164"/>
      <c r="E69" s="165">
        <v>0.86399999999999999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144</v>
      </c>
      <c r="AH69" s="154">
        <v>0</v>
      </c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ht="20.399999999999999" outlineLevel="1" x14ac:dyDescent="0.25">
      <c r="A70" s="176">
        <v>19</v>
      </c>
      <c r="B70" s="177" t="s">
        <v>214</v>
      </c>
      <c r="C70" s="193" t="s">
        <v>215</v>
      </c>
      <c r="D70" s="178" t="s">
        <v>164</v>
      </c>
      <c r="E70" s="179">
        <v>0.73953000000000002</v>
      </c>
      <c r="F70" s="180"/>
      <c r="G70" s="181">
        <f>ROUND(E70*F70,2)</f>
        <v>0</v>
      </c>
      <c r="H70" s="180">
        <v>2109.73</v>
      </c>
      <c r="I70" s="181">
        <f>ROUND(E70*H70,2)</f>
        <v>1560.21</v>
      </c>
      <c r="J70" s="180">
        <v>1785.27</v>
      </c>
      <c r="K70" s="181">
        <f>ROUND(E70*J70,2)</f>
        <v>1320.26</v>
      </c>
      <c r="L70" s="181">
        <v>21</v>
      </c>
      <c r="M70" s="181">
        <f>G70*(1+L70/100)</f>
        <v>0</v>
      </c>
      <c r="N70" s="181">
        <v>2.5249999999999999</v>
      </c>
      <c r="O70" s="181">
        <f>ROUND(E70*N70,2)</f>
        <v>1.87</v>
      </c>
      <c r="P70" s="181">
        <v>0</v>
      </c>
      <c r="Q70" s="181">
        <f>ROUND(E70*P70,2)</f>
        <v>0</v>
      </c>
      <c r="R70" s="181" t="s">
        <v>216</v>
      </c>
      <c r="S70" s="181" t="s">
        <v>139</v>
      </c>
      <c r="T70" s="182" t="s">
        <v>139</v>
      </c>
      <c r="U70" s="163">
        <v>5.6</v>
      </c>
      <c r="V70" s="163">
        <f>ROUND(E70*U70,2)</f>
        <v>4.1399999999999997</v>
      </c>
      <c r="W70" s="163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140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5">
      <c r="A71" s="161"/>
      <c r="B71" s="162"/>
      <c r="C71" s="250" t="s">
        <v>217</v>
      </c>
      <c r="D71" s="251"/>
      <c r="E71" s="251"/>
      <c r="F71" s="251"/>
      <c r="G71" s="251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142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5">
      <c r="A72" s="161"/>
      <c r="B72" s="162"/>
      <c r="C72" s="194" t="s">
        <v>218</v>
      </c>
      <c r="D72" s="164"/>
      <c r="E72" s="165">
        <v>0.73953000000000002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144</v>
      </c>
      <c r="AH72" s="154">
        <v>0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ht="20.399999999999999" outlineLevel="1" x14ac:dyDescent="0.25">
      <c r="A73" s="176">
        <v>20</v>
      </c>
      <c r="B73" s="177" t="s">
        <v>219</v>
      </c>
      <c r="C73" s="193" t="s">
        <v>220</v>
      </c>
      <c r="D73" s="178" t="s">
        <v>221</v>
      </c>
      <c r="E73" s="179">
        <v>46</v>
      </c>
      <c r="F73" s="180"/>
      <c r="G73" s="181">
        <f>ROUND(E73*F73,2)</f>
        <v>0</v>
      </c>
      <c r="H73" s="180">
        <v>156.52000000000001</v>
      </c>
      <c r="I73" s="181">
        <f>ROUND(E73*H73,2)</f>
        <v>7199.92</v>
      </c>
      <c r="J73" s="180">
        <v>356.48</v>
      </c>
      <c r="K73" s="181">
        <f>ROUND(E73*J73,2)</f>
        <v>16398.080000000002</v>
      </c>
      <c r="L73" s="181">
        <v>21</v>
      </c>
      <c r="M73" s="181">
        <f>G73*(1+L73/100)</f>
        <v>0</v>
      </c>
      <c r="N73" s="181">
        <v>1.353E-2</v>
      </c>
      <c r="O73" s="181">
        <f>ROUND(E73*N73,2)</f>
        <v>0.62</v>
      </c>
      <c r="P73" s="181">
        <v>0</v>
      </c>
      <c r="Q73" s="181">
        <f>ROUND(E73*P73,2)</f>
        <v>0</v>
      </c>
      <c r="R73" s="181" t="s">
        <v>216</v>
      </c>
      <c r="S73" s="181" t="s">
        <v>139</v>
      </c>
      <c r="T73" s="182" t="s">
        <v>139</v>
      </c>
      <c r="U73" s="163">
        <v>1.0640000000000001</v>
      </c>
      <c r="V73" s="163">
        <f>ROUND(E73*U73,2)</f>
        <v>48.94</v>
      </c>
      <c r="W73" s="163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140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5">
      <c r="A74" s="161"/>
      <c r="B74" s="162"/>
      <c r="C74" s="250" t="s">
        <v>222</v>
      </c>
      <c r="D74" s="251"/>
      <c r="E74" s="251"/>
      <c r="F74" s="251"/>
      <c r="G74" s="251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142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5">
      <c r="A75" s="161"/>
      <c r="B75" s="162"/>
      <c r="C75" s="194" t="s">
        <v>223</v>
      </c>
      <c r="D75" s="164"/>
      <c r="E75" s="165">
        <v>46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144</v>
      </c>
      <c r="AH75" s="154">
        <v>0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x14ac:dyDescent="0.25">
      <c r="A76" s="170" t="s">
        <v>133</v>
      </c>
      <c r="B76" s="171" t="s">
        <v>61</v>
      </c>
      <c r="C76" s="192" t="s">
        <v>62</v>
      </c>
      <c r="D76" s="172"/>
      <c r="E76" s="173"/>
      <c r="F76" s="174"/>
      <c r="G76" s="174">
        <f>SUMIF(AG77:AG80,"&lt;&gt;NOR",G77:G80)</f>
        <v>0</v>
      </c>
      <c r="H76" s="174"/>
      <c r="I76" s="174">
        <f>SUM(I77:I80)</f>
        <v>24281.739999999998</v>
      </c>
      <c r="J76" s="174"/>
      <c r="K76" s="174">
        <f>SUM(K77:K80)</f>
        <v>11348.26</v>
      </c>
      <c r="L76" s="174"/>
      <c r="M76" s="174">
        <f>SUM(M77:M80)</f>
        <v>0</v>
      </c>
      <c r="N76" s="174"/>
      <c r="O76" s="174">
        <f>SUM(O77:O80)</f>
        <v>8.7200000000000006</v>
      </c>
      <c r="P76" s="174"/>
      <c r="Q76" s="174">
        <f>SUM(Q77:Q80)</f>
        <v>0</v>
      </c>
      <c r="R76" s="174"/>
      <c r="S76" s="174"/>
      <c r="T76" s="175"/>
      <c r="U76" s="169"/>
      <c r="V76" s="169">
        <f>SUM(V77:V80)</f>
        <v>43.02</v>
      </c>
      <c r="W76" s="169"/>
      <c r="AG76" t="s">
        <v>134</v>
      </c>
    </row>
    <row r="77" spans="1:60" outlineLevel="1" x14ac:dyDescent="0.25">
      <c r="A77" s="176">
        <v>21</v>
      </c>
      <c r="B77" s="177" t="s">
        <v>224</v>
      </c>
      <c r="C77" s="193" t="s">
        <v>225</v>
      </c>
      <c r="D77" s="178" t="s">
        <v>158</v>
      </c>
      <c r="E77" s="179">
        <v>14</v>
      </c>
      <c r="F77" s="180"/>
      <c r="G77" s="181">
        <f>ROUND(E77*F77,2)</f>
        <v>0</v>
      </c>
      <c r="H77" s="180">
        <v>239.41</v>
      </c>
      <c r="I77" s="181">
        <f>ROUND(E77*H77,2)</f>
        <v>3351.74</v>
      </c>
      <c r="J77" s="180">
        <v>810.59</v>
      </c>
      <c r="K77" s="181">
        <f>ROUND(E77*J77,2)</f>
        <v>11348.26</v>
      </c>
      <c r="L77" s="181">
        <v>21</v>
      </c>
      <c r="M77" s="181">
        <f>G77*(1+L77/100)</f>
        <v>0</v>
      </c>
      <c r="N77" s="181">
        <v>0.26250000000000001</v>
      </c>
      <c r="O77" s="181">
        <f>ROUND(E77*N77,2)</f>
        <v>3.68</v>
      </c>
      <c r="P77" s="181">
        <v>0</v>
      </c>
      <c r="Q77" s="181">
        <f>ROUND(E77*P77,2)</f>
        <v>0</v>
      </c>
      <c r="R77" s="181"/>
      <c r="S77" s="181" t="s">
        <v>139</v>
      </c>
      <c r="T77" s="182" t="s">
        <v>139</v>
      </c>
      <c r="U77" s="163">
        <v>3.0726</v>
      </c>
      <c r="V77" s="163">
        <f>ROUND(E77*U77,2)</f>
        <v>43.02</v>
      </c>
      <c r="W77" s="163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140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5">
      <c r="A78" s="161"/>
      <c r="B78" s="162"/>
      <c r="C78" s="194" t="s">
        <v>226</v>
      </c>
      <c r="D78" s="164"/>
      <c r="E78" s="165">
        <v>14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144</v>
      </c>
      <c r="AH78" s="154">
        <v>0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ht="20.399999999999999" outlineLevel="1" x14ac:dyDescent="0.25">
      <c r="A79" s="176">
        <v>22</v>
      </c>
      <c r="B79" s="177" t="s">
        <v>227</v>
      </c>
      <c r="C79" s="193" t="s">
        <v>228</v>
      </c>
      <c r="D79" s="178" t="s">
        <v>221</v>
      </c>
      <c r="E79" s="179">
        <v>70</v>
      </c>
      <c r="F79" s="180"/>
      <c r="G79" s="181">
        <f>ROUND(E79*F79,2)</f>
        <v>0</v>
      </c>
      <c r="H79" s="180">
        <v>299</v>
      </c>
      <c r="I79" s="181">
        <f>ROUND(E79*H79,2)</f>
        <v>20930</v>
      </c>
      <c r="J79" s="180">
        <v>0</v>
      </c>
      <c r="K79" s="181">
        <f>ROUND(E79*J79,2)</f>
        <v>0</v>
      </c>
      <c r="L79" s="181">
        <v>21</v>
      </c>
      <c r="M79" s="181">
        <f>G79*(1+L79/100)</f>
        <v>0</v>
      </c>
      <c r="N79" s="181">
        <v>7.1999999999999995E-2</v>
      </c>
      <c r="O79" s="181">
        <f>ROUND(E79*N79,2)</f>
        <v>5.04</v>
      </c>
      <c r="P79" s="181">
        <v>0</v>
      </c>
      <c r="Q79" s="181">
        <f>ROUND(E79*P79,2)</f>
        <v>0</v>
      </c>
      <c r="R79" s="181" t="s">
        <v>229</v>
      </c>
      <c r="S79" s="181" t="s">
        <v>139</v>
      </c>
      <c r="T79" s="182" t="s">
        <v>139</v>
      </c>
      <c r="U79" s="163">
        <v>0</v>
      </c>
      <c r="V79" s="163">
        <f>ROUND(E79*U79,2)</f>
        <v>0</v>
      </c>
      <c r="W79" s="163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230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5">
      <c r="A80" s="161"/>
      <c r="B80" s="162"/>
      <c r="C80" s="194" t="s">
        <v>231</v>
      </c>
      <c r="D80" s="164"/>
      <c r="E80" s="165">
        <v>70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144</v>
      </c>
      <c r="AH80" s="154">
        <v>0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x14ac:dyDescent="0.25">
      <c r="A81" s="170" t="s">
        <v>133</v>
      </c>
      <c r="B81" s="171" t="s">
        <v>63</v>
      </c>
      <c r="C81" s="192" t="s">
        <v>64</v>
      </c>
      <c r="D81" s="172"/>
      <c r="E81" s="173"/>
      <c r="F81" s="174"/>
      <c r="G81" s="174">
        <f>SUMIF(AG82:AG95,"&lt;&gt;NOR",G82:G95)</f>
        <v>0</v>
      </c>
      <c r="H81" s="174"/>
      <c r="I81" s="174">
        <f>SUM(I82:I95)</f>
        <v>92521.600000000006</v>
      </c>
      <c r="J81" s="174"/>
      <c r="K81" s="174">
        <f>SUM(K82:K95)</f>
        <v>194469.12</v>
      </c>
      <c r="L81" s="174"/>
      <c r="M81" s="174">
        <f>SUM(M82:M95)</f>
        <v>0</v>
      </c>
      <c r="N81" s="174"/>
      <c r="O81" s="174">
        <f>SUM(O82:O95)</f>
        <v>776.99</v>
      </c>
      <c r="P81" s="174"/>
      <c r="Q81" s="174">
        <f>SUM(Q82:Q95)</f>
        <v>0</v>
      </c>
      <c r="R81" s="174"/>
      <c r="S81" s="174"/>
      <c r="T81" s="175"/>
      <c r="U81" s="169"/>
      <c r="V81" s="169">
        <f>SUM(V82:V95)</f>
        <v>62.019999999999996</v>
      </c>
      <c r="W81" s="169"/>
      <c r="AG81" t="s">
        <v>134</v>
      </c>
    </row>
    <row r="82" spans="1:60" outlineLevel="1" x14ac:dyDescent="0.25">
      <c r="A82" s="176">
        <v>23</v>
      </c>
      <c r="B82" s="177" t="s">
        <v>232</v>
      </c>
      <c r="C82" s="193" t="s">
        <v>233</v>
      </c>
      <c r="D82" s="178" t="s">
        <v>137</v>
      </c>
      <c r="E82" s="179">
        <v>816</v>
      </c>
      <c r="F82" s="180"/>
      <c r="G82" s="181">
        <f>ROUND(E82*F82,2)</f>
        <v>0</v>
      </c>
      <c r="H82" s="180">
        <v>110.1</v>
      </c>
      <c r="I82" s="181">
        <f>ROUND(E82*H82,2)</f>
        <v>89841.600000000006</v>
      </c>
      <c r="J82" s="180">
        <v>21.4</v>
      </c>
      <c r="K82" s="181">
        <f>ROUND(E82*J82,2)</f>
        <v>17462.400000000001</v>
      </c>
      <c r="L82" s="181">
        <v>21</v>
      </c>
      <c r="M82" s="181">
        <f>G82*(1+L82/100)</f>
        <v>0</v>
      </c>
      <c r="N82" s="181">
        <v>0.29160000000000003</v>
      </c>
      <c r="O82" s="181">
        <f>ROUND(E82*N82,2)</f>
        <v>237.95</v>
      </c>
      <c r="P82" s="181">
        <v>0</v>
      </c>
      <c r="Q82" s="181">
        <f>ROUND(E82*P82,2)</f>
        <v>0</v>
      </c>
      <c r="R82" s="181" t="s">
        <v>138</v>
      </c>
      <c r="S82" s="181" t="s">
        <v>139</v>
      </c>
      <c r="T82" s="182" t="s">
        <v>155</v>
      </c>
      <c r="U82" s="163">
        <v>2.5999999999999999E-2</v>
      </c>
      <c r="V82" s="163">
        <f>ROUND(E82*U82,2)</f>
        <v>21.22</v>
      </c>
      <c r="W82" s="163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151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5">
      <c r="A83" s="161"/>
      <c r="B83" s="162"/>
      <c r="C83" s="250" t="s">
        <v>234</v>
      </c>
      <c r="D83" s="251"/>
      <c r="E83" s="251"/>
      <c r="F83" s="251"/>
      <c r="G83" s="251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142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5">
      <c r="A84" s="161"/>
      <c r="B84" s="162"/>
      <c r="C84" s="194" t="s">
        <v>235</v>
      </c>
      <c r="D84" s="164"/>
      <c r="E84" s="165">
        <v>816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144</v>
      </c>
      <c r="AH84" s="154"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5">
      <c r="A85" s="176">
        <v>24</v>
      </c>
      <c r="B85" s="177" t="s">
        <v>236</v>
      </c>
      <c r="C85" s="193" t="s">
        <v>237</v>
      </c>
      <c r="D85" s="178" t="s">
        <v>137</v>
      </c>
      <c r="E85" s="179">
        <v>816</v>
      </c>
      <c r="F85" s="180"/>
      <c r="G85" s="181">
        <f>ROUND(E85*F85,2)</f>
        <v>0</v>
      </c>
      <c r="H85" s="180">
        <v>0</v>
      </c>
      <c r="I85" s="181">
        <f>ROUND(E85*H85,2)</f>
        <v>0</v>
      </c>
      <c r="J85" s="180">
        <v>66.319999999999993</v>
      </c>
      <c r="K85" s="181">
        <f>ROUND(E85*J85,2)</f>
        <v>54117.120000000003</v>
      </c>
      <c r="L85" s="181">
        <v>21</v>
      </c>
      <c r="M85" s="181">
        <f>G85*(1+L85/100)</f>
        <v>0</v>
      </c>
      <c r="N85" s="181">
        <v>9.8000000000000004E-2</v>
      </c>
      <c r="O85" s="181">
        <f>ROUND(E85*N85,2)</f>
        <v>79.97</v>
      </c>
      <c r="P85" s="181">
        <v>0</v>
      </c>
      <c r="Q85" s="181">
        <f>ROUND(E85*P85,2)</f>
        <v>0</v>
      </c>
      <c r="R85" s="181"/>
      <c r="S85" s="181" t="s">
        <v>238</v>
      </c>
      <c r="T85" s="182" t="s">
        <v>239</v>
      </c>
      <c r="U85" s="163">
        <v>2.5999999999999999E-2</v>
      </c>
      <c r="V85" s="163">
        <f>ROUND(E85*U85,2)</f>
        <v>21.22</v>
      </c>
      <c r="W85" s="163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140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5">
      <c r="A86" s="161"/>
      <c r="B86" s="162"/>
      <c r="C86" s="194" t="s">
        <v>235</v>
      </c>
      <c r="D86" s="164"/>
      <c r="E86" s="165">
        <v>816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144</v>
      </c>
      <c r="AH86" s="154">
        <v>0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ht="20.399999999999999" outlineLevel="1" x14ac:dyDescent="0.25">
      <c r="A87" s="184">
        <v>25</v>
      </c>
      <c r="B87" s="185" t="s">
        <v>240</v>
      </c>
      <c r="C87" s="195" t="s">
        <v>241</v>
      </c>
      <c r="D87" s="186" t="s">
        <v>221</v>
      </c>
      <c r="E87" s="187">
        <v>0</v>
      </c>
      <c r="F87" s="188"/>
      <c r="G87" s="189">
        <f>ROUND(E87*F87,2)</f>
        <v>0</v>
      </c>
      <c r="H87" s="188">
        <v>90.09</v>
      </c>
      <c r="I87" s="189">
        <f>ROUND(E87*H87,2)</f>
        <v>0</v>
      </c>
      <c r="J87" s="188">
        <v>144.41</v>
      </c>
      <c r="K87" s="189">
        <f>ROUND(E87*J87,2)</f>
        <v>0</v>
      </c>
      <c r="L87" s="189">
        <v>21</v>
      </c>
      <c r="M87" s="189">
        <f>G87*(1+L87/100)</f>
        <v>0</v>
      </c>
      <c r="N87" s="189">
        <v>0.11565</v>
      </c>
      <c r="O87" s="189">
        <f>ROUND(E87*N87,2)</f>
        <v>0</v>
      </c>
      <c r="P87" s="189">
        <v>0</v>
      </c>
      <c r="Q87" s="189">
        <f>ROUND(E87*P87,2)</f>
        <v>0</v>
      </c>
      <c r="R87" s="189" t="s">
        <v>138</v>
      </c>
      <c r="S87" s="189" t="s">
        <v>139</v>
      </c>
      <c r="T87" s="190" t="s">
        <v>139</v>
      </c>
      <c r="U87" s="163">
        <v>0.4597</v>
      </c>
      <c r="V87" s="163">
        <f>ROUND(E87*U87,2)</f>
        <v>0</v>
      </c>
      <c r="W87" s="163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140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5">
      <c r="A88" s="176">
        <v>26</v>
      </c>
      <c r="B88" s="177" t="s">
        <v>242</v>
      </c>
      <c r="C88" s="193" t="s">
        <v>243</v>
      </c>
      <c r="D88" s="178" t="s">
        <v>137</v>
      </c>
      <c r="E88" s="179">
        <v>816</v>
      </c>
      <c r="F88" s="180"/>
      <c r="G88" s="181">
        <f>ROUND(E88*F88,2)</f>
        <v>0</v>
      </c>
      <c r="H88" s="180">
        <v>0</v>
      </c>
      <c r="I88" s="181">
        <f>ROUND(E88*H88,2)</f>
        <v>0</v>
      </c>
      <c r="J88" s="180">
        <v>45.6</v>
      </c>
      <c r="K88" s="181">
        <f>ROUND(E88*J88,2)</f>
        <v>37209.599999999999</v>
      </c>
      <c r="L88" s="181">
        <v>21</v>
      </c>
      <c r="M88" s="181">
        <f>G88*(1+L88/100)</f>
        <v>0</v>
      </c>
      <c r="N88" s="181">
        <v>0.12144000000000001</v>
      </c>
      <c r="O88" s="181">
        <f>ROUND(E88*N88,2)</f>
        <v>99.1</v>
      </c>
      <c r="P88" s="181">
        <v>0</v>
      </c>
      <c r="Q88" s="181">
        <f>ROUND(E88*P88,2)</f>
        <v>0</v>
      </c>
      <c r="R88" s="181"/>
      <c r="S88" s="181" t="s">
        <v>139</v>
      </c>
      <c r="T88" s="182" t="s">
        <v>244</v>
      </c>
      <c r="U88" s="163">
        <v>2.4E-2</v>
      </c>
      <c r="V88" s="163">
        <f>ROUND(E88*U88,2)</f>
        <v>19.579999999999998</v>
      </c>
      <c r="W88" s="163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151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5">
      <c r="A89" s="161"/>
      <c r="B89" s="162"/>
      <c r="C89" s="194" t="s">
        <v>235</v>
      </c>
      <c r="D89" s="164"/>
      <c r="E89" s="165">
        <v>816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144</v>
      </c>
      <c r="AH89" s="154">
        <v>0</v>
      </c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5">
      <c r="A90" s="176">
        <v>27</v>
      </c>
      <c r="B90" s="177" t="s">
        <v>245</v>
      </c>
      <c r="C90" s="193" t="s">
        <v>246</v>
      </c>
      <c r="D90" s="178" t="s">
        <v>137</v>
      </c>
      <c r="E90" s="179">
        <v>816</v>
      </c>
      <c r="F90" s="180"/>
      <c r="G90" s="181">
        <f>ROUND(E90*F90,2)</f>
        <v>0</v>
      </c>
      <c r="H90" s="180">
        <v>0</v>
      </c>
      <c r="I90" s="181">
        <f>ROUND(E90*H90,2)</f>
        <v>0</v>
      </c>
      <c r="J90" s="180">
        <v>46</v>
      </c>
      <c r="K90" s="181">
        <f>ROUND(E90*J90,2)</f>
        <v>37536</v>
      </c>
      <c r="L90" s="181">
        <v>21</v>
      </c>
      <c r="M90" s="181">
        <f>G90*(1+L90/100)</f>
        <v>0</v>
      </c>
      <c r="N90" s="181">
        <v>0.311</v>
      </c>
      <c r="O90" s="181">
        <f>ROUND(E90*N90,2)</f>
        <v>253.78</v>
      </c>
      <c r="P90" s="181">
        <v>0</v>
      </c>
      <c r="Q90" s="181">
        <f>ROUND(E90*P90,2)</f>
        <v>0</v>
      </c>
      <c r="R90" s="181"/>
      <c r="S90" s="181" t="s">
        <v>238</v>
      </c>
      <c r="T90" s="182" t="s">
        <v>244</v>
      </c>
      <c r="U90" s="163">
        <v>0</v>
      </c>
      <c r="V90" s="163">
        <f>ROUND(E90*U90,2)</f>
        <v>0</v>
      </c>
      <c r="W90" s="163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151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5">
      <c r="A91" s="161"/>
      <c r="B91" s="162"/>
      <c r="C91" s="194" t="s">
        <v>235</v>
      </c>
      <c r="D91" s="164"/>
      <c r="E91" s="165">
        <v>816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144</v>
      </c>
      <c r="AH91" s="154">
        <v>0</v>
      </c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5">
      <c r="A92" s="176">
        <v>28</v>
      </c>
      <c r="B92" s="177" t="s">
        <v>247</v>
      </c>
      <c r="C92" s="193" t="s">
        <v>248</v>
      </c>
      <c r="D92" s="178" t="s">
        <v>137</v>
      </c>
      <c r="E92" s="179">
        <v>816</v>
      </c>
      <c r="F92" s="180"/>
      <c r="G92" s="181">
        <f>ROUND(E92*F92,2)</f>
        <v>0</v>
      </c>
      <c r="H92" s="180">
        <v>0</v>
      </c>
      <c r="I92" s="181">
        <f>ROUND(E92*H92,2)</f>
        <v>0</v>
      </c>
      <c r="J92" s="180">
        <v>59</v>
      </c>
      <c r="K92" s="181">
        <f>ROUND(E92*J92,2)</f>
        <v>48144</v>
      </c>
      <c r="L92" s="181">
        <v>21</v>
      </c>
      <c r="M92" s="181">
        <f>G92*(1+L92/100)</f>
        <v>0</v>
      </c>
      <c r="N92" s="181">
        <v>0.13</v>
      </c>
      <c r="O92" s="181">
        <f>ROUND(E92*N92,2)</f>
        <v>106.08</v>
      </c>
      <c r="P92" s="181">
        <v>0</v>
      </c>
      <c r="Q92" s="181">
        <f>ROUND(E92*P92,2)</f>
        <v>0</v>
      </c>
      <c r="R92" s="181"/>
      <c r="S92" s="181" t="s">
        <v>238</v>
      </c>
      <c r="T92" s="182" t="s">
        <v>244</v>
      </c>
      <c r="U92" s="163">
        <v>0</v>
      </c>
      <c r="V92" s="163">
        <f>ROUND(E92*U92,2)</f>
        <v>0</v>
      </c>
      <c r="W92" s="163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151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5">
      <c r="A93" s="161"/>
      <c r="B93" s="162"/>
      <c r="C93" s="194" t="s">
        <v>235</v>
      </c>
      <c r="D93" s="164"/>
      <c r="E93" s="165">
        <v>816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144</v>
      </c>
      <c r="AH93" s="154">
        <v>0</v>
      </c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76">
        <v>29</v>
      </c>
      <c r="B94" s="177" t="s">
        <v>249</v>
      </c>
      <c r="C94" s="193" t="s">
        <v>250</v>
      </c>
      <c r="D94" s="178" t="s">
        <v>221</v>
      </c>
      <c r="E94" s="179">
        <v>1</v>
      </c>
      <c r="F94" s="180"/>
      <c r="G94" s="181">
        <f>ROUND(E94*F94,2)</f>
        <v>0</v>
      </c>
      <c r="H94" s="180">
        <v>2680</v>
      </c>
      <c r="I94" s="181">
        <f>ROUND(E94*H94,2)</f>
        <v>2680</v>
      </c>
      <c r="J94" s="180">
        <v>0</v>
      </c>
      <c r="K94" s="181">
        <f>ROUND(E94*J94,2)</f>
        <v>0</v>
      </c>
      <c r="L94" s="181">
        <v>21</v>
      </c>
      <c r="M94" s="181">
        <f>G94*(1+L94/100)</f>
        <v>0</v>
      </c>
      <c r="N94" s="181">
        <v>0.109</v>
      </c>
      <c r="O94" s="181">
        <f>ROUND(E94*N94,2)</f>
        <v>0.11</v>
      </c>
      <c r="P94" s="181">
        <v>0</v>
      </c>
      <c r="Q94" s="181">
        <f>ROUND(E94*P94,2)</f>
        <v>0</v>
      </c>
      <c r="R94" s="181" t="s">
        <v>229</v>
      </c>
      <c r="S94" s="181" t="s">
        <v>139</v>
      </c>
      <c r="T94" s="182" t="s">
        <v>139</v>
      </c>
      <c r="U94" s="163">
        <v>0</v>
      </c>
      <c r="V94" s="163">
        <f>ROUND(E94*U94,2)</f>
        <v>0</v>
      </c>
      <c r="W94" s="163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230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5">
      <c r="A95" s="161"/>
      <c r="B95" s="162"/>
      <c r="C95" s="194" t="s">
        <v>57</v>
      </c>
      <c r="D95" s="164"/>
      <c r="E95" s="165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144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x14ac:dyDescent="0.25">
      <c r="A96" s="170" t="s">
        <v>133</v>
      </c>
      <c r="B96" s="171" t="s">
        <v>65</v>
      </c>
      <c r="C96" s="192" t="s">
        <v>66</v>
      </c>
      <c r="D96" s="172"/>
      <c r="E96" s="173"/>
      <c r="F96" s="174"/>
      <c r="G96" s="174">
        <f>SUMIF(AG97:AG100,"&lt;&gt;NOR",G97:G100)</f>
        <v>0</v>
      </c>
      <c r="H96" s="174"/>
      <c r="I96" s="174">
        <f>SUM(I97:I100)</f>
        <v>4901.87</v>
      </c>
      <c r="J96" s="174"/>
      <c r="K96" s="174">
        <f>SUM(K97:K100)</f>
        <v>3815.33</v>
      </c>
      <c r="L96" s="174"/>
      <c r="M96" s="174">
        <f>SUM(M97:M100)</f>
        <v>0</v>
      </c>
      <c r="N96" s="174"/>
      <c r="O96" s="174">
        <f>SUM(O97:O100)</f>
        <v>2.63</v>
      </c>
      <c r="P96" s="174"/>
      <c r="Q96" s="174">
        <f>SUM(Q97:Q100)</f>
        <v>0</v>
      </c>
      <c r="R96" s="174"/>
      <c r="S96" s="174"/>
      <c r="T96" s="175"/>
      <c r="U96" s="169"/>
      <c r="V96" s="169">
        <f>SUM(V97:V100)</f>
        <v>11.61</v>
      </c>
      <c r="W96" s="169"/>
      <c r="AG96" t="s">
        <v>134</v>
      </c>
    </row>
    <row r="97" spans="1:60" outlineLevel="1" x14ac:dyDescent="0.25">
      <c r="A97" s="176">
        <v>30</v>
      </c>
      <c r="B97" s="177" t="s">
        <v>251</v>
      </c>
      <c r="C97" s="193" t="s">
        <v>252</v>
      </c>
      <c r="D97" s="178" t="s">
        <v>158</v>
      </c>
      <c r="E97" s="179">
        <v>5</v>
      </c>
      <c r="F97" s="180"/>
      <c r="G97" s="181">
        <f>ROUND(E97*F97,2)</f>
        <v>0</v>
      </c>
      <c r="H97" s="180">
        <v>346.78</v>
      </c>
      <c r="I97" s="181">
        <f>ROUND(E97*H97,2)</f>
        <v>1733.9</v>
      </c>
      <c r="J97" s="180">
        <v>690.66</v>
      </c>
      <c r="K97" s="181">
        <f>ROUND(E97*J97,2)</f>
        <v>3453.3</v>
      </c>
      <c r="L97" s="181">
        <v>21</v>
      </c>
      <c r="M97" s="181">
        <f>G97*(1+L97/100)</f>
        <v>0</v>
      </c>
      <c r="N97" s="181">
        <v>0.51870000000000005</v>
      </c>
      <c r="O97" s="181">
        <f>ROUND(E97*N97,2)</f>
        <v>2.59</v>
      </c>
      <c r="P97" s="181">
        <v>0</v>
      </c>
      <c r="Q97" s="181">
        <f>ROUND(E97*P97,2)</f>
        <v>0</v>
      </c>
      <c r="R97" s="181" t="s">
        <v>253</v>
      </c>
      <c r="S97" s="181" t="s">
        <v>139</v>
      </c>
      <c r="T97" s="182" t="s">
        <v>254</v>
      </c>
      <c r="U97" s="163">
        <v>2.07999</v>
      </c>
      <c r="V97" s="163">
        <f>ROUND(E97*U97,2)</f>
        <v>10.4</v>
      </c>
      <c r="W97" s="163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255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5">
      <c r="A98" s="161"/>
      <c r="B98" s="162"/>
      <c r="C98" s="194" t="s">
        <v>63</v>
      </c>
      <c r="D98" s="164"/>
      <c r="E98" s="165">
        <v>5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144</v>
      </c>
      <c r="AH98" s="154">
        <v>0</v>
      </c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ht="20.399999999999999" outlineLevel="1" x14ac:dyDescent="0.25">
      <c r="A99" s="176">
        <v>31</v>
      </c>
      <c r="B99" s="177" t="s">
        <v>256</v>
      </c>
      <c r="C99" s="193" t="s">
        <v>257</v>
      </c>
      <c r="D99" s="178" t="s">
        <v>221</v>
      </c>
      <c r="E99" s="179">
        <v>1</v>
      </c>
      <c r="F99" s="180"/>
      <c r="G99" s="181">
        <f>ROUND(E99*F99,2)</f>
        <v>0</v>
      </c>
      <c r="H99" s="180">
        <v>3167.97</v>
      </c>
      <c r="I99" s="181">
        <f>ROUND(E99*H99,2)</f>
        <v>3167.97</v>
      </c>
      <c r="J99" s="180">
        <v>362.03</v>
      </c>
      <c r="K99" s="181">
        <f>ROUND(E99*J99,2)</f>
        <v>362.03</v>
      </c>
      <c r="L99" s="181">
        <v>21</v>
      </c>
      <c r="M99" s="181">
        <f>G99*(1+L99/100)</f>
        <v>0</v>
      </c>
      <c r="N99" s="181">
        <v>3.7819999999999999E-2</v>
      </c>
      <c r="O99" s="181">
        <f>ROUND(E99*N99,2)</f>
        <v>0.04</v>
      </c>
      <c r="P99" s="181">
        <v>0</v>
      </c>
      <c r="Q99" s="181">
        <f>ROUND(E99*P99,2)</f>
        <v>0</v>
      </c>
      <c r="R99" s="181" t="s">
        <v>253</v>
      </c>
      <c r="S99" s="181" t="s">
        <v>139</v>
      </c>
      <c r="T99" s="182" t="s">
        <v>139</v>
      </c>
      <c r="U99" s="163">
        <v>1.2079899999999999</v>
      </c>
      <c r="V99" s="163">
        <f>ROUND(E99*U99,2)</f>
        <v>1.21</v>
      </c>
      <c r="W99" s="163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255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5">
      <c r="A100" s="161"/>
      <c r="B100" s="162"/>
      <c r="C100" s="194" t="s">
        <v>57</v>
      </c>
      <c r="D100" s="164"/>
      <c r="E100" s="165">
        <v>1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144</v>
      </c>
      <c r="AH100" s="154">
        <v>0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x14ac:dyDescent="0.25">
      <c r="A101" s="170" t="s">
        <v>133</v>
      </c>
      <c r="B101" s="171" t="s">
        <v>67</v>
      </c>
      <c r="C101" s="192" t="s">
        <v>68</v>
      </c>
      <c r="D101" s="172"/>
      <c r="E101" s="173"/>
      <c r="F101" s="174"/>
      <c r="G101" s="174">
        <f>SUMIF(AG102:AG129,"&lt;&gt;NOR",G102:G129)</f>
        <v>0</v>
      </c>
      <c r="H101" s="174"/>
      <c r="I101" s="174">
        <f>SUM(I102:I129)</f>
        <v>34544.210000000006</v>
      </c>
      <c r="J101" s="174"/>
      <c r="K101" s="174">
        <f>SUM(K102:K129)</f>
        <v>35439.340000000004</v>
      </c>
      <c r="L101" s="174"/>
      <c r="M101" s="174">
        <f>SUM(M102:M129)</f>
        <v>0</v>
      </c>
      <c r="N101" s="174"/>
      <c r="O101" s="174">
        <f>SUM(O102:O129)</f>
        <v>55.400000000000006</v>
      </c>
      <c r="P101" s="174"/>
      <c r="Q101" s="174">
        <f>SUM(Q102:Q129)</f>
        <v>0</v>
      </c>
      <c r="R101" s="174"/>
      <c r="S101" s="174"/>
      <c r="T101" s="175"/>
      <c r="U101" s="169"/>
      <c r="V101" s="169">
        <f>SUM(V102:V129)</f>
        <v>58.959999999999994</v>
      </c>
      <c r="W101" s="169"/>
      <c r="AG101" t="s">
        <v>134</v>
      </c>
    </row>
    <row r="102" spans="1:60" ht="20.399999999999999" outlineLevel="1" x14ac:dyDescent="0.25">
      <c r="A102" s="176">
        <v>32</v>
      </c>
      <c r="B102" s="177" t="s">
        <v>258</v>
      </c>
      <c r="C102" s="193" t="s">
        <v>259</v>
      </c>
      <c r="D102" s="178" t="s">
        <v>158</v>
      </c>
      <c r="E102" s="179">
        <v>186</v>
      </c>
      <c r="F102" s="180"/>
      <c r="G102" s="181">
        <f>ROUND(E102*F102,2)</f>
        <v>0</v>
      </c>
      <c r="H102" s="180">
        <v>0</v>
      </c>
      <c r="I102" s="181">
        <f>ROUND(E102*H102,2)</f>
        <v>0</v>
      </c>
      <c r="J102" s="180">
        <v>112.58</v>
      </c>
      <c r="K102" s="181">
        <f>ROUND(E102*J102,2)</f>
        <v>20939.88</v>
      </c>
      <c r="L102" s="181">
        <v>21</v>
      </c>
      <c r="M102" s="181">
        <f>G102*(1+L102/100)</f>
        <v>0</v>
      </c>
      <c r="N102" s="181">
        <v>0</v>
      </c>
      <c r="O102" s="181">
        <f>ROUND(E102*N102,2)</f>
        <v>0</v>
      </c>
      <c r="P102" s="181">
        <v>0</v>
      </c>
      <c r="Q102" s="181">
        <f>ROUND(E102*P102,2)</f>
        <v>0</v>
      </c>
      <c r="R102" s="181"/>
      <c r="S102" s="181" t="s">
        <v>238</v>
      </c>
      <c r="T102" s="182" t="s">
        <v>239</v>
      </c>
      <c r="U102" s="163">
        <v>0.1026</v>
      </c>
      <c r="V102" s="163">
        <f>ROUND(E102*U102,2)</f>
        <v>19.079999999999998</v>
      </c>
      <c r="W102" s="163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151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5">
      <c r="A103" s="161"/>
      <c r="B103" s="162"/>
      <c r="C103" s="246" t="s">
        <v>260</v>
      </c>
      <c r="D103" s="247"/>
      <c r="E103" s="247"/>
      <c r="F103" s="247"/>
      <c r="G103" s="247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261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5">
      <c r="A104" s="161"/>
      <c r="B104" s="162"/>
      <c r="C104" s="196" t="s">
        <v>262</v>
      </c>
      <c r="D104" s="166"/>
      <c r="E104" s="167"/>
      <c r="F104" s="168"/>
      <c r="G104" s="168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261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5">
      <c r="A105" s="161"/>
      <c r="B105" s="162"/>
      <c r="C105" s="248" t="s">
        <v>263</v>
      </c>
      <c r="D105" s="249"/>
      <c r="E105" s="249"/>
      <c r="F105" s="249"/>
      <c r="G105" s="249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261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5">
      <c r="A106" s="161"/>
      <c r="B106" s="162"/>
      <c r="C106" s="194" t="s">
        <v>264</v>
      </c>
      <c r="D106" s="164"/>
      <c r="E106" s="165">
        <v>154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144</v>
      </c>
      <c r="AH106" s="154">
        <v>0</v>
      </c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5">
      <c r="A107" s="161"/>
      <c r="B107" s="162"/>
      <c r="C107" s="194" t="s">
        <v>265</v>
      </c>
      <c r="D107" s="164"/>
      <c r="E107" s="165">
        <v>32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144</v>
      </c>
      <c r="AH107" s="154">
        <v>0</v>
      </c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5">
      <c r="A108" s="176">
        <v>33</v>
      </c>
      <c r="B108" s="177" t="s">
        <v>266</v>
      </c>
      <c r="C108" s="193" t="s">
        <v>267</v>
      </c>
      <c r="D108" s="178" t="s">
        <v>164</v>
      </c>
      <c r="E108" s="179">
        <v>33.244</v>
      </c>
      <c r="F108" s="180"/>
      <c r="G108" s="181">
        <f>ROUND(E108*F108,2)</f>
        <v>0</v>
      </c>
      <c r="H108" s="180">
        <v>793.53</v>
      </c>
      <c r="I108" s="181">
        <f>ROUND(E108*H108,2)</f>
        <v>26380.11</v>
      </c>
      <c r="J108" s="180">
        <v>260.47000000000003</v>
      </c>
      <c r="K108" s="181">
        <f>ROUND(E108*J108,2)</f>
        <v>8659.06</v>
      </c>
      <c r="L108" s="181">
        <v>21</v>
      </c>
      <c r="M108" s="181">
        <f>G108*(1+L108/100)</f>
        <v>0</v>
      </c>
      <c r="N108" s="181">
        <v>1.665</v>
      </c>
      <c r="O108" s="181">
        <f>ROUND(E108*N108,2)</f>
        <v>55.35</v>
      </c>
      <c r="P108" s="181">
        <v>0</v>
      </c>
      <c r="Q108" s="181">
        <f>ROUND(E108*P108,2)</f>
        <v>0</v>
      </c>
      <c r="R108" s="181"/>
      <c r="S108" s="181" t="s">
        <v>139</v>
      </c>
      <c r="T108" s="182" t="s">
        <v>139</v>
      </c>
      <c r="U108" s="163">
        <v>0.92</v>
      </c>
      <c r="V108" s="163">
        <f>ROUND(E108*U108,2)</f>
        <v>30.58</v>
      </c>
      <c r="W108" s="163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151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5">
      <c r="A109" s="161"/>
      <c r="B109" s="162"/>
      <c r="C109" s="194" t="s">
        <v>167</v>
      </c>
      <c r="D109" s="164"/>
      <c r="E109" s="165">
        <v>25.564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144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5">
      <c r="A110" s="161"/>
      <c r="B110" s="162"/>
      <c r="C110" s="194" t="s">
        <v>168</v>
      </c>
      <c r="D110" s="164"/>
      <c r="E110" s="165">
        <v>7.68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144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5">
      <c r="A111" s="176">
        <v>34</v>
      </c>
      <c r="B111" s="177" t="s">
        <v>268</v>
      </c>
      <c r="C111" s="193" t="s">
        <v>269</v>
      </c>
      <c r="D111" s="178" t="s">
        <v>158</v>
      </c>
      <c r="E111" s="179">
        <v>186</v>
      </c>
      <c r="F111" s="180"/>
      <c r="G111" s="181">
        <f>ROUND(E111*F111,2)</f>
        <v>0</v>
      </c>
      <c r="H111" s="180">
        <v>0</v>
      </c>
      <c r="I111" s="181">
        <f>ROUND(E111*H111,2)</f>
        <v>0</v>
      </c>
      <c r="J111" s="180">
        <v>31.4</v>
      </c>
      <c r="K111" s="181">
        <f>ROUND(E111*J111,2)</f>
        <v>5840.4</v>
      </c>
      <c r="L111" s="181">
        <v>21</v>
      </c>
      <c r="M111" s="181">
        <f>G111*(1+L111/100)</f>
        <v>0</v>
      </c>
      <c r="N111" s="181">
        <v>0</v>
      </c>
      <c r="O111" s="181">
        <f>ROUND(E111*N111,2)</f>
        <v>0</v>
      </c>
      <c r="P111" s="181">
        <v>0</v>
      </c>
      <c r="Q111" s="181">
        <f>ROUND(E111*P111,2)</f>
        <v>0</v>
      </c>
      <c r="R111" s="181"/>
      <c r="S111" s="181" t="s">
        <v>139</v>
      </c>
      <c r="T111" s="182" t="s">
        <v>139</v>
      </c>
      <c r="U111" s="163">
        <v>0.05</v>
      </c>
      <c r="V111" s="163">
        <f>ROUND(E111*U111,2)</f>
        <v>9.3000000000000007</v>
      </c>
      <c r="W111" s="163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151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5">
      <c r="A112" s="161"/>
      <c r="B112" s="162"/>
      <c r="C112" s="246" t="s">
        <v>270</v>
      </c>
      <c r="D112" s="247"/>
      <c r="E112" s="247"/>
      <c r="F112" s="247"/>
      <c r="G112" s="247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261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5">
      <c r="A113" s="161"/>
      <c r="B113" s="162"/>
      <c r="C113" s="248" t="s">
        <v>271</v>
      </c>
      <c r="D113" s="249"/>
      <c r="E113" s="249"/>
      <c r="F113" s="249"/>
      <c r="G113" s="249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261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5">
      <c r="A114" s="161"/>
      <c r="B114" s="162"/>
      <c r="C114" s="248" t="s">
        <v>272</v>
      </c>
      <c r="D114" s="249"/>
      <c r="E114" s="249"/>
      <c r="F114" s="249"/>
      <c r="G114" s="249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261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5">
      <c r="A115" s="161"/>
      <c r="B115" s="162"/>
      <c r="C115" s="194" t="s">
        <v>264</v>
      </c>
      <c r="D115" s="164"/>
      <c r="E115" s="165">
        <v>154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144</v>
      </c>
      <c r="AH115" s="154">
        <v>0</v>
      </c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5">
      <c r="A116" s="161"/>
      <c r="B116" s="162"/>
      <c r="C116" s="194" t="s">
        <v>265</v>
      </c>
      <c r="D116" s="164"/>
      <c r="E116" s="165">
        <v>32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144</v>
      </c>
      <c r="AH116" s="154">
        <v>0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5">
      <c r="A117" s="176">
        <v>35</v>
      </c>
      <c r="B117" s="177" t="s">
        <v>273</v>
      </c>
      <c r="C117" s="193" t="s">
        <v>274</v>
      </c>
      <c r="D117" s="178" t="s">
        <v>158</v>
      </c>
      <c r="E117" s="179">
        <v>154</v>
      </c>
      <c r="F117" s="180"/>
      <c r="G117" s="181">
        <f>ROUND(E117*F117,2)</f>
        <v>0</v>
      </c>
      <c r="H117" s="180">
        <v>24.1</v>
      </c>
      <c r="I117" s="181">
        <f>ROUND(E117*H117,2)</f>
        <v>3711.4</v>
      </c>
      <c r="J117" s="180">
        <v>0</v>
      </c>
      <c r="K117" s="181">
        <f>ROUND(E117*J117,2)</f>
        <v>0</v>
      </c>
      <c r="L117" s="181">
        <v>21</v>
      </c>
      <c r="M117" s="181">
        <f>G117*(1+L117/100)</f>
        <v>0</v>
      </c>
      <c r="N117" s="181">
        <v>2.2000000000000001E-4</v>
      </c>
      <c r="O117" s="181">
        <f>ROUND(E117*N117,2)</f>
        <v>0.03</v>
      </c>
      <c r="P117" s="181">
        <v>0</v>
      </c>
      <c r="Q117" s="181">
        <f>ROUND(E117*P117,2)</f>
        <v>0</v>
      </c>
      <c r="R117" s="181" t="s">
        <v>229</v>
      </c>
      <c r="S117" s="181" t="s">
        <v>139</v>
      </c>
      <c r="T117" s="182" t="s">
        <v>139</v>
      </c>
      <c r="U117" s="163">
        <v>0</v>
      </c>
      <c r="V117" s="163">
        <f>ROUND(E117*U117,2)</f>
        <v>0</v>
      </c>
      <c r="W117" s="163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275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5">
      <c r="A118" s="161"/>
      <c r="B118" s="162"/>
      <c r="C118" s="194" t="s">
        <v>264</v>
      </c>
      <c r="D118" s="164"/>
      <c r="E118" s="165">
        <v>154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144</v>
      </c>
      <c r="AH118" s="154">
        <v>0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5">
      <c r="A119" s="176">
        <v>36</v>
      </c>
      <c r="B119" s="177" t="s">
        <v>276</v>
      </c>
      <c r="C119" s="193" t="s">
        <v>277</v>
      </c>
      <c r="D119" s="178" t="s">
        <v>158</v>
      </c>
      <c r="E119" s="179">
        <v>50</v>
      </c>
      <c r="F119" s="180"/>
      <c r="G119" s="181">
        <f>ROUND(E119*F119,2)</f>
        <v>0</v>
      </c>
      <c r="H119" s="180">
        <v>29.6</v>
      </c>
      <c r="I119" s="181">
        <f>ROUND(E119*H119,2)</f>
        <v>1480</v>
      </c>
      <c r="J119" s="180">
        <v>0</v>
      </c>
      <c r="K119" s="181">
        <f>ROUND(E119*J119,2)</f>
        <v>0</v>
      </c>
      <c r="L119" s="181">
        <v>21</v>
      </c>
      <c r="M119" s="181">
        <f>G119*(1+L119/100)</f>
        <v>0</v>
      </c>
      <c r="N119" s="181">
        <v>4.8000000000000001E-4</v>
      </c>
      <c r="O119" s="181">
        <f>ROUND(E119*N119,2)</f>
        <v>0.02</v>
      </c>
      <c r="P119" s="181">
        <v>0</v>
      </c>
      <c r="Q119" s="181">
        <f>ROUND(E119*P119,2)</f>
        <v>0</v>
      </c>
      <c r="R119" s="181" t="s">
        <v>229</v>
      </c>
      <c r="S119" s="181" t="s">
        <v>139</v>
      </c>
      <c r="T119" s="182" t="s">
        <v>139</v>
      </c>
      <c r="U119" s="163">
        <v>0</v>
      </c>
      <c r="V119" s="163">
        <f>ROUND(E119*U119,2)</f>
        <v>0</v>
      </c>
      <c r="W119" s="163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275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5">
      <c r="A120" s="161"/>
      <c r="B120" s="162"/>
      <c r="C120" s="194" t="s">
        <v>278</v>
      </c>
      <c r="D120" s="164"/>
      <c r="E120" s="165">
        <v>50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144</v>
      </c>
      <c r="AH120" s="154">
        <v>0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5">
      <c r="A121" s="176">
        <v>37</v>
      </c>
      <c r="B121" s="177" t="s">
        <v>279</v>
      </c>
      <c r="C121" s="193" t="s">
        <v>280</v>
      </c>
      <c r="D121" s="178" t="s">
        <v>221</v>
      </c>
      <c r="E121" s="179">
        <v>3</v>
      </c>
      <c r="F121" s="180"/>
      <c r="G121" s="181">
        <f>ROUND(E121*F121,2)</f>
        <v>0</v>
      </c>
      <c r="H121" s="180">
        <v>33.299999999999997</v>
      </c>
      <c r="I121" s="181">
        <f>ROUND(E121*H121,2)</f>
        <v>99.9</v>
      </c>
      <c r="J121" s="180">
        <v>0</v>
      </c>
      <c r="K121" s="181">
        <f>ROUND(E121*J121,2)</f>
        <v>0</v>
      </c>
      <c r="L121" s="181">
        <v>21</v>
      </c>
      <c r="M121" s="181">
        <f>G121*(1+L121/100)</f>
        <v>0</v>
      </c>
      <c r="N121" s="181">
        <v>0</v>
      </c>
      <c r="O121" s="181">
        <f>ROUND(E121*N121,2)</f>
        <v>0</v>
      </c>
      <c r="P121" s="181">
        <v>0</v>
      </c>
      <c r="Q121" s="181">
        <f>ROUND(E121*P121,2)</f>
        <v>0</v>
      </c>
      <c r="R121" s="181" t="s">
        <v>229</v>
      </c>
      <c r="S121" s="181" t="s">
        <v>139</v>
      </c>
      <c r="T121" s="182" t="s">
        <v>139</v>
      </c>
      <c r="U121" s="163">
        <v>0</v>
      </c>
      <c r="V121" s="163">
        <f>ROUND(E121*U121,2)</f>
        <v>0</v>
      </c>
      <c r="W121" s="163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230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5">
      <c r="A122" s="161"/>
      <c r="B122" s="162"/>
      <c r="C122" s="194" t="s">
        <v>61</v>
      </c>
      <c r="D122" s="164"/>
      <c r="E122" s="165">
        <v>3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 t="s">
        <v>144</v>
      </c>
      <c r="AH122" s="154">
        <v>0</v>
      </c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5">
      <c r="A123" s="176">
        <v>38</v>
      </c>
      <c r="B123" s="177" t="s">
        <v>281</v>
      </c>
      <c r="C123" s="193" t="s">
        <v>282</v>
      </c>
      <c r="D123" s="178" t="s">
        <v>221</v>
      </c>
      <c r="E123" s="179">
        <v>7</v>
      </c>
      <c r="F123" s="180"/>
      <c r="G123" s="181">
        <f>ROUND(E123*F123,2)</f>
        <v>0</v>
      </c>
      <c r="H123" s="180">
        <v>70.400000000000006</v>
      </c>
      <c r="I123" s="181">
        <f>ROUND(E123*H123,2)</f>
        <v>492.8</v>
      </c>
      <c r="J123" s="180">
        <v>0</v>
      </c>
      <c r="K123" s="181">
        <f>ROUND(E123*J123,2)</f>
        <v>0</v>
      </c>
      <c r="L123" s="181">
        <v>21</v>
      </c>
      <c r="M123" s="181">
        <f>G123*(1+L123/100)</f>
        <v>0</v>
      </c>
      <c r="N123" s="181">
        <v>0</v>
      </c>
      <c r="O123" s="181">
        <f>ROUND(E123*N123,2)</f>
        <v>0</v>
      </c>
      <c r="P123" s="181">
        <v>0</v>
      </c>
      <c r="Q123" s="181">
        <f>ROUND(E123*P123,2)</f>
        <v>0</v>
      </c>
      <c r="R123" s="181" t="s">
        <v>229</v>
      </c>
      <c r="S123" s="181" t="s">
        <v>139</v>
      </c>
      <c r="T123" s="182" t="s">
        <v>139</v>
      </c>
      <c r="U123" s="163">
        <v>0</v>
      </c>
      <c r="V123" s="163">
        <f>ROUND(E123*U123,2)</f>
        <v>0</v>
      </c>
      <c r="W123" s="163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275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5">
      <c r="A124" s="161"/>
      <c r="B124" s="162"/>
      <c r="C124" s="194" t="s">
        <v>283</v>
      </c>
      <c r="D124" s="164"/>
      <c r="E124" s="165">
        <v>7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 t="s">
        <v>144</v>
      </c>
      <c r="AH124" s="154">
        <v>0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ht="20.399999999999999" outlineLevel="1" x14ac:dyDescent="0.25">
      <c r="A125" s="176">
        <v>39</v>
      </c>
      <c r="B125" s="177" t="s">
        <v>284</v>
      </c>
      <c r="C125" s="193" t="s">
        <v>285</v>
      </c>
      <c r="D125" s="178" t="s">
        <v>221</v>
      </c>
      <c r="E125" s="179">
        <v>9</v>
      </c>
      <c r="F125" s="180"/>
      <c r="G125" s="181">
        <f>ROUND(E125*F125,2)</f>
        <v>0</v>
      </c>
      <c r="H125" s="180">
        <v>237</v>
      </c>
      <c r="I125" s="181">
        <f>ROUND(E125*H125,2)</f>
        <v>2133</v>
      </c>
      <c r="J125" s="180">
        <v>0</v>
      </c>
      <c r="K125" s="181">
        <f>ROUND(E125*J125,2)</f>
        <v>0</v>
      </c>
      <c r="L125" s="181">
        <v>21</v>
      </c>
      <c r="M125" s="181">
        <f>G125*(1+L125/100)</f>
        <v>0</v>
      </c>
      <c r="N125" s="181">
        <v>0</v>
      </c>
      <c r="O125" s="181">
        <f>ROUND(E125*N125,2)</f>
        <v>0</v>
      </c>
      <c r="P125" s="181">
        <v>0</v>
      </c>
      <c r="Q125" s="181">
        <f>ROUND(E125*P125,2)</f>
        <v>0</v>
      </c>
      <c r="R125" s="181" t="s">
        <v>229</v>
      </c>
      <c r="S125" s="181" t="s">
        <v>139</v>
      </c>
      <c r="T125" s="182" t="s">
        <v>139</v>
      </c>
      <c r="U125" s="163">
        <v>0</v>
      </c>
      <c r="V125" s="163">
        <f>ROUND(E125*U125,2)</f>
        <v>0</v>
      </c>
      <c r="W125" s="163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 t="s">
        <v>275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5">
      <c r="A126" s="161"/>
      <c r="B126" s="162"/>
      <c r="C126" s="194" t="s">
        <v>286</v>
      </c>
      <c r="D126" s="164"/>
      <c r="E126" s="165">
        <v>9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 t="s">
        <v>144</v>
      </c>
      <c r="AH126" s="154">
        <v>0</v>
      </c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5">
      <c r="A127" s="176">
        <v>40</v>
      </c>
      <c r="B127" s="177" t="s">
        <v>287</v>
      </c>
      <c r="C127" s="193" t="s">
        <v>288</v>
      </c>
      <c r="D127" s="178" t="s">
        <v>221</v>
      </c>
      <c r="E127" s="179">
        <v>7</v>
      </c>
      <c r="F127" s="180"/>
      <c r="G127" s="181">
        <f>ROUND(E127*F127,2)</f>
        <v>0</v>
      </c>
      <c r="H127" s="180">
        <v>29.6</v>
      </c>
      <c r="I127" s="181">
        <f>ROUND(E127*H127,2)</f>
        <v>207.2</v>
      </c>
      <c r="J127" s="180">
        <v>0</v>
      </c>
      <c r="K127" s="181">
        <f>ROUND(E127*J127,2)</f>
        <v>0</v>
      </c>
      <c r="L127" s="181">
        <v>21</v>
      </c>
      <c r="M127" s="181">
        <f>G127*(1+L127/100)</f>
        <v>0</v>
      </c>
      <c r="N127" s="181">
        <v>0</v>
      </c>
      <c r="O127" s="181">
        <f>ROUND(E127*N127,2)</f>
        <v>0</v>
      </c>
      <c r="P127" s="181">
        <v>0</v>
      </c>
      <c r="Q127" s="181">
        <f>ROUND(E127*P127,2)</f>
        <v>0</v>
      </c>
      <c r="R127" s="181" t="s">
        <v>229</v>
      </c>
      <c r="S127" s="181" t="s">
        <v>139</v>
      </c>
      <c r="T127" s="182" t="s">
        <v>139</v>
      </c>
      <c r="U127" s="163">
        <v>0</v>
      </c>
      <c r="V127" s="163">
        <f>ROUND(E127*U127,2)</f>
        <v>0</v>
      </c>
      <c r="W127" s="163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 t="s">
        <v>230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5">
      <c r="A128" s="161"/>
      <c r="B128" s="162"/>
      <c r="C128" s="194" t="s">
        <v>283</v>
      </c>
      <c r="D128" s="164"/>
      <c r="E128" s="165">
        <v>7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144</v>
      </c>
      <c r="AH128" s="154">
        <v>0</v>
      </c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5">
      <c r="A129" s="184">
        <v>41</v>
      </c>
      <c r="B129" s="185" t="s">
        <v>289</v>
      </c>
      <c r="C129" s="195" t="s">
        <v>290</v>
      </c>
      <c r="D129" s="186" t="s">
        <v>221</v>
      </c>
      <c r="E129" s="187">
        <v>1</v>
      </c>
      <c r="F129" s="188"/>
      <c r="G129" s="189">
        <f>ROUND(E129*F129,2)</f>
        <v>0</v>
      </c>
      <c r="H129" s="188">
        <v>39.799999999999997</v>
      </c>
      <c r="I129" s="189">
        <f>ROUND(E129*H129,2)</f>
        <v>39.799999999999997</v>
      </c>
      <c r="J129" s="188">
        <v>0</v>
      </c>
      <c r="K129" s="189">
        <f>ROUND(E129*J129,2)</f>
        <v>0</v>
      </c>
      <c r="L129" s="189">
        <v>21</v>
      </c>
      <c r="M129" s="189">
        <f>G129*(1+L129/100)</f>
        <v>0</v>
      </c>
      <c r="N129" s="189">
        <v>0</v>
      </c>
      <c r="O129" s="189">
        <f>ROUND(E129*N129,2)</f>
        <v>0</v>
      </c>
      <c r="P129" s="189">
        <v>0</v>
      </c>
      <c r="Q129" s="189">
        <f>ROUND(E129*P129,2)</f>
        <v>0</v>
      </c>
      <c r="R129" s="189" t="s">
        <v>229</v>
      </c>
      <c r="S129" s="189" t="s">
        <v>139</v>
      </c>
      <c r="T129" s="190" t="s">
        <v>139</v>
      </c>
      <c r="U129" s="163">
        <v>0</v>
      </c>
      <c r="V129" s="163">
        <f>ROUND(E129*U129,2)</f>
        <v>0</v>
      </c>
      <c r="W129" s="163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 t="s">
        <v>230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x14ac:dyDescent="0.25">
      <c r="A130" s="170" t="s">
        <v>133</v>
      </c>
      <c r="B130" s="171" t="s">
        <v>69</v>
      </c>
      <c r="C130" s="192" t="s">
        <v>70</v>
      </c>
      <c r="D130" s="172"/>
      <c r="E130" s="173"/>
      <c r="F130" s="174"/>
      <c r="G130" s="174">
        <f>SUMIF(AG131:AG139,"&lt;&gt;NOR",G131:G139)</f>
        <v>0</v>
      </c>
      <c r="H130" s="174"/>
      <c r="I130" s="174">
        <f>SUM(I131:I139)</f>
        <v>18523.400000000001</v>
      </c>
      <c r="J130" s="174"/>
      <c r="K130" s="174">
        <f>SUM(K131:K139)</f>
        <v>24569.1</v>
      </c>
      <c r="L130" s="174"/>
      <c r="M130" s="174">
        <f>SUM(M131:M139)</f>
        <v>0</v>
      </c>
      <c r="N130" s="174"/>
      <c r="O130" s="174">
        <f>SUM(O131:O139)</f>
        <v>35.760000000000005</v>
      </c>
      <c r="P130" s="174"/>
      <c r="Q130" s="174">
        <f>SUM(Q131:Q139)</f>
        <v>0</v>
      </c>
      <c r="R130" s="174"/>
      <c r="S130" s="174"/>
      <c r="T130" s="175"/>
      <c r="U130" s="169"/>
      <c r="V130" s="169">
        <f>SUM(V131:V139)</f>
        <v>29.43</v>
      </c>
      <c r="W130" s="169"/>
      <c r="AG130" t="s">
        <v>134</v>
      </c>
    </row>
    <row r="131" spans="1:60" ht="20.399999999999999" outlineLevel="1" x14ac:dyDescent="0.25">
      <c r="A131" s="176">
        <v>42</v>
      </c>
      <c r="B131" s="177" t="s">
        <v>291</v>
      </c>
      <c r="C131" s="193" t="s">
        <v>292</v>
      </c>
      <c r="D131" s="178" t="s">
        <v>158</v>
      </c>
      <c r="E131" s="179">
        <v>131</v>
      </c>
      <c r="F131" s="180"/>
      <c r="G131" s="181">
        <f>ROUND(E131*F131,2)</f>
        <v>0</v>
      </c>
      <c r="H131" s="180">
        <v>141.4</v>
      </c>
      <c r="I131" s="181">
        <f>ROUND(E131*H131,2)</f>
        <v>18523.400000000001</v>
      </c>
      <c r="J131" s="180">
        <v>49.6</v>
      </c>
      <c r="K131" s="181">
        <f>ROUND(E131*J131,2)</f>
        <v>6497.6</v>
      </c>
      <c r="L131" s="181">
        <v>21</v>
      </c>
      <c r="M131" s="181">
        <f>G131*(1+L131/100)</f>
        <v>0</v>
      </c>
      <c r="N131" s="181">
        <v>0.12472</v>
      </c>
      <c r="O131" s="181">
        <f>ROUND(E131*N131,2)</f>
        <v>16.34</v>
      </c>
      <c r="P131" s="181">
        <v>0</v>
      </c>
      <c r="Q131" s="181">
        <f>ROUND(E131*P131,2)</f>
        <v>0</v>
      </c>
      <c r="R131" s="181" t="s">
        <v>138</v>
      </c>
      <c r="S131" s="181" t="s">
        <v>139</v>
      </c>
      <c r="T131" s="182" t="s">
        <v>139</v>
      </c>
      <c r="U131" s="163">
        <v>0.14000000000000001</v>
      </c>
      <c r="V131" s="163">
        <f>ROUND(E131*U131,2)</f>
        <v>18.34</v>
      </c>
      <c r="W131" s="163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 t="s">
        <v>151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5">
      <c r="A132" s="161"/>
      <c r="B132" s="162"/>
      <c r="C132" s="250" t="s">
        <v>293</v>
      </c>
      <c r="D132" s="251"/>
      <c r="E132" s="251"/>
      <c r="F132" s="251"/>
      <c r="G132" s="251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142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5">
      <c r="A133" s="161"/>
      <c r="B133" s="162"/>
      <c r="C133" s="194" t="s">
        <v>294</v>
      </c>
      <c r="D133" s="164"/>
      <c r="E133" s="165">
        <v>116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 t="s">
        <v>144</v>
      </c>
      <c r="AH133" s="154">
        <v>0</v>
      </c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5">
      <c r="A134" s="161"/>
      <c r="B134" s="162"/>
      <c r="C134" s="194" t="s">
        <v>295</v>
      </c>
      <c r="D134" s="164"/>
      <c r="E134" s="165">
        <v>15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 t="s">
        <v>144</v>
      </c>
      <c r="AH134" s="154">
        <v>0</v>
      </c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5">
      <c r="A135" s="176">
        <v>43</v>
      </c>
      <c r="B135" s="177" t="s">
        <v>296</v>
      </c>
      <c r="C135" s="193" t="s">
        <v>297</v>
      </c>
      <c r="D135" s="178" t="s">
        <v>164</v>
      </c>
      <c r="E135" s="179">
        <v>7.69</v>
      </c>
      <c r="F135" s="180"/>
      <c r="G135" s="181">
        <f>ROUND(E135*F135,2)</f>
        <v>0</v>
      </c>
      <c r="H135" s="180">
        <v>0</v>
      </c>
      <c r="I135" s="181">
        <f>ROUND(E135*H135,2)</f>
        <v>0</v>
      </c>
      <c r="J135" s="180">
        <v>2350</v>
      </c>
      <c r="K135" s="181">
        <f>ROUND(E135*J135,2)</f>
        <v>18071.5</v>
      </c>
      <c r="L135" s="181">
        <v>21</v>
      </c>
      <c r="M135" s="181">
        <f>G135*(1+L135/100)</f>
        <v>0</v>
      </c>
      <c r="N135" s="181">
        <v>2.5249999999999999</v>
      </c>
      <c r="O135" s="181">
        <f>ROUND(E135*N135,2)</f>
        <v>19.420000000000002</v>
      </c>
      <c r="P135" s="181">
        <v>0</v>
      </c>
      <c r="Q135" s="181">
        <f>ROUND(E135*P135,2)</f>
        <v>0</v>
      </c>
      <c r="R135" s="181"/>
      <c r="S135" s="181" t="s">
        <v>139</v>
      </c>
      <c r="T135" s="182" t="s">
        <v>244</v>
      </c>
      <c r="U135" s="163">
        <v>1.4419999999999999</v>
      </c>
      <c r="V135" s="163">
        <f>ROUND(E135*U135,2)</f>
        <v>11.09</v>
      </c>
      <c r="W135" s="163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 t="s">
        <v>140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5">
      <c r="A136" s="161"/>
      <c r="B136" s="162"/>
      <c r="C136" s="194" t="s">
        <v>298</v>
      </c>
      <c r="D136" s="164"/>
      <c r="E136" s="165">
        <v>4.6399999999999997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 t="s">
        <v>144</v>
      </c>
      <c r="AH136" s="154">
        <v>0</v>
      </c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5">
      <c r="A137" s="161"/>
      <c r="B137" s="162"/>
      <c r="C137" s="194" t="s">
        <v>299</v>
      </c>
      <c r="D137" s="164"/>
      <c r="E137" s="165">
        <v>0.6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 t="s">
        <v>144</v>
      </c>
      <c r="AH137" s="154">
        <v>0</v>
      </c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5">
      <c r="A138" s="161"/>
      <c r="B138" s="162"/>
      <c r="C138" s="194" t="s">
        <v>300</v>
      </c>
      <c r="D138" s="164"/>
      <c r="E138" s="165">
        <v>1.4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 t="s">
        <v>144</v>
      </c>
      <c r="AH138" s="154">
        <v>0</v>
      </c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5">
      <c r="A139" s="161"/>
      <c r="B139" s="162"/>
      <c r="C139" s="194" t="s">
        <v>301</v>
      </c>
      <c r="D139" s="164"/>
      <c r="E139" s="165">
        <v>1.05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 t="s">
        <v>144</v>
      </c>
      <c r="AH139" s="154">
        <v>0</v>
      </c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x14ac:dyDescent="0.25">
      <c r="A140" s="170" t="s">
        <v>133</v>
      </c>
      <c r="B140" s="171" t="s">
        <v>71</v>
      </c>
      <c r="C140" s="192" t="s">
        <v>72</v>
      </c>
      <c r="D140" s="172"/>
      <c r="E140" s="173"/>
      <c r="F140" s="174"/>
      <c r="G140" s="174">
        <f>SUMIF(AG141:AG144,"&lt;&gt;NOR",G141:G144)</f>
        <v>0</v>
      </c>
      <c r="H140" s="174"/>
      <c r="I140" s="174">
        <f>SUM(I141:I144)</f>
        <v>1537.94</v>
      </c>
      <c r="J140" s="174"/>
      <c r="K140" s="174">
        <f>SUM(K141:K144)</f>
        <v>1123.82</v>
      </c>
      <c r="L140" s="174"/>
      <c r="M140" s="174">
        <f>SUM(M141:M144)</f>
        <v>0</v>
      </c>
      <c r="N140" s="174"/>
      <c r="O140" s="174">
        <f>SUM(O141:O144)</f>
        <v>3.46</v>
      </c>
      <c r="P140" s="174"/>
      <c r="Q140" s="174">
        <f>SUM(Q141:Q144)</f>
        <v>0</v>
      </c>
      <c r="R140" s="174"/>
      <c r="S140" s="174"/>
      <c r="T140" s="175"/>
      <c r="U140" s="169"/>
      <c r="V140" s="169">
        <f>SUM(V141:V144)</f>
        <v>4.83</v>
      </c>
      <c r="W140" s="169"/>
      <c r="AG140" t="s">
        <v>134</v>
      </c>
    </row>
    <row r="141" spans="1:60" outlineLevel="1" x14ac:dyDescent="0.25">
      <c r="A141" s="176">
        <v>44</v>
      </c>
      <c r="B141" s="177" t="s">
        <v>302</v>
      </c>
      <c r="C141" s="193" t="s">
        <v>303</v>
      </c>
      <c r="D141" s="178" t="s">
        <v>158</v>
      </c>
      <c r="E141" s="179">
        <v>10.5</v>
      </c>
      <c r="F141" s="180"/>
      <c r="G141" s="181">
        <f>ROUND(E141*F141,2)</f>
        <v>0</v>
      </c>
      <c r="H141" s="180">
        <v>12.07</v>
      </c>
      <c r="I141" s="181">
        <f>ROUND(E141*H141,2)</f>
        <v>126.74</v>
      </c>
      <c r="J141" s="180">
        <v>107.03</v>
      </c>
      <c r="K141" s="181">
        <f>ROUND(E141*J141,2)</f>
        <v>1123.82</v>
      </c>
      <c r="L141" s="181">
        <v>21</v>
      </c>
      <c r="M141" s="181">
        <f>G141*(1+L141/100)</f>
        <v>0</v>
      </c>
      <c r="N141" s="181">
        <v>0.246</v>
      </c>
      <c r="O141" s="181">
        <f>ROUND(E141*N141,2)</f>
        <v>2.58</v>
      </c>
      <c r="P141" s="181">
        <v>0</v>
      </c>
      <c r="Q141" s="181">
        <f>ROUND(E141*P141,2)</f>
        <v>0</v>
      </c>
      <c r="R141" s="181"/>
      <c r="S141" s="181" t="s">
        <v>238</v>
      </c>
      <c r="T141" s="182" t="s">
        <v>244</v>
      </c>
      <c r="U141" s="163">
        <v>0.46</v>
      </c>
      <c r="V141" s="163">
        <f>ROUND(E141*U141,2)</f>
        <v>4.83</v>
      </c>
      <c r="W141" s="163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 t="s">
        <v>140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5">
      <c r="A142" s="161"/>
      <c r="B142" s="162"/>
      <c r="C142" s="194" t="s">
        <v>304</v>
      </c>
      <c r="D142" s="164"/>
      <c r="E142" s="165">
        <v>10.5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 t="s">
        <v>144</v>
      </c>
      <c r="AH142" s="154">
        <v>0</v>
      </c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ht="20.399999999999999" outlineLevel="1" x14ac:dyDescent="0.25">
      <c r="A143" s="176">
        <v>45</v>
      </c>
      <c r="B143" s="177" t="s">
        <v>305</v>
      </c>
      <c r="C143" s="193" t="s">
        <v>306</v>
      </c>
      <c r="D143" s="178" t="s">
        <v>221</v>
      </c>
      <c r="E143" s="179">
        <v>21</v>
      </c>
      <c r="F143" s="180"/>
      <c r="G143" s="181">
        <f>ROUND(E143*F143,2)</f>
        <v>0</v>
      </c>
      <c r="H143" s="180">
        <v>67.2</v>
      </c>
      <c r="I143" s="181">
        <f>ROUND(E143*H143,2)</f>
        <v>1411.2</v>
      </c>
      <c r="J143" s="180">
        <v>0</v>
      </c>
      <c r="K143" s="181">
        <f>ROUND(E143*J143,2)</f>
        <v>0</v>
      </c>
      <c r="L143" s="181">
        <v>21</v>
      </c>
      <c r="M143" s="181">
        <f>G143*(1+L143/100)</f>
        <v>0</v>
      </c>
      <c r="N143" s="181">
        <v>4.2000000000000003E-2</v>
      </c>
      <c r="O143" s="181">
        <f>ROUND(E143*N143,2)</f>
        <v>0.88</v>
      </c>
      <c r="P143" s="181">
        <v>0</v>
      </c>
      <c r="Q143" s="181">
        <f>ROUND(E143*P143,2)</f>
        <v>0</v>
      </c>
      <c r="R143" s="181" t="s">
        <v>229</v>
      </c>
      <c r="S143" s="181" t="s">
        <v>139</v>
      </c>
      <c r="T143" s="182" t="s">
        <v>244</v>
      </c>
      <c r="U143" s="163">
        <v>0</v>
      </c>
      <c r="V143" s="163">
        <f>ROUND(E143*U143,2)</f>
        <v>0</v>
      </c>
      <c r="W143" s="163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 t="s">
        <v>230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5">
      <c r="A144" s="161"/>
      <c r="B144" s="162"/>
      <c r="C144" s="194" t="s">
        <v>307</v>
      </c>
      <c r="D144" s="164"/>
      <c r="E144" s="165">
        <v>21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 t="s">
        <v>144</v>
      </c>
      <c r="AH144" s="154">
        <v>0</v>
      </c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x14ac:dyDescent="0.25">
      <c r="A145" s="170" t="s">
        <v>133</v>
      </c>
      <c r="B145" s="171" t="s">
        <v>73</v>
      </c>
      <c r="C145" s="192" t="s">
        <v>74</v>
      </c>
      <c r="D145" s="172"/>
      <c r="E145" s="173"/>
      <c r="F145" s="174"/>
      <c r="G145" s="174">
        <f>SUMIF(AG146:AG152,"&lt;&gt;NOR",G146:G152)</f>
        <v>0</v>
      </c>
      <c r="H145" s="174"/>
      <c r="I145" s="174">
        <f>SUM(I146:I152)</f>
        <v>0</v>
      </c>
      <c r="J145" s="174"/>
      <c r="K145" s="174">
        <f>SUM(K146:K152)</f>
        <v>37739.58</v>
      </c>
      <c r="L145" s="174"/>
      <c r="M145" s="174">
        <f>SUM(M146:M152)</f>
        <v>0</v>
      </c>
      <c r="N145" s="174"/>
      <c r="O145" s="174">
        <f>SUM(O146:O152)</f>
        <v>0</v>
      </c>
      <c r="P145" s="174"/>
      <c r="Q145" s="174">
        <f>SUM(Q146:Q152)</f>
        <v>32.549999999999997</v>
      </c>
      <c r="R145" s="174"/>
      <c r="S145" s="174"/>
      <c r="T145" s="175"/>
      <c r="U145" s="169"/>
      <c r="V145" s="169">
        <f>SUM(V146:V152)</f>
        <v>102.63</v>
      </c>
      <c r="W145" s="169"/>
      <c r="AG145" t="s">
        <v>134</v>
      </c>
    </row>
    <row r="146" spans="1:60" ht="30.6" outlineLevel="1" x14ac:dyDescent="0.25">
      <c r="A146" s="176">
        <v>46</v>
      </c>
      <c r="B146" s="177" t="s">
        <v>308</v>
      </c>
      <c r="C146" s="193" t="s">
        <v>309</v>
      </c>
      <c r="D146" s="178" t="s">
        <v>158</v>
      </c>
      <c r="E146" s="179">
        <v>55</v>
      </c>
      <c r="F146" s="180"/>
      <c r="G146" s="181">
        <f>ROUND(E146*F146,2)</f>
        <v>0</v>
      </c>
      <c r="H146" s="180">
        <v>0</v>
      </c>
      <c r="I146" s="181">
        <f>ROUND(E146*H146,2)</f>
        <v>0</v>
      </c>
      <c r="J146" s="180">
        <v>141.5</v>
      </c>
      <c r="K146" s="181">
        <f>ROUND(E146*J146,2)</f>
        <v>7782.5</v>
      </c>
      <c r="L146" s="181">
        <v>21</v>
      </c>
      <c r="M146" s="181">
        <f>G146*(1+L146/100)</f>
        <v>0</v>
      </c>
      <c r="N146" s="181">
        <v>0</v>
      </c>
      <c r="O146" s="181">
        <f>ROUND(E146*N146,2)</f>
        <v>0</v>
      </c>
      <c r="P146" s="181">
        <v>0.17599999999999999</v>
      </c>
      <c r="Q146" s="181">
        <f>ROUND(E146*P146,2)</f>
        <v>9.68</v>
      </c>
      <c r="R146" s="181" t="s">
        <v>310</v>
      </c>
      <c r="S146" s="181" t="s">
        <v>139</v>
      </c>
      <c r="T146" s="182" t="s">
        <v>139</v>
      </c>
      <c r="U146" s="163">
        <v>0.52800000000000002</v>
      </c>
      <c r="V146" s="163">
        <f>ROUND(E146*U146,2)</f>
        <v>29.04</v>
      </c>
      <c r="W146" s="163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 t="s">
        <v>140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5">
      <c r="A147" s="161"/>
      <c r="B147" s="162"/>
      <c r="C147" s="250" t="s">
        <v>311</v>
      </c>
      <c r="D147" s="251"/>
      <c r="E147" s="251"/>
      <c r="F147" s="251"/>
      <c r="G147" s="251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 t="s">
        <v>142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5">
      <c r="A148" s="161"/>
      <c r="B148" s="162"/>
      <c r="C148" s="194" t="s">
        <v>312</v>
      </c>
      <c r="D148" s="164"/>
      <c r="E148" s="165">
        <v>55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 t="s">
        <v>144</v>
      </c>
      <c r="AH148" s="154">
        <v>0</v>
      </c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5">
      <c r="A149" s="176">
        <v>47</v>
      </c>
      <c r="B149" s="177" t="s">
        <v>313</v>
      </c>
      <c r="C149" s="193" t="s">
        <v>314</v>
      </c>
      <c r="D149" s="178" t="s">
        <v>164</v>
      </c>
      <c r="E149" s="179">
        <v>11.433999999999999</v>
      </c>
      <c r="F149" s="180"/>
      <c r="G149" s="181">
        <f>ROUND(E149*F149,2)</f>
        <v>0</v>
      </c>
      <c r="H149" s="180">
        <v>0</v>
      </c>
      <c r="I149" s="181">
        <f>ROUND(E149*H149,2)</f>
        <v>0</v>
      </c>
      <c r="J149" s="180">
        <v>2620</v>
      </c>
      <c r="K149" s="181">
        <f>ROUND(E149*J149,2)</f>
        <v>29957.08</v>
      </c>
      <c r="L149" s="181">
        <v>21</v>
      </c>
      <c r="M149" s="181">
        <f>G149*(1+L149/100)</f>
        <v>0</v>
      </c>
      <c r="N149" s="181">
        <v>0</v>
      </c>
      <c r="O149" s="181">
        <f>ROUND(E149*N149,2)</f>
        <v>0</v>
      </c>
      <c r="P149" s="181">
        <v>2</v>
      </c>
      <c r="Q149" s="181">
        <f>ROUND(E149*P149,2)</f>
        <v>22.87</v>
      </c>
      <c r="R149" s="181"/>
      <c r="S149" s="181" t="s">
        <v>139</v>
      </c>
      <c r="T149" s="182" t="s">
        <v>139</v>
      </c>
      <c r="U149" s="163">
        <v>6.4359999999999999</v>
      </c>
      <c r="V149" s="163">
        <f>ROUND(E149*U149,2)</f>
        <v>73.59</v>
      </c>
      <c r="W149" s="163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 t="s">
        <v>140</v>
      </c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5">
      <c r="A150" s="161"/>
      <c r="B150" s="162"/>
      <c r="C150" s="194" t="s">
        <v>315</v>
      </c>
      <c r="D150" s="164"/>
      <c r="E150" s="165">
        <v>2.16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 t="s">
        <v>144</v>
      </c>
      <c r="AH150" s="154">
        <v>0</v>
      </c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5">
      <c r="A151" s="161"/>
      <c r="B151" s="162"/>
      <c r="C151" s="194" t="s">
        <v>316</v>
      </c>
      <c r="D151" s="164"/>
      <c r="E151" s="165">
        <v>1.024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 t="s">
        <v>144</v>
      </c>
      <c r="AH151" s="154">
        <v>0</v>
      </c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5">
      <c r="A152" s="161"/>
      <c r="B152" s="162"/>
      <c r="C152" s="194" t="s">
        <v>317</v>
      </c>
      <c r="D152" s="164"/>
      <c r="E152" s="165">
        <v>8.25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 t="s">
        <v>144</v>
      </c>
      <c r="AH152" s="154">
        <v>0</v>
      </c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x14ac:dyDescent="0.25">
      <c r="A153" s="170" t="s">
        <v>133</v>
      </c>
      <c r="B153" s="171" t="s">
        <v>75</v>
      </c>
      <c r="C153" s="192" t="s">
        <v>76</v>
      </c>
      <c r="D153" s="172"/>
      <c r="E153" s="173"/>
      <c r="F153" s="174"/>
      <c r="G153" s="174">
        <f>SUMIF(AG154:AG154,"&lt;&gt;NOR",G154:G154)</f>
        <v>0</v>
      </c>
      <c r="H153" s="174"/>
      <c r="I153" s="174">
        <f>SUM(I154:I154)</f>
        <v>0</v>
      </c>
      <c r="J153" s="174"/>
      <c r="K153" s="174">
        <f>SUM(K154:K154)</f>
        <v>74193.539999999994</v>
      </c>
      <c r="L153" s="174"/>
      <c r="M153" s="174">
        <f>SUM(M154:M154)</f>
        <v>0</v>
      </c>
      <c r="N153" s="174"/>
      <c r="O153" s="174">
        <f>SUM(O154:O154)</f>
        <v>0</v>
      </c>
      <c r="P153" s="174"/>
      <c r="Q153" s="174">
        <f>SUM(Q154:Q154)</f>
        <v>0</v>
      </c>
      <c r="R153" s="174"/>
      <c r="S153" s="174"/>
      <c r="T153" s="175"/>
      <c r="U153" s="169"/>
      <c r="V153" s="169">
        <f>SUM(V154:V154)</f>
        <v>70.17</v>
      </c>
      <c r="W153" s="169"/>
      <c r="AG153" t="s">
        <v>134</v>
      </c>
    </row>
    <row r="154" spans="1:60" outlineLevel="1" x14ac:dyDescent="0.25">
      <c r="A154" s="184">
        <v>48</v>
      </c>
      <c r="B154" s="185" t="s">
        <v>318</v>
      </c>
      <c r="C154" s="195" t="s">
        <v>319</v>
      </c>
      <c r="D154" s="186" t="s">
        <v>320</v>
      </c>
      <c r="E154" s="187">
        <v>935.60578999999996</v>
      </c>
      <c r="F154" s="188"/>
      <c r="G154" s="189">
        <f>ROUND(E154*F154,2)</f>
        <v>0</v>
      </c>
      <c r="H154" s="188">
        <v>0</v>
      </c>
      <c r="I154" s="189">
        <f>ROUND(E154*H154,2)</f>
        <v>0</v>
      </c>
      <c r="J154" s="188">
        <v>79.3</v>
      </c>
      <c r="K154" s="189">
        <f>ROUND(E154*J154,2)</f>
        <v>74193.539999999994</v>
      </c>
      <c r="L154" s="189">
        <v>21</v>
      </c>
      <c r="M154" s="189">
        <f>G154*(1+L154/100)</f>
        <v>0</v>
      </c>
      <c r="N154" s="189">
        <v>0</v>
      </c>
      <c r="O154" s="189">
        <f>ROUND(E154*N154,2)</f>
        <v>0</v>
      </c>
      <c r="P154" s="189">
        <v>0</v>
      </c>
      <c r="Q154" s="189">
        <f>ROUND(E154*P154,2)</f>
        <v>0</v>
      </c>
      <c r="R154" s="189"/>
      <c r="S154" s="189" t="s">
        <v>139</v>
      </c>
      <c r="T154" s="190" t="s">
        <v>139</v>
      </c>
      <c r="U154" s="163">
        <v>7.4999999999999997E-2</v>
      </c>
      <c r="V154" s="163">
        <f>ROUND(E154*U154,2)</f>
        <v>70.17</v>
      </c>
      <c r="W154" s="163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 t="s">
        <v>321</v>
      </c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x14ac:dyDescent="0.25">
      <c r="A155" s="170" t="s">
        <v>133</v>
      </c>
      <c r="B155" s="171" t="s">
        <v>79</v>
      </c>
      <c r="C155" s="192" t="s">
        <v>80</v>
      </c>
      <c r="D155" s="172"/>
      <c r="E155" s="173"/>
      <c r="F155" s="174"/>
      <c r="G155" s="174">
        <f>SUMIF(AG156:AG171,"&lt;&gt;NOR",G156:G171)</f>
        <v>0</v>
      </c>
      <c r="H155" s="174"/>
      <c r="I155" s="174">
        <f>SUM(I156:I171)</f>
        <v>0</v>
      </c>
      <c r="J155" s="174"/>
      <c r="K155" s="174">
        <f>SUM(K156:K171)</f>
        <v>974416</v>
      </c>
      <c r="L155" s="174"/>
      <c r="M155" s="174">
        <f>SUM(M156:M171)</f>
        <v>0</v>
      </c>
      <c r="N155" s="174"/>
      <c r="O155" s="174">
        <f>SUM(O156:O171)</f>
        <v>0</v>
      </c>
      <c r="P155" s="174"/>
      <c r="Q155" s="174">
        <f>SUM(Q156:Q171)</f>
        <v>0</v>
      </c>
      <c r="R155" s="174"/>
      <c r="S155" s="174"/>
      <c r="T155" s="175"/>
      <c r="U155" s="169"/>
      <c r="V155" s="169">
        <f>SUM(V156:V171)</f>
        <v>0</v>
      </c>
      <c r="W155" s="169"/>
      <c r="AG155" t="s">
        <v>134</v>
      </c>
    </row>
    <row r="156" spans="1:60" outlineLevel="1" x14ac:dyDescent="0.25">
      <c r="A156" s="176">
        <v>49</v>
      </c>
      <c r="B156" s="177" t="s">
        <v>322</v>
      </c>
      <c r="C156" s="193" t="s">
        <v>323</v>
      </c>
      <c r="D156" s="178" t="s">
        <v>158</v>
      </c>
      <c r="E156" s="179">
        <v>718</v>
      </c>
      <c r="F156" s="180"/>
      <c r="G156" s="181">
        <f>ROUND(E156*F156,2)</f>
        <v>0</v>
      </c>
      <c r="H156" s="180">
        <v>0</v>
      </c>
      <c r="I156" s="181">
        <f>ROUND(E156*H156,2)</f>
        <v>0</v>
      </c>
      <c r="J156" s="180">
        <v>35</v>
      </c>
      <c r="K156" s="181">
        <f>ROUND(E156*J156,2)</f>
        <v>25130</v>
      </c>
      <c r="L156" s="181">
        <v>21</v>
      </c>
      <c r="M156" s="181">
        <f>G156*(1+L156/100)</f>
        <v>0</v>
      </c>
      <c r="N156" s="181">
        <v>0</v>
      </c>
      <c r="O156" s="181">
        <f>ROUND(E156*N156,2)</f>
        <v>0</v>
      </c>
      <c r="P156" s="181">
        <v>0</v>
      </c>
      <c r="Q156" s="181">
        <f>ROUND(E156*P156,2)</f>
        <v>0</v>
      </c>
      <c r="R156" s="181"/>
      <c r="S156" s="181" t="s">
        <v>238</v>
      </c>
      <c r="T156" s="182" t="s">
        <v>244</v>
      </c>
      <c r="U156" s="163">
        <v>0</v>
      </c>
      <c r="V156" s="163">
        <f>ROUND(E156*U156,2)</f>
        <v>0</v>
      </c>
      <c r="W156" s="163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 t="s">
        <v>324</v>
      </c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5">
      <c r="A157" s="161"/>
      <c r="B157" s="162"/>
      <c r="C157" s="194" t="s">
        <v>325</v>
      </c>
      <c r="D157" s="164"/>
      <c r="E157" s="165">
        <v>166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 t="s">
        <v>144</v>
      </c>
      <c r="AH157" s="154">
        <v>0</v>
      </c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5">
      <c r="A158" s="161"/>
      <c r="B158" s="162"/>
      <c r="C158" s="194" t="s">
        <v>326</v>
      </c>
      <c r="D158" s="164"/>
      <c r="E158" s="165">
        <v>147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 t="s">
        <v>144</v>
      </c>
      <c r="AH158" s="154">
        <v>0</v>
      </c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5">
      <c r="A159" s="161"/>
      <c r="B159" s="162"/>
      <c r="C159" s="194" t="s">
        <v>327</v>
      </c>
      <c r="D159" s="164"/>
      <c r="E159" s="165">
        <v>205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 t="s">
        <v>144</v>
      </c>
      <c r="AH159" s="154">
        <v>0</v>
      </c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5">
      <c r="A160" s="161"/>
      <c r="B160" s="162"/>
      <c r="C160" s="194" t="s">
        <v>328</v>
      </c>
      <c r="D160" s="164"/>
      <c r="E160" s="165">
        <v>200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 t="s">
        <v>144</v>
      </c>
      <c r="AH160" s="154">
        <v>0</v>
      </c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5">
      <c r="A161" s="176">
        <v>50</v>
      </c>
      <c r="B161" s="177" t="s">
        <v>329</v>
      </c>
      <c r="C161" s="193" t="s">
        <v>330</v>
      </c>
      <c r="D161" s="178"/>
      <c r="E161" s="179">
        <v>822</v>
      </c>
      <c r="F161" s="180"/>
      <c r="G161" s="181">
        <f>ROUND(E161*F161,2)</f>
        <v>0</v>
      </c>
      <c r="H161" s="180">
        <v>0</v>
      </c>
      <c r="I161" s="181">
        <f>ROUND(E161*H161,2)</f>
        <v>0</v>
      </c>
      <c r="J161" s="180">
        <v>990</v>
      </c>
      <c r="K161" s="181">
        <f>ROUND(E161*J161,2)</f>
        <v>813780</v>
      </c>
      <c r="L161" s="181">
        <v>21</v>
      </c>
      <c r="M161" s="181">
        <f>G161*(1+L161/100)</f>
        <v>0</v>
      </c>
      <c r="N161" s="181">
        <v>0</v>
      </c>
      <c r="O161" s="181">
        <f>ROUND(E161*N161,2)</f>
        <v>0</v>
      </c>
      <c r="P161" s="181">
        <v>0</v>
      </c>
      <c r="Q161" s="181">
        <f>ROUND(E161*P161,2)</f>
        <v>0</v>
      </c>
      <c r="R161" s="181"/>
      <c r="S161" s="181" t="s">
        <v>238</v>
      </c>
      <c r="T161" s="182" t="s">
        <v>244</v>
      </c>
      <c r="U161" s="163">
        <v>0</v>
      </c>
      <c r="V161" s="163">
        <f>ROUND(E161*U161,2)</f>
        <v>0</v>
      </c>
      <c r="W161" s="163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 t="s">
        <v>140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5">
      <c r="A162" s="161"/>
      <c r="B162" s="162"/>
      <c r="C162" s="194" t="s">
        <v>235</v>
      </c>
      <c r="D162" s="164"/>
      <c r="E162" s="165">
        <v>816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 t="s">
        <v>144</v>
      </c>
      <c r="AH162" s="154">
        <v>0</v>
      </c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5">
      <c r="A163" s="161"/>
      <c r="B163" s="162"/>
      <c r="C163" s="194" t="s">
        <v>331</v>
      </c>
      <c r="D163" s="164"/>
      <c r="E163" s="165">
        <v>6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 t="s">
        <v>144</v>
      </c>
      <c r="AH163" s="154">
        <v>0</v>
      </c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5">
      <c r="A164" s="176">
        <v>51</v>
      </c>
      <c r="B164" s="177" t="s">
        <v>332</v>
      </c>
      <c r="C164" s="193" t="s">
        <v>333</v>
      </c>
      <c r="D164" s="178" t="s">
        <v>334</v>
      </c>
      <c r="E164" s="179">
        <v>822</v>
      </c>
      <c r="F164" s="180"/>
      <c r="G164" s="181">
        <f>ROUND(E164*F164,2)</f>
        <v>0</v>
      </c>
      <c r="H164" s="180">
        <v>0</v>
      </c>
      <c r="I164" s="181">
        <f>ROUND(E164*H164,2)</f>
        <v>0</v>
      </c>
      <c r="J164" s="180">
        <v>150</v>
      </c>
      <c r="K164" s="181">
        <f>ROUND(E164*J164,2)</f>
        <v>123300</v>
      </c>
      <c r="L164" s="181">
        <v>21</v>
      </c>
      <c r="M164" s="181">
        <f>G164*(1+L164/100)</f>
        <v>0</v>
      </c>
      <c r="N164" s="181">
        <v>0</v>
      </c>
      <c r="O164" s="181">
        <f>ROUND(E164*N164,2)</f>
        <v>0</v>
      </c>
      <c r="P164" s="181">
        <v>0</v>
      </c>
      <c r="Q164" s="181">
        <f>ROUND(E164*P164,2)</f>
        <v>0</v>
      </c>
      <c r="R164" s="181"/>
      <c r="S164" s="181" t="s">
        <v>238</v>
      </c>
      <c r="T164" s="182" t="s">
        <v>244</v>
      </c>
      <c r="U164" s="163">
        <v>0</v>
      </c>
      <c r="V164" s="163">
        <f>ROUND(E164*U164,2)</f>
        <v>0</v>
      </c>
      <c r="W164" s="163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 t="s">
        <v>140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5">
      <c r="A165" s="161"/>
      <c r="B165" s="162"/>
      <c r="C165" s="194" t="s">
        <v>235</v>
      </c>
      <c r="D165" s="164"/>
      <c r="E165" s="165">
        <v>816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 t="s">
        <v>144</v>
      </c>
      <c r="AH165" s="154">
        <v>0</v>
      </c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5">
      <c r="A166" s="161"/>
      <c r="B166" s="162"/>
      <c r="C166" s="194" t="s">
        <v>331</v>
      </c>
      <c r="D166" s="164"/>
      <c r="E166" s="165">
        <v>6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 t="s">
        <v>144</v>
      </c>
      <c r="AH166" s="154">
        <v>0</v>
      </c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5">
      <c r="A167" s="176">
        <v>52</v>
      </c>
      <c r="B167" s="177" t="s">
        <v>335</v>
      </c>
      <c r="C167" s="193" t="s">
        <v>336</v>
      </c>
      <c r="D167" s="178" t="s">
        <v>337</v>
      </c>
      <c r="E167" s="179">
        <v>718</v>
      </c>
      <c r="F167" s="180"/>
      <c r="G167" s="181">
        <f>ROUND(E167*F167,2)</f>
        <v>0</v>
      </c>
      <c r="H167" s="180">
        <v>0</v>
      </c>
      <c r="I167" s="181">
        <f>ROUND(E167*H167,2)</f>
        <v>0</v>
      </c>
      <c r="J167" s="180">
        <v>17</v>
      </c>
      <c r="K167" s="181">
        <f>ROUND(E167*J167,2)</f>
        <v>12206</v>
      </c>
      <c r="L167" s="181">
        <v>21</v>
      </c>
      <c r="M167" s="181">
        <f>G167*(1+L167/100)</f>
        <v>0</v>
      </c>
      <c r="N167" s="181">
        <v>0</v>
      </c>
      <c r="O167" s="181">
        <f>ROUND(E167*N167,2)</f>
        <v>0</v>
      </c>
      <c r="P167" s="181">
        <v>0</v>
      </c>
      <c r="Q167" s="181">
        <f>ROUND(E167*P167,2)</f>
        <v>0</v>
      </c>
      <c r="R167" s="181"/>
      <c r="S167" s="181" t="s">
        <v>238</v>
      </c>
      <c r="T167" s="182" t="s">
        <v>244</v>
      </c>
      <c r="U167" s="163">
        <v>0</v>
      </c>
      <c r="V167" s="163">
        <f>ROUND(E167*U167,2)</f>
        <v>0</v>
      </c>
      <c r="W167" s="163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 t="s">
        <v>140</v>
      </c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5">
      <c r="A168" s="161"/>
      <c r="B168" s="162"/>
      <c r="C168" s="194" t="s">
        <v>325</v>
      </c>
      <c r="D168" s="164"/>
      <c r="E168" s="165">
        <v>166</v>
      </c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 t="s">
        <v>144</v>
      </c>
      <c r="AH168" s="154">
        <v>0</v>
      </c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5">
      <c r="A169" s="161"/>
      <c r="B169" s="162"/>
      <c r="C169" s="194" t="s">
        <v>326</v>
      </c>
      <c r="D169" s="164"/>
      <c r="E169" s="165">
        <v>147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 t="s">
        <v>144</v>
      </c>
      <c r="AH169" s="154">
        <v>0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5">
      <c r="A170" s="161"/>
      <c r="B170" s="162"/>
      <c r="C170" s="194" t="s">
        <v>327</v>
      </c>
      <c r="D170" s="164"/>
      <c r="E170" s="165">
        <v>205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 t="s">
        <v>144</v>
      </c>
      <c r="AH170" s="154">
        <v>0</v>
      </c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5">
      <c r="A171" s="161"/>
      <c r="B171" s="162"/>
      <c r="C171" s="194" t="s">
        <v>328</v>
      </c>
      <c r="D171" s="164"/>
      <c r="E171" s="165">
        <v>200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 t="s">
        <v>144</v>
      </c>
      <c r="AH171" s="154">
        <v>0</v>
      </c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x14ac:dyDescent="0.25">
      <c r="A172" s="170" t="s">
        <v>133</v>
      </c>
      <c r="B172" s="171" t="s">
        <v>81</v>
      </c>
      <c r="C172" s="192" t="s">
        <v>82</v>
      </c>
      <c r="D172" s="172"/>
      <c r="E172" s="173"/>
      <c r="F172" s="174"/>
      <c r="G172" s="174">
        <f>SUMIF(AG173:AG178,"&lt;&gt;NOR",G173:G178)</f>
        <v>0</v>
      </c>
      <c r="H172" s="174"/>
      <c r="I172" s="174">
        <f>SUM(I173:I178)</f>
        <v>0</v>
      </c>
      <c r="J172" s="174"/>
      <c r="K172" s="174">
        <f>SUM(K173:K178)</f>
        <v>349350</v>
      </c>
      <c r="L172" s="174"/>
      <c r="M172" s="174">
        <f>SUM(M173:M178)</f>
        <v>0</v>
      </c>
      <c r="N172" s="174"/>
      <c r="O172" s="174">
        <f>SUM(O173:O178)</f>
        <v>69.87</v>
      </c>
      <c r="P172" s="174"/>
      <c r="Q172" s="174">
        <f>SUM(Q173:Q178)</f>
        <v>0</v>
      </c>
      <c r="R172" s="174"/>
      <c r="S172" s="174"/>
      <c r="T172" s="175"/>
      <c r="U172" s="169"/>
      <c r="V172" s="169">
        <f>SUM(V173:V178)</f>
        <v>0</v>
      </c>
      <c r="W172" s="169"/>
      <c r="AG172" t="s">
        <v>134</v>
      </c>
    </row>
    <row r="173" spans="1:60" outlineLevel="1" x14ac:dyDescent="0.25">
      <c r="A173" s="176">
        <v>53</v>
      </c>
      <c r="B173" s="177" t="s">
        <v>338</v>
      </c>
      <c r="C173" s="193" t="s">
        <v>339</v>
      </c>
      <c r="D173" s="178" t="s">
        <v>334</v>
      </c>
      <c r="E173" s="179">
        <v>822</v>
      </c>
      <c r="F173" s="180"/>
      <c r="G173" s="181">
        <f>ROUND(E173*F173,2)</f>
        <v>0</v>
      </c>
      <c r="H173" s="180">
        <v>0</v>
      </c>
      <c r="I173" s="181">
        <f>ROUND(E173*H173,2)</f>
        <v>0</v>
      </c>
      <c r="J173" s="180">
        <v>125</v>
      </c>
      <c r="K173" s="181">
        <f>ROUND(E173*J173,2)</f>
        <v>102750</v>
      </c>
      <c r="L173" s="181">
        <v>21</v>
      </c>
      <c r="M173" s="181">
        <f>G173*(1+L173/100)</f>
        <v>0</v>
      </c>
      <c r="N173" s="181">
        <v>0</v>
      </c>
      <c r="O173" s="181">
        <f>ROUND(E173*N173,2)</f>
        <v>0</v>
      </c>
      <c r="P173" s="181">
        <v>0</v>
      </c>
      <c r="Q173" s="181">
        <f>ROUND(E173*P173,2)</f>
        <v>0</v>
      </c>
      <c r="R173" s="181"/>
      <c r="S173" s="181" t="s">
        <v>238</v>
      </c>
      <c r="T173" s="182" t="s">
        <v>244</v>
      </c>
      <c r="U173" s="163">
        <v>0</v>
      </c>
      <c r="V173" s="163">
        <f>ROUND(E173*U173,2)</f>
        <v>0</v>
      </c>
      <c r="W173" s="163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 t="s">
        <v>140</v>
      </c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5">
      <c r="A174" s="161"/>
      <c r="B174" s="162"/>
      <c r="C174" s="194" t="s">
        <v>235</v>
      </c>
      <c r="D174" s="164"/>
      <c r="E174" s="165">
        <v>816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 t="s">
        <v>144</v>
      </c>
      <c r="AH174" s="154">
        <v>0</v>
      </c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5">
      <c r="A175" s="161"/>
      <c r="B175" s="162"/>
      <c r="C175" s="194" t="s">
        <v>331</v>
      </c>
      <c r="D175" s="164"/>
      <c r="E175" s="165">
        <v>6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 t="s">
        <v>144</v>
      </c>
      <c r="AH175" s="154">
        <v>0</v>
      </c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5">
      <c r="A176" s="176">
        <v>54</v>
      </c>
      <c r="B176" s="177" t="s">
        <v>340</v>
      </c>
      <c r="C176" s="193" t="s">
        <v>341</v>
      </c>
      <c r="D176" s="178" t="s">
        <v>137</v>
      </c>
      <c r="E176" s="179">
        <v>822</v>
      </c>
      <c r="F176" s="180"/>
      <c r="G176" s="181">
        <f>ROUND(E176*F176,2)</f>
        <v>0</v>
      </c>
      <c r="H176" s="180">
        <v>0</v>
      </c>
      <c r="I176" s="181">
        <f>ROUND(E176*H176,2)</f>
        <v>0</v>
      </c>
      <c r="J176" s="180">
        <v>300</v>
      </c>
      <c r="K176" s="181">
        <f>ROUND(E176*J176,2)</f>
        <v>246600</v>
      </c>
      <c r="L176" s="181">
        <v>21</v>
      </c>
      <c r="M176" s="181">
        <f>G176*(1+L176/100)</f>
        <v>0</v>
      </c>
      <c r="N176" s="181">
        <v>8.5000000000000006E-2</v>
      </c>
      <c r="O176" s="181">
        <f>ROUND(E176*N176,2)</f>
        <v>69.87</v>
      </c>
      <c r="P176" s="181">
        <v>0</v>
      </c>
      <c r="Q176" s="181">
        <f>ROUND(E176*P176,2)</f>
        <v>0</v>
      </c>
      <c r="R176" s="181"/>
      <c r="S176" s="181" t="s">
        <v>238</v>
      </c>
      <c r="T176" s="182" t="s">
        <v>244</v>
      </c>
      <c r="U176" s="163">
        <v>0</v>
      </c>
      <c r="V176" s="163">
        <f>ROUND(E176*U176,2)</f>
        <v>0</v>
      </c>
      <c r="W176" s="163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 t="s">
        <v>324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5">
      <c r="A177" s="161"/>
      <c r="B177" s="162"/>
      <c r="C177" s="194" t="s">
        <v>235</v>
      </c>
      <c r="D177" s="164"/>
      <c r="E177" s="165">
        <v>816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 t="s">
        <v>144</v>
      </c>
      <c r="AH177" s="154">
        <v>0</v>
      </c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5">
      <c r="A178" s="161"/>
      <c r="B178" s="162"/>
      <c r="C178" s="194" t="s">
        <v>331</v>
      </c>
      <c r="D178" s="164"/>
      <c r="E178" s="165">
        <v>6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 t="s">
        <v>144</v>
      </c>
      <c r="AH178" s="154">
        <v>0</v>
      </c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x14ac:dyDescent="0.25">
      <c r="A179" s="170" t="s">
        <v>133</v>
      </c>
      <c r="B179" s="171" t="s">
        <v>83</v>
      </c>
      <c r="C179" s="192" t="s">
        <v>84</v>
      </c>
      <c r="D179" s="172"/>
      <c r="E179" s="173"/>
      <c r="F179" s="174"/>
      <c r="G179" s="174">
        <f>SUMIF(AG180:AG207,"&lt;&gt;NOR",G180:G207)</f>
        <v>0</v>
      </c>
      <c r="H179" s="174"/>
      <c r="I179" s="174">
        <f>SUM(I180:I207)</f>
        <v>61548</v>
      </c>
      <c r="J179" s="174"/>
      <c r="K179" s="174">
        <f>SUM(K180:K207)</f>
        <v>1924.36</v>
      </c>
      <c r="L179" s="174"/>
      <c r="M179" s="174">
        <f>SUM(M180:M207)</f>
        <v>0</v>
      </c>
      <c r="N179" s="174"/>
      <c r="O179" s="174">
        <f>SUM(O180:O207)</f>
        <v>0.31999999999999995</v>
      </c>
      <c r="P179" s="174"/>
      <c r="Q179" s="174">
        <f>SUM(Q180:Q207)</f>
        <v>0</v>
      </c>
      <c r="R179" s="174"/>
      <c r="S179" s="174"/>
      <c r="T179" s="175"/>
      <c r="U179" s="169"/>
      <c r="V179" s="169">
        <f>SUM(V180:V207)</f>
        <v>0</v>
      </c>
      <c r="W179" s="169"/>
      <c r="AG179" t="s">
        <v>134</v>
      </c>
    </row>
    <row r="180" spans="1:60" outlineLevel="1" x14ac:dyDescent="0.25">
      <c r="A180" s="176">
        <v>55</v>
      </c>
      <c r="B180" s="177" t="s">
        <v>342</v>
      </c>
      <c r="C180" s="193" t="s">
        <v>343</v>
      </c>
      <c r="D180" s="178" t="s">
        <v>344</v>
      </c>
      <c r="E180" s="179">
        <v>4</v>
      </c>
      <c r="F180" s="180"/>
      <c r="G180" s="181">
        <f>ROUND(E180*F180,2)</f>
        <v>0</v>
      </c>
      <c r="H180" s="180">
        <v>0</v>
      </c>
      <c r="I180" s="181">
        <f>ROUND(E180*H180,2)</f>
        <v>0</v>
      </c>
      <c r="J180" s="180">
        <v>481.09</v>
      </c>
      <c r="K180" s="181">
        <f>ROUND(E180*J180,2)</f>
        <v>1924.36</v>
      </c>
      <c r="L180" s="181">
        <v>21</v>
      </c>
      <c r="M180" s="181">
        <f>G180*(1+L180/100)</f>
        <v>0</v>
      </c>
      <c r="N180" s="181">
        <v>0</v>
      </c>
      <c r="O180" s="181">
        <f>ROUND(E180*N180,2)</f>
        <v>0</v>
      </c>
      <c r="P180" s="181">
        <v>0</v>
      </c>
      <c r="Q180" s="181">
        <f>ROUND(E180*P180,2)</f>
        <v>0</v>
      </c>
      <c r="R180" s="181"/>
      <c r="S180" s="181" t="s">
        <v>238</v>
      </c>
      <c r="T180" s="182" t="s">
        <v>244</v>
      </c>
      <c r="U180" s="163">
        <v>0</v>
      </c>
      <c r="V180" s="163">
        <f>ROUND(E180*U180,2)</f>
        <v>0</v>
      </c>
      <c r="W180" s="163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 t="s">
        <v>324</v>
      </c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5">
      <c r="A181" s="161"/>
      <c r="B181" s="162"/>
      <c r="C181" s="194" t="s">
        <v>345</v>
      </c>
      <c r="D181" s="164"/>
      <c r="E181" s="165">
        <v>4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 t="s">
        <v>144</v>
      </c>
      <c r="AH181" s="154">
        <v>0</v>
      </c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5">
      <c r="A182" s="176">
        <v>56</v>
      </c>
      <c r="B182" s="177" t="s">
        <v>346</v>
      </c>
      <c r="C182" s="193" t="s">
        <v>347</v>
      </c>
      <c r="D182" s="178" t="s">
        <v>348</v>
      </c>
      <c r="E182" s="179">
        <v>2</v>
      </c>
      <c r="F182" s="180"/>
      <c r="G182" s="181">
        <f>ROUND(E182*F182,2)</f>
        <v>0</v>
      </c>
      <c r="H182" s="180">
        <v>12900</v>
      </c>
      <c r="I182" s="181">
        <f>ROUND(E182*H182,2)</f>
        <v>25800</v>
      </c>
      <c r="J182" s="180">
        <v>0</v>
      </c>
      <c r="K182" s="181">
        <f>ROUND(E182*J182,2)</f>
        <v>0</v>
      </c>
      <c r="L182" s="181">
        <v>21</v>
      </c>
      <c r="M182" s="181">
        <f>G182*(1+L182/100)</f>
        <v>0</v>
      </c>
      <c r="N182" s="181">
        <v>4.4999999999999998E-2</v>
      </c>
      <c r="O182" s="181">
        <f>ROUND(E182*N182,2)</f>
        <v>0.09</v>
      </c>
      <c r="P182" s="181">
        <v>0</v>
      </c>
      <c r="Q182" s="181">
        <f>ROUND(E182*P182,2)</f>
        <v>0</v>
      </c>
      <c r="R182" s="181"/>
      <c r="S182" s="181" t="s">
        <v>238</v>
      </c>
      <c r="T182" s="182" t="s">
        <v>244</v>
      </c>
      <c r="U182" s="163">
        <v>0</v>
      </c>
      <c r="V182" s="163">
        <f>ROUND(E182*U182,2)</f>
        <v>0</v>
      </c>
      <c r="W182" s="163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 t="s">
        <v>230</v>
      </c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5">
      <c r="A183" s="161"/>
      <c r="B183" s="162"/>
      <c r="C183" s="246" t="s">
        <v>349</v>
      </c>
      <c r="D183" s="247"/>
      <c r="E183" s="247"/>
      <c r="F183" s="247"/>
      <c r="G183" s="247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 t="s">
        <v>261</v>
      </c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5">
      <c r="A184" s="161"/>
      <c r="B184" s="162"/>
      <c r="C184" s="194" t="s">
        <v>59</v>
      </c>
      <c r="D184" s="164"/>
      <c r="E184" s="165">
        <v>2</v>
      </c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 t="s">
        <v>144</v>
      </c>
      <c r="AH184" s="154">
        <v>0</v>
      </c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5">
      <c r="A185" s="176">
        <v>57</v>
      </c>
      <c r="B185" s="177" t="s">
        <v>350</v>
      </c>
      <c r="C185" s="193" t="s">
        <v>351</v>
      </c>
      <c r="D185" s="178" t="s">
        <v>221</v>
      </c>
      <c r="E185" s="179">
        <v>2</v>
      </c>
      <c r="F185" s="180"/>
      <c r="G185" s="181">
        <f>ROUND(E185*F185,2)</f>
        <v>0</v>
      </c>
      <c r="H185" s="180">
        <v>583</v>
      </c>
      <c r="I185" s="181">
        <f>ROUND(E185*H185,2)</f>
        <v>1166</v>
      </c>
      <c r="J185" s="180">
        <v>0</v>
      </c>
      <c r="K185" s="181">
        <f>ROUND(E185*J185,2)</f>
        <v>0</v>
      </c>
      <c r="L185" s="181">
        <v>21</v>
      </c>
      <c r="M185" s="181">
        <f>G185*(1+L185/100)</f>
        <v>0</v>
      </c>
      <c r="N185" s="181">
        <v>5.0000000000000001E-3</v>
      </c>
      <c r="O185" s="181">
        <f>ROUND(E185*N185,2)</f>
        <v>0.01</v>
      </c>
      <c r="P185" s="181">
        <v>0</v>
      </c>
      <c r="Q185" s="181">
        <f>ROUND(E185*P185,2)</f>
        <v>0</v>
      </c>
      <c r="R185" s="181"/>
      <c r="S185" s="181" t="s">
        <v>238</v>
      </c>
      <c r="T185" s="182" t="s">
        <v>352</v>
      </c>
      <c r="U185" s="163">
        <v>0</v>
      </c>
      <c r="V185" s="163">
        <f>ROUND(E185*U185,2)</f>
        <v>0</v>
      </c>
      <c r="W185" s="163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 t="s">
        <v>230</v>
      </c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5">
      <c r="A186" s="161"/>
      <c r="B186" s="162"/>
      <c r="C186" s="194" t="s">
        <v>59</v>
      </c>
      <c r="D186" s="164"/>
      <c r="E186" s="165">
        <v>2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 t="s">
        <v>144</v>
      </c>
      <c r="AH186" s="154">
        <v>0</v>
      </c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5">
      <c r="A187" s="176">
        <v>58</v>
      </c>
      <c r="B187" s="177" t="s">
        <v>353</v>
      </c>
      <c r="C187" s="193" t="s">
        <v>354</v>
      </c>
      <c r="D187" s="178" t="s">
        <v>221</v>
      </c>
      <c r="E187" s="179">
        <v>2</v>
      </c>
      <c r="F187" s="180"/>
      <c r="G187" s="181">
        <f>ROUND(E187*F187,2)</f>
        <v>0</v>
      </c>
      <c r="H187" s="180">
        <v>1500</v>
      </c>
      <c r="I187" s="181">
        <f>ROUND(E187*H187,2)</f>
        <v>3000</v>
      </c>
      <c r="J187" s="180">
        <v>0</v>
      </c>
      <c r="K187" s="181">
        <f>ROUND(E187*J187,2)</f>
        <v>0</v>
      </c>
      <c r="L187" s="181">
        <v>21</v>
      </c>
      <c r="M187" s="181">
        <f>G187*(1+L187/100)</f>
        <v>0</v>
      </c>
      <c r="N187" s="181">
        <v>7.0000000000000001E-3</v>
      </c>
      <c r="O187" s="181">
        <f>ROUND(E187*N187,2)</f>
        <v>0.01</v>
      </c>
      <c r="P187" s="181">
        <v>0</v>
      </c>
      <c r="Q187" s="181">
        <f>ROUND(E187*P187,2)</f>
        <v>0</v>
      </c>
      <c r="R187" s="181"/>
      <c r="S187" s="181" t="s">
        <v>238</v>
      </c>
      <c r="T187" s="182" t="s">
        <v>244</v>
      </c>
      <c r="U187" s="163">
        <v>0</v>
      </c>
      <c r="V187" s="163">
        <f>ROUND(E187*U187,2)</f>
        <v>0</v>
      </c>
      <c r="W187" s="163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 t="s">
        <v>355</v>
      </c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5">
      <c r="A188" s="161"/>
      <c r="B188" s="162"/>
      <c r="C188" s="194" t="s">
        <v>59</v>
      </c>
      <c r="D188" s="164"/>
      <c r="E188" s="165">
        <v>2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 t="s">
        <v>144</v>
      </c>
      <c r="AH188" s="154">
        <v>0</v>
      </c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5">
      <c r="A189" s="176">
        <v>59</v>
      </c>
      <c r="B189" s="177" t="s">
        <v>356</v>
      </c>
      <c r="C189" s="193" t="s">
        <v>357</v>
      </c>
      <c r="D189" s="178" t="s">
        <v>358</v>
      </c>
      <c r="E189" s="179">
        <v>2</v>
      </c>
      <c r="F189" s="180"/>
      <c r="G189" s="181">
        <f>ROUND(E189*F189,2)</f>
        <v>0</v>
      </c>
      <c r="H189" s="180">
        <v>390</v>
      </c>
      <c r="I189" s="181">
        <f>ROUND(E189*H189,2)</f>
        <v>780</v>
      </c>
      <c r="J189" s="180">
        <v>0</v>
      </c>
      <c r="K189" s="181">
        <f>ROUND(E189*J189,2)</f>
        <v>0</v>
      </c>
      <c r="L189" s="181">
        <v>21</v>
      </c>
      <c r="M189" s="181">
        <f>G189*(1+L189/100)</f>
        <v>0</v>
      </c>
      <c r="N189" s="181">
        <v>7.0000000000000001E-3</v>
      </c>
      <c r="O189" s="181">
        <f>ROUND(E189*N189,2)</f>
        <v>0.01</v>
      </c>
      <c r="P189" s="181">
        <v>0</v>
      </c>
      <c r="Q189" s="181">
        <f>ROUND(E189*P189,2)</f>
        <v>0</v>
      </c>
      <c r="R189" s="181"/>
      <c r="S189" s="181" t="s">
        <v>238</v>
      </c>
      <c r="T189" s="182" t="s">
        <v>244</v>
      </c>
      <c r="U189" s="163">
        <v>0</v>
      </c>
      <c r="V189" s="163">
        <f>ROUND(E189*U189,2)</f>
        <v>0</v>
      </c>
      <c r="W189" s="163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 t="s">
        <v>355</v>
      </c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5">
      <c r="A190" s="161"/>
      <c r="B190" s="162"/>
      <c r="C190" s="194" t="s">
        <v>59</v>
      </c>
      <c r="D190" s="164"/>
      <c r="E190" s="165">
        <v>2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 t="s">
        <v>144</v>
      </c>
      <c r="AH190" s="154">
        <v>0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5">
      <c r="A191" s="184">
        <v>60</v>
      </c>
      <c r="B191" s="185" t="s">
        <v>359</v>
      </c>
      <c r="C191" s="195" t="s">
        <v>360</v>
      </c>
      <c r="D191" s="186" t="s">
        <v>221</v>
      </c>
      <c r="E191" s="187">
        <v>1</v>
      </c>
      <c r="F191" s="188"/>
      <c r="G191" s="189">
        <f>ROUND(E191*F191,2)</f>
        <v>0</v>
      </c>
      <c r="H191" s="188">
        <v>2416</v>
      </c>
      <c r="I191" s="189">
        <f>ROUND(E191*H191,2)</f>
        <v>2416</v>
      </c>
      <c r="J191" s="188">
        <v>0</v>
      </c>
      <c r="K191" s="189">
        <f>ROUND(E191*J191,2)</f>
        <v>0</v>
      </c>
      <c r="L191" s="189">
        <v>21</v>
      </c>
      <c r="M191" s="189">
        <f>G191*(1+L191/100)</f>
        <v>0</v>
      </c>
      <c r="N191" s="189">
        <v>1E-3</v>
      </c>
      <c r="O191" s="189">
        <f>ROUND(E191*N191,2)</f>
        <v>0</v>
      </c>
      <c r="P191" s="189">
        <v>0</v>
      </c>
      <c r="Q191" s="189">
        <f>ROUND(E191*P191,2)</f>
        <v>0</v>
      </c>
      <c r="R191" s="189"/>
      <c r="S191" s="189" t="s">
        <v>238</v>
      </c>
      <c r="T191" s="190" t="s">
        <v>361</v>
      </c>
      <c r="U191" s="163">
        <v>0</v>
      </c>
      <c r="V191" s="163">
        <f>ROUND(E191*U191,2)</f>
        <v>0</v>
      </c>
      <c r="W191" s="163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 t="s">
        <v>230</v>
      </c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5">
      <c r="A192" s="184">
        <v>61</v>
      </c>
      <c r="B192" s="185" t="s">
        <v>362</v>
      </c>
      <c r="C192" s="195" t="s">
        <v>363</v>
      </c>
      <c r="D192" s="186" t="s">
        <v>221</v>
      </c>
      <c r="E192" s="187">
        <v>1</v>
      </c>
      <c r="F192" s="188"/>
      <c r="G192" s="189">
        <f>ROUND(E192*F192,2)</f>
        <v>0</v>
      </c>
      <c r="H192" s="188">
        <v>183</v>
      </c>
      <c r="I192" s="189">
        <f>ROUND(E192*H192,2)</f>
        <v>183</v>
      </c>
      <c r="J192" s="188">
        <v>0</v>
      </c>
      <c r="K192" s="189">
        <f>ROUND(E192*J192,2)</f>
        <v>0</v>
      </c>
      <c r="L192" s="189">
        <v>21</v>
      </c>
      <c r="M192" s="189">
        <f>G192*(1+L192/100)</f>
        <v>0</v>
      </c>
      <c r="N192" s="189">
        <v>5.0000000000000001E-4</v>
      </c>
      <c r="O192" s="189">
        <f>ROUND(E192*N192,2)</f>
        <v>0</v>
      </c>
      <c r="P192" s="189">
        <v>0</v>
      </c>
      <c r="Q192" s="189">
        <f>ROUND(E192*P192,2)</f>
        <v>0</v>
      </c>
      <c r="R192" s="189"/>
      <c r="S192" s="189" t="s">
        <v>238</v>
      </c>
      <c r="T192" s="190" t="s">
        <v>361</v>
      </c>
      <c r="U192" s="163">
        <v>0</v>
      </c>
      <c r="V192" s="163">
        <f>ROUND(E192*U192,2)</f>
        <v>0</v>
      </c>
      <c r="W192" s="163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 t="s">
        <v>230</v>
      </c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5">
      <c r="A193" s="176">
        <v>62</v>
      </c>
      <c r="B193" s="177" t="s">
        <v>364</v>
      </c>
      <c r="C193" s="193" t="s">
        <v>365</v>
      </c>
      <c r="D193" s="178" t="s">
        <v>366</v>
      </c>
      <c r="E193" s="179">
        <v>1</v>
      </c>
      <c r="F193" s="180"/>
      <c r="G193" s="181">
        <f>ROUND(E193*F193,2)</f>
        <v>0</v>
      </c>
      <c r="H193" s="180">
        <v>6826</v>
      </c>
      <c r="I193" s="181">
        <f>ROUND(E193*H193,2)</f>
        <v>6826</v>
      </c>
      <c r="J193" s="180">
        <v>0</v>
      </c>
      <c r="K193" s="181">
        <f>ROUND(E193*J193,2)</f>
        <v>0</v>
      </c>
      <c r="L193" s="181">
        <v>21</v>
      </c>
      <c r="M193" s="181">
        <f>G193*(1+L193/100)</f>
        <v>0</v>
      </c>
      <c r="N193" s="181">
        <v>2.9000000000000001E-2</v>
      </c>
      <c r="O193" s="181">
        <f>ROUND(E193*N193,2)</f>
        <v>0.03</v>
      </c>
      <c r="P193" s="181">
        <v>0</v>
      </c>
      <c r="Q193" s="181">
        <f>ROUND(E193*P193,2)</f>
        <v>0</v>
      </c>
      <c r="R193" s="181"/>
      <c r="S193" s="181" t="s">
        <v>238</v>
      </c>
      <c r="T193" s="182" t="s">
        <v>367</v>
      </c>
      <c r="U193" s="163">
        <v>0</v>
      </c>
      <c r="V193" s="163">
        <f>ROUND(E193*U193,2)</f>
        <v>0</v>
      </c>
      <c r="W193" s="163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 t="s">
        <v>230</v>
      </c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5">
      <c r="A194" s="161"/>
      <c r="B194" s="162"/>
      <c r="C194" s="246" t="s">
        <v>368</v>
      </c>
      <c r="D194" s="247"/>
      <c r="E194" s="247"/>
      <c r="F194" s="247"/>
      <c r="G194" s="247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 t="s">
        <v>261</v>
      </c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5">
      <c r="A195" s="161"/>
      <c r="B195" s="162"/>
      <c r="C195" s="194" t="s">
        <v>57</v>
      </c>
      <c r="D195" s="164"/>
      <c r="E195" s="165">
        <v>1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 t="s">
        <v>144</v>
      </c>
      <c r="AH195" s="154">
        <v>0</v>
      </c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5">
      <c r="A196" s="176">
        <v>63</v>
      </c>
      <c r="B196" s="177" t="s">
        <v>369</v>
      </c>
      <c r="C196" s="193" t="s">
        <v>370</v>
      </c>
      <c r="D196" s="178" t="s">
        <v>366</v>
      </c>
      <c r="E196" s="179">
        <v>1</v>
      </c>
      <c r="F196" s="180"/>
      <c r="G196" s="181">
        <f>ROUND(E196*F196,2)</f>
        <v>0</v>
      </c>
      <c r="H196" s="180">
        <v>837</v>
      </c>
      <c r="I196" s="181">
        <f>ROUND(E196*H196,2)</f>
        <v>837</v>
      </c>
      <c r="J196" s="180">
        <v>0</v>
      </c>
      <c r="K196" s="181">
        <f>ROUND(E196*J196,2)</f>
        <v>0</v>
      </c>
      <c r="L196" s="181">
        <v>21</v>
      </c>
      <c r="M196" s="181">
        <f>G196*(1+L196/100)</f>
        <v>0</v>
      </c>
      <c r="N196" s="181">
        <v>1.5E-3</v>
      </c>
      <c r="O196" s="181">
        <f>ROUND(E196*N196,2)</f>
        <v>0</v>
      </c>
      <c r="P196" s="181">
        <v>0</v>
      </c>
      <c r="Q196" s="181">
        <f>ROUND(E196*P196,2)</f>
        <v>0</v>
      </c>
      <c r="R196" s="181"/>
      <c r="S196" s="181" t="s">
        <v>238</v>
      </c>
      <c r="T196" s="182" t="s">
        <v>367</v>
      </c>
      <c r="U196" s="163">
        <v>0</v>
      </c>
      <c r="V196" s="163">
        <f>ROUND(E196*U196,2)</f>
        <v>0</v>
      </c>
      <c r="W196" s="163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 t="s">
        <v>230</v>
      </c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5">
      <c r="A197" s="161"/>
      <c r="B197" s="162"/>
      <c r="C197" s="246" t="s">
        <v>368</v>
      </c>
      <c r="D197" s="247"/>
      <c r="E197" s="247"/>
      <c r="F197" s="247"/>
      <c r="G197" s="247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 t="s">
        <v>261</v>
      </c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5">
      <c r="A198" s="161"/>
      <c r="B198" s="162"/>
      <c r="C198" s="194" t="s">
        <v>57</v>
      </c>
      <c r="D198" s="164"/>
      <c r="E198" s="165">
        <v>1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 t="s">
        <v>144</v>
      </c>
      <c r="AH198" s="154">
        <v>0</v>
      </c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5">
      <c r="A199" s="176">
        <v>64</v>
      </c>
      <c r="B199" s="177" t="s">
        <v>371</v>
      </c>
      <c r="C199" s="193" t="s">
        <v>372</v>
      </c>
      <c r="D199" s="178" t="s">
        <v>221</v>
      </c>
      <c r="E199" s="179">
        <v>1</v>
      </c>
      <c r="F199" s="180"/>
      <c r="G199" s="181">
        <f>ROUND(E199*F199,2)</f>
        <v>0</v>
      </c>
      <c r="H199" s="180">
        <v>1120</v>
      </c>
      <c r="I199" s="181">
        <f>ROUND(E199*H199,2)</f>
        <v>1120</v>
      </c>
      <c r="J199" s="180">
        <v>0</v>
      </c>
      <c r="K199" s="181">
        <f>ROUND(E199*J199,2)</f>
        <v>0</v>
      </c>
      <c r="L199" s="181">
        <v>21</v>
      </c>
      <c r="M199" s="181">
        <f>G199*(1+L199/100)</f>
        <v>0</v>
      </c>
      <c r="N199" s="181">
        <v>0.01</v>
      </c>
      <c r="O199" s="181">
        <f>ROUND(E199*N199,2)</f>
        <v>0.01</v>
      </c>
      <c r="P199" s="181">
        <v>0</v>
      </c>
      <c r="Q199" s="181">
        <f>ROUND(E199*P199,2)</f>
        <v>0</v>
      </c>
      <c r="R199" s="181"/>
      <c r="S199" s="181" t="s">
        <v>238</v>
      </c>
      <c r="T199" s="182" t="s">
        <v>373</v>
      </c>
      <c r="U199" s="163">
        <v>0</v>
      </c>
      <c r="V199" s="163">
        <f>ROUND(E199*U199,2)</f>
        <v>0</v>
      </c>
      <c r="W199" s="163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 t="s">
        <v>230</v>
      </c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5">
      <c r="A200" s="161"/>
      <c r="B200" s="162"/>
      <c r="C200" s="246" t="s">
        <v>368</v>
      </c>
      <c r="D200" s="247"/>
      <c r="E200" s="247"/>
      <c r="F200" s="247"/>
      <c r="G200" s="247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 t="s">
        <v>261</v>
      </c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5">
      <c r="A201" s="161"/>
      <c r="B201" s="162"/>
      <c r="C201" s="194" t="s">
        <v>57</v>
      </c>
      <c r="D201" s="164"/>
      <c r="E201" s="165">
        <v>1</v>
      </c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 t="s">
        <v>144</v>
      </c>
      <c r="AH201" s="154">
        <v>0</v>
      </c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5">
      <c r="A202" s="176">
        <v>65</v>
      </c>
      <c r="B202" s="177" t="s">
        <v>374</v>
      </c>
      <c r="C202" s="193" t="s">
        <v>375</v>
      </c>
      <c r="D202" s="178" t="s">
        <v>366</v>
      </c>
      <c r="E202" s="179">
        <v>2</v>
      </c>
      <c r="F202" s="180"/>
      <c r="G202" s="181">
        <f>ROUND(E202*F202,2)</f>
        <v>0</v>
      </c>
      <c r="H202" s="180">
        <v>5990</v>
      </c>
      <c r="I202" s="181">
        <f>ROUND(E202*H202,2)</f>
        <v>11980</v>
      </c>
      <c r="J202" s="180">
        <v>0</v>
      </c>
      <c r="K202" s="181">
        <f>ROUND(E202*J202,2)</f>
        <v>0</v>
      </c>
      <c r="L202" s="181">
        <v>21</v>
      </c>
      <c r="M202" s="181">
        <f>G202*(1+L202/100)</f>
        <v>0</v>
      </c>
      <c r="N202" s="181">
        <v>5.5E-2</v>
      </c>
      <c r="O202" s="181">
        <f>ROUND(E202*N202,2)</f>
        <v>0.11</v>
      </c>
      <c r="P202" s="181">
        <v>0</v>
      </c>
      <c r="Q202" s="181">
        <f>ROUND(E202*P202,2)</f>
        <v>0</v>
      </c>
      <c r="R202" s="181"/>
      <c r="S202" s="181" t="s">
        <v>238</v>
      </c>
      <c r="T202" s="182" t="s">
        <v>244</v>
      </c>
      <c r="U202" s="163">
        <v>0</v>
      </c>
      <c r="V202" s="163">
        <f>ROUND(E202*U202,2)</f>
        <v>0</v>
      </c>
      <c r="W202" s="163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 t="s">
        <v>355</v>
      </c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5">
      <c r="A203" s="161"/>
      <c r="B203" s="162"/>
      <c r="C203" s="194" t="s">
        <v>59</v>
      </c>
      <c r="D203" s="164"/>
      <c r="E203" s="165">
        <v>2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 t="s">
        <v>144</v>
      </c>
      <c r="AH203" s="154">
        <v>0</v>
      </c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5">
      <c r="A204" s="176">
        <v>66</v>
      </c>
      <c r="B204" s="177" t="s">
        <v>376</v>
      </c>
      <c r="C204" s="193" t="s">
        <v>377</v>
      </c>
      <c r="D204" s="178" t="s">
        <v>221</v>
      </c>
      <c r="E204" s="179">
        <v>6</v>
      </c>
      <c r="F204" s="180"/>
      <c r="G204" s="181">
        <f>ROUND(E204*F204,2)</f>
        <v>0</v>
      </c>
      <c r="H204" s="180">
        <v>790</v>
      </c>
      <c r="I204" s="181">
        <f>ROUND(E204*H204,2)</f>
        <v>4740</v>
      </c>
      <c r="J204" s="180">
        <v>0</v>
      </c>
      <c r="K204" s="181">
        <f>ROUND(E204*J204,2)</f>
        <v>0</v>
      </c>
      <c r="L204" s="181">
        <v>21</v>
      </c>
      <c r="M204" s="181">
        <f>G204*(1+L204/100)</f>
        <v>0</v>
      </c>
      <c r="N204" s="181">
        <v>8.0000000000000002E-3</v>
      </c>
      <c r="O204" s="181">
        <f>ROUND(E204*N204,2)</f>
        <v>0.05</v>
      </c>
      <c r="P204" s="181">
        <v>0</v>
      </c>
      <c r="Q204" s="181">
        <f>ROUND(E204*P204,2)</f>
        <v>0</v>
      </c>
      <c r="R204" s="181"/>
      <c r="S204" s="181" t="s">
        <v>238</v>
      </c>
      <c r="T204" s="182" t="s">
        <v>244</v>
      </c>
      <c r="U204" s="163">
        <v>0</v>
      </c>
      <c r="V204" s="163">
        <f>ROUND(E204*U204,2)</f>
        <v>0</v>
      </c>
      <c r="W204" s="163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 t="s">
        <v>355</v>
      </c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5">
      <c r="A205" s="161"/>
      <c r="B205" s="162"/>
      <c r="C205" s="194" t="s">
        <v>378</v>
      </c>
      <c r="D205" s="164"/>
      <c r="E205" s="165">
        <v>6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 t="s">
        <v>144</v>
      </c>
      <c r="AH205" s="154">
        <v>0</v>
      </c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5">
      <c r="A206" s="176">
        <v>67</v>
      </c>
      <c r="B206" s="177" t="s">
        <v>379</v>
      </c>
      <c r="C206" s="193" t="s">
        <v>380</v>
      </c>
      <c r="D206" s="178" t="s">
        <v>221</v>
      </c>
      <c r="E206" s="179">
        <v>6</v>
      </c>
      <c r="F206" s="180"/>
      <c r="G206" s="181">
        <f>ROUND(E206*F206,2)</f>
        <v>0</v>
      </c>
      <c r="H206" s="180">
        <v>450</v>
      </c>
      <c r="I206" s="181">
        <f>ROUND(E206*H206,2)</f>
        <v>2700</v>
      </c>
      <c r="J206" s="180">
        <v>0</v>
      </c>
      <c r="K206" s="181">
        <f>ROUND(E206*J206,2)</f>
        <v>0</v>
      </c>
      <c r="L206" s="181">
        <v>21</v>
      </c>
      <c r="M206" s="181">
        <f>G206*(1+L206/100)</f>
        <v>0</v>
      </c>
      <c r="N206" s="181">
        <v>5.0000000000000001E-4</v>
      </c>
      <c r="O206" s="181">
        <f>ROUND(E206*N206,2)</f>
        <v>0</v>
      </c>
      <c r="P206" s="181">
        <v>0</v>
      </c>
      <c r="Q206" s="181">
        <f>ROUND(E206*P206,2)</f>
        <v>0</v>
      </c>
      <c r="R206" s="181"/>
      <c r="S206" s="181" t="s">
        <v>238</v>
      </c>
      <c r="T206" s="182" t="s">
        <v>244</v>
      </c>
      <c r="U206" s="163">
        <v>0</v>
      </c>
      <c r="V206" s="163">
        <f>ROUND(E206*U206,2)</f>
        <v>0</v>
      </c>
      <c r="W206" s="163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 t="s">
        <v>355</v>
      </c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 x14ac:dyDescent="0.25">
      <c r="A207" s="161"/>
      <c r="B207" s="162"/>
      <c r="C207" s="194" t="s">
        <v>378</v>
      </c>
      <c r="D207" s="164"/>
      <c r="E207" s="165">
        <v>6</v>
      </c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 t="s">
        <v>144</v>
      </c>
      <c r="AH207" s="154">
        <v>0</v>
      </c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x14ac:dyDescent="0.25">
      <c r="A208" s="170" t="s">
        <v>133</v>
      </c>
      <c r="B208" s="171" t="s">
        <v>85</v>
      </c>
      <c r="C208" s="192" t="s">
        <v>86</v>
      </c>
      <c r="D208" s="172"/>
      <c r="E208" s="173"/>
      <c r="F208" s="174"/>
      <c r="G208" s="174">
        <f>SUMIF(AG209:AG228,"&lt;&gt;NOR",G209:G228)</f>
        <v>0</v>
      </c>
      <c r="H208" s="174"/>
      <c r="I208" s="174">
        <f>SUM(I209:I228)</f>
        <v>131648</v>
      </c>
      <c r="J208" s="174"/>
      <c r="K208" s="174">
        <f>SUM(K209:K228)</f>
        <v>17769.03</v>
      </c>
      <c r="L208" s="174"/>
      <c r="M208" s="174">
        <f>SUM(M209:M228)</f>
        <v>0</v>
      </c>
      <c r="N208" s="174"/>
      <c r="O208" s="174">
        <f>SUM(O209:O228)</f>
        <v>7.4599999999999991</v>
      </c>
      <c r="P208" s="174"/>
      <c r="Q208" s="174">
        <f>SUM(Q209:Q228)</f>
        <v>0</v>
      </c>
      <c r="R208" s="174"/>
      <c r="S208" s="174"/>
      <c r="T208" s="175"/>
      <c r="U208" s="169"/>
      <c r="V208" s="169">
        <f>SUM(V209:V228)</f>
        <v>24.81</v>
      </c>
      <c r="W208" s="169"/>
      <c r="AG208" t="s">
        <v>134</v>
      </c>
    </row>
    <row r="209" spans="1:60" outlineLevel="1" x14ac:dyDescent="0.25">
      <c r="A209" s="176">
        <v>68</v>
      </c>
      <c r="B209" s="177" t="s">
        <v>381</v>
      </c>
      <c r="C209" s="193" t="s">
        <v>382</v>
      </c>
      <c r="D209" s="178" t="s">
        <v>221</v>
      </c>
      <c r="E209" s="179">
        <v>46</v>
      </c>
      <c r="F209" s="180"/>
      <c r="G209" s="181">
        <f>ROUND(E209*F209,2)</f>
        <v>0</v>
      </c>
      <c r="H209" s="180">
        <v>0</v>
      </c>
      <c r="I209" s="181">
        <f>ROUND(E209*H209,2)</f>
        <v>0</v>
      </c>
      <c r="J209" s="180">
        <v>225</v>
      </c>
      <c r="K209" s="181">
        <f>ROUND(E209*J209,2)</f>
        <v>10350</v>
      </c>
      <c r="L209" s="181">
        <v>21</v>
      </c>
      <c r="M209" s="181">
        <f>G209*(1+L209/100)</f>
        <v>0</v>
      </c>
      <c r="N209" s="181">
        <v>0.122</v>
      </c>
      <c r="O209" s="181">
        <f>ROUND(E209*N209,2)</f>
        <v>5.61</v>
      </c>
      <c r="P209" s="181">
        <v>0</v>
      </c>
      <c r="Q209" s="181">
        <f>ROUND(E209*P209,2)</f>
        <v>0</v>
      </c>
      <c r="R209" s="181"/>
      <c r="S209" s="181" t="s">
        <v>238</v>
      </c>
      <c r="T209" s="182" t="s">
        <v>244</v>
      </c>
      <c r="U209" s="163">
        <v>0</v>
      </c>
      <c r="V209" s="163">
        <f>ROUND(E209*U209,2)</f>
        <v>0</v>
      </c>
      <c r="W209" s="163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 t="s">
        <v>324</v>
      </c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5">
      <c r="A210" s="161"/>
      <c r="B210" s="162"/>
      <c r="C210" s="194" t="s">
        <v>223</v>
      </c>
      <c r="D210" s="164"/>
      <c r="E210" s="165">
        <v>46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 t="s">
        <v>144</v>
      </c>
      <c r="AH210" s="154">
        <v>0</v>
      </c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5">
      <c r="A211" s="176">
        <v>69</v>
      </c>
      <c r="B211" s="177" t="s">
        <v>383</v>
      </c>
      <c r="C211" s="193" t="s">
        <v>384</v>
      </c>
      <c r="D211" s="178" t="s">
        <v>221</v>
      </c>
      <c r="E211" s="179">
        <v>10</v>
      </c>
      <c r="F211" s="180"/>
      <c r="G211" s="181">
        <f>ROUND(E211*F211,2)</f>
        <v>0</v>
      </c>
      <c r="H211" s="180">
        <v>0</v>
      </c>
      <c r="I211" s="181">
        <f>ROUND(E211*H211,2)</f>
        <v>0</v>
      </c>
      <c r="J211" s="180">
        <v>99</v>
      </c>
      <c r="K211" s="181">
        <f>ROUND(E211*J211,2)</f>
        <v>990</v>
      </c>
      <c r="L211" s="181">
        <v>21</v>
      </c>
      <c r="M211" s="181">
        <f>G211*(1+L211/100)</f>
        <v>0</v>
      </c>
      <c r="N211" s="181">
        <v>0.122</v>
      </c>
      <c r="O211" s="181">
        <f>ROUND(E211*N211,2)</f>
        <v>1.22</v>
      </c>
      <c r="P211" s="181">
        <v>0</v>
      </c>
      <c r="Q211" s="181">
        <f>ROUND(E211*P211,2)</f>
        <v>0</v>
      </c>
      <c r="R211" s="181"/>
      <c r="S211" s="181" t="s">
        <v>238</v>
      </c>
      <c r="T211" s="182" t="s">
        <v>244</v>
      </c>
      <c r="U211" s="163">
        <v>0</v>
      </c>
      <c r="V211" s="163">
        <f>ROUND(E211*U211,2)</f>
        <v>0</v>
      </c>
      <c r="W211" s="163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 t="s">
        <v>324</v>
      </c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5">
      <c r="A212" s="161"/>
      <c r="B212" s="162"/>
      <c r="C212" s="194" t="s">
        <v>302</v>
      </c>
      <c r="D212" s="164"/>
      <c r="E212" s="165">
        <v>10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 t="s">
        <v>144</v>
      </c>
      <c r="AH212" s="154">
        <v>0</v>
      </c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5">
      <c r="A213" s="176">
        <v>70</v>
      </c>
      <c r="B213" s="177" t="s">
        <v>385</v>
      </c>
      <c r="C213" s="193" t="s">
        <v>386</v>
      </c>
      <c r="D213" s="178" t="s">
        <v>387</v>
      </c>
      <c r="E213" s="179">
        <v>3.6539999999999999</v>
      </c>
      <c r="F213" s="180"/>
      <c r="G213" s="181">
        <f>ROUND(E213*F213,2)</f>
        <v>0</v>
      </c>
      <c r="H213" s="180">
        <v>12000</v>
      </c>
      <c r="I213" s="181">
        <f>ROUND(E213*H213,2)</f>
        <v>43848</v>
      </c>
      <c r="J213" s="180">
        <v>0</v>
      </c>
      <c r="K213" s="181">
        <f>ROUND(E213*J213,2)</f>
        <v>0</v>
      </c>
      <c r="L213" s="181">
        <v>21</v>
      </c>
      <c r="M213" s="181">
        <f>G213*(1+L213/100)</f>
        <v>0</v>
      </c>
      <c r="N213" s="181">
        <v>5.0000000000000001E-3</v>
      </c>
      <c r="O213" s="181">
        <f>ROUND(E213*N213,2)</f>
        <v>0.02</v>
      </c>
      <c r="P213" s="181">
        <v>0</v>
      </c>
      <c r="Q213" s="181">
        <f>ROUND(E213*P213,2)</f>
        <v>0</v>
      </c>
      <c r="R213" s="181"/>
      <c r="S213" s="181" t="s">
        <v>238</v>
      </c>
      <c r="T213" s="182" t="s">
        <v>244</v>
      </c>
      <c r="U213" s="163">
        <v>0</v>
      </c>
      <c r="V213" s="163">
        <f>ROUND(E213*U213,2)</f>
        <v>0</v>
      </c>
      <c r="W213" s="163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 t="s">
        <v>230</v>
      </c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5">
      <c r="A214" s="161"/>
      <c r="B214" s="162"/>
      <c r="C214" s="246" t="s">
        <v>388</v>
      </c>
      <c r="D214" s="247"/>
      <c r="E214" s="247"/>
      <c r="F214" s="247"/>
      <c r="G214" s="247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 t="s">
        <v>261</v>
      </c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5">
      <c r="A215" s="161"/>
      <c r="B215" s="162"/>
      <c r="C215" s="194" t="s">
        <v>389</v>
      </c>
      <c r="D215" s="164"/>
      <c r="E215" s="165">
        <v>3.6539999999999999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 t="s">
        <v>144</v>
      </c>
      <c r="AH215" s="154">
        <v>0</v>
      </c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5">
      <c r="A216" s="176">
        <v>71</v>
      </c>
      <c r="B216" s="177" t="s">
        <v>390</v>
      </c>
      <c r="C216" s="193" t="s">
        <v>391</v>
      </c>
      <c r="D216" s="178" t="s">
        <v>348</v>
      </c>
      <c r="E216" s="179">
        <v>26</v>
      </c>
      <c r="F216" s="180"/>
      <c r="G216" s="181">
        <f>ROUND(E216*F216,2)</f>
        <v>0</v>
      </c>
      <c r="H216" s="180">
        <v>1490</v>
      </c>
      <c r="I216" s="181">
        <f>ROUND(E216*H216,2)</f>
        <v>38740</v>
      </c>
      <c r="J216" s="180">
        <v>0</v>
      </c>
      <c r="K216" s="181">
        <f>ROUND(E216*J216,2)</f>
        <v>0</v>
      </c>
      <c r="L216" s="181">
        <v>21</v>
      </c>
      <c r="M216" s="181">
        <f>G216*(1+L216/100)</f>
        <v>0</v>
      </c>
      <c r="N216" s="181">
        <v>1.4999999999999999E-2</v>
      </c>
      <c r="O216" s="181">
        <f>ROUND(E216*N216,2)</f>
        <v>0.39</v>
      </c>
      <c r="P216" s="181">
        <v>0</v>
      </c>
      <c r="Q216" s="181">
        <f>ROUND(E216*P216,2)</f>
        <v>0</v>
      </c>
      <c r="R216" s="181"/>
      <c r="S216" s="181" t="s">
        <v>238</v>
      </c>
      <c r="T216" s="182" t="s">
        <v>244</v>
      </c>
      <c r="U216" s="163">
        <v>0</v>
      </c>
      <c r="V216" s="163">
        <f>ROUND(E216*U216,2)</f>
        <v>0</v>
      </c>
      <c r="W216" s="163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 t="s">
        <v>355</v>
      </c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 x14ac:dyDescent="0.25">
      <c r="A217" s="161"/>
      <c r="B217" s="162"/>
      <c r="C217" s="246" t="s">
        <v>392</v>
      </c>
      <c r="D217" s="247"/>
      <c r="E217" s="247"/>
      <c r="F217" s="247"/>
      <c r="G217" s="247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 t="s">
        <v>261</v>
      </c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5">
      <c r="A218" s="161"/>
      <c r="B218" s="162"/>
      <c r="C218" s="194" t="s">
        <v>393</v>
      </c>
      <c r="D218" s="164"/>
      <c r="E218" s="165">
        <v>26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 t="s">
        <v>144</v>
      </c>
      <c r="AH218" s="154">
        <v>0</v>
      </c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5">
      <c r="A219" s="176">
        <v>72</v>
      </c>
      <c r="B219" s="177" t="s">
        <v>394</v>
      </c>
      <c r="C219" s="193" t="s">
        <v>395</v>
      </c>
      <c r="D219" s="178" t="s">
        <v>348</v>
      </c>
      <c r="E219" s="179">
        <v>10</v>
      </c>
      <c r="F219" s="180"/>
      <c r="G219" s="181">
        <f>ROUND(E219*F219,2)</f>
        <v>0</v>
      </c>
      <c r="H219" s="180">
        <v>640</v>
      </c>
      <c r="I219" s="181">
        <f>ROUND(E219*H219,2)</f>
        <v>6400</v>
      </c>
      <c r="J219" s="180">
        <v>0</v>
      </c>
      <c r="K219" s="181">
        <f>ROUND(E219*J219,2)</f>
        <v>0</v>
      </c>
      <c r="L219" s="181">
        <v>21</v>
      </c>
      <c r="M219" s="181">
        <f>G219*(1+L219/100)</f>
        <v>0</v>
      </c>
      <c r="N219" s="181">
        <v>1E-3</v>
      </c>
      <c r="O219" s="181">
        <f>ROUND(E219*N219,2)</f>
        <v>0.01</v>
      </c>
      <c r="P219" s="181">
        <v>0</v>
      </c>
      <c r="Q219" s="181">
        <f>ROUND(E219*P219,2)</f>
        <v>0</v>
      </c>
      <c r="R219" s="181"/>
      <c r="S219" s="181" t="s">
        <v>238</v>
      </c>
      <c r="T219" s="182" t="s">
        <v>244</v>
      </c>
      <c r="U219" s="163">
        <v>0</v>
      </c>
      <c r="V219" s="163">
        <f>ROUND(E219*U219,2)</f>
        <v>0</v>
      </c>
      <c r="W219" s="163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 t="s">
        <v>355</v>
      </c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5">
      <c r="A220" s="161"/>
      <c r="B220" s="162"/>
      <c r="C220" s="194" t="s">
        <v>302</v>
      </c>
      <c r="D220" s="164"/>
      <c r="E220" s="165">
        <v>10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 t="s">
        <v>144</v>
      </c>
      <c r="AH220" s="154">
        <v>0</v>
      </c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5">
      <c r="A221" s="176">
        <v>73</v>
      </c>
      <c r="B221" s="177" t="s">
        <v>396</v>
      </c>
      <c r="C221" s="193" t="s">
        <v>397</v>
      </c>
      <c r="D221" s="178" t="s">
        <v>348</v>
      </c>
      <c r="E221" s="179">
        <v>20</v>
      </c>
      <c r="F221" s="180"/>
      <c r="G221" s="181">
        <f>ROUND(E221*F221,2)</f>
        <v>0</v>
      </c>
      <c r="H221" s="180">
        <v>75</v>
      </c>
      <c r="I221" s="181">
        <f>ROUND(E221*H221,2)</f>
        <v>1500</v>
      </c>
      <c r="J221" s="180">
        <v>0</v>
      </c>
      <c r="K221" s="181">
        <f>ROUND(E221*J221,2)</f>
        <v>0</v>
      </c>
      <c r="L221" s="181">
        <v>21</v>
      </c>
      <c r="M221" s="181">
        <f>G221*(1+L221/100)</f>
        <v>0</v>
      </c>
      <c r="N221" s="181">
        <v>2.9999999999999997E-4</v>
      </c>
      <c r="O221" s="181">
        <f>ROUND(E221*N221,2)</f>
        <v>0.01</v>
      </c>
      <c r="P221" s="181">
        <v>0</v>
      </c>
      <c r="Q221" s="181">
        <f>ROUND(E221*P221,2)</f>
        <v>0</v>
      </c>
      <c r="R221" s="181"/>
      <c r="S221" s="181" t="s">
        <v>238</v>
      </c>
      <c r="T221" s="182" t="s">
        <v>244</v>
      </c>
      <c r="U221" s="163">
        <v>0</v>
      </c>
      <c r="V221" s="163">
        <f>ROUND(E221*U221,2)</f>
        <v>0</v>
      </c>
      <c r="W221" s="163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 t="s">
        <v>355</v>
      </c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5">
      <c r="A222" s="161"/>
      <c r="B222" s="162"/>
      <c r="C222" s="194" t="s">
        <v>398</v>
      </c>
      <c r="D222" s="164"/>
      <c r="E222" s="165">
        <v>20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 t="s">
        <v>144</v>
      </c>
      <c r="AH222" s="154">
        <v>0</v>
      </c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5">
      <c r="A223" s="176">
        <v>74</v>
      </c>
      <c r="B223" s="177" t="s">
        <v>399</v>
      </c>
      <c r="C223" s="193" t="s">
        <v>400</v>
      </c>
      <c r="D223" s="178" t="s">
        <v>348</v>
      </c>
      <c r="E223" s="179">
        <v>20</v>
      </c>
      <c r="F223" s="180"/>
      <c r="G223" s="181">
        <f>ROUND(E223*F223,2)</f>
        <v>0</v>
      </c>
      <c r="H223" s="180">
        <v>68</v>
      </c>
      <c r="I223" s="181">
        <f>ROUND(E223*H223,2)</f>
        <v>1360</v>
      </c>
      <c r="J223" s="180">
        <v>0</v>
      </c>
      <c r="K223" s="181">
        <f>ROUND(E223*J223,2)</f>
        <v>0</v>
      </c>
      <c r="L223" s="181">
        <v>21</v>
      </c>
      <c r="M223" s="181">
        <f>G223*(1+L223/100)</f>
        <v>0</v>
      </c>
      <c r="N223" s="181">
        <v>1E-4</v>
      </c>
      <c r="O223" s="181">
        <f>ROUND(E223*N223,2)</f>
        <v>0</v>
      </c>
      <c r="P223" s="181">
        <v>0</v>
      </c>
      <c r="Q223" s="181">
        <f>ROUND(E223*P223,2)</f>
        <v>0</v>
      </c>
      <c r="R223" s="181"/>
      <c r="S223" s="181" t="s">
        <v>238</v>
      </c>
      <c r="T223" s="182" t="s">
        <v>244</v>
      </c>
      <c r="U223" s="163">
        <v>0</v>
      </c>
      <c r="V223" s="163">
        <f>ROUND(E223*U223,2)</f>
        <v>0</v>
      </c>
      <c r="W223" s="163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 t="s">
        <v>355</v>
      </c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5">
      <c r="A224" s="161"/>
      <c r="B224" s="162"/>
      <c r="C224" s="194" t="s">
        <v>398</v>
      </c>
      <c r="D224" s="164"/>
      <c r="E224" s="165">
        <v>20</v>
      </c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 t="s">
        <v>144</v>
      </c>
      <c r="AH224" s="154">
        <v>0</v>
      </c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5">
      <c r="A225" s="176">
        <v>75</v>
      </c>
      <c r="B225" s="177" t="s">
        <v>401</v>
      </c>
      <c r="C225" s="193" t="s">
        <v>402</v>
      </c>
      <c r="D225" s="178" t="s">
        <v>348</v>
      </c>
      <c r="E225" s="179">
        <v>20</v>
      </c>
      <c r="F225" s="180"/>
      <c r="G225" s="181">
        <f>ROUND(E225*F225,2)</f>
        <v>0</v>
      </c>
      <c r="H225" s="180">
        <v>1990</v>
      </c>
      <c r="I225" s="181">
        <f>ROUND(E225*H225,2)</f>
        <v>39800</v>
      </c>
      <c r="J225" s="180">
        <v>0</v>
      </c>
      <c r="K225" s="181">
        <f>ROUND(E225*J225,2)</f>
        <v>0</v>
      </c>
      <c r="L225" s="181">
        <v>21</v>
      </c>
      <c r="M225" s="181">
        <f>G225*(1+L225/100)</f>
        <v>0</v>
      </c>
      <c r="N225" s="181">
        <v>0.01</v>
      </c>
      <c r="O225" s="181">
        <f>ROUND(E225*N225,2)</f>
        <v>0.2</v>
      </c>
      <c r="P225" s="181">
        <v>0</v>
      </c>
      <c r="Q225" s="181">
        <f>ROUND(E225*P225,2)</f>
        <v>0</v>
      </c>
      <c r="R225" s="181"/>
      <c r="S225" s="181" t="s">
        <v>238</v>
      </c>
      <c r="T225" s="182" t="s">
        <v>244</v>
      </c>
      <c r="U225" s="163">
        <v>0</v>
      </c>
      <c r="V225" s="163">
        <f>ROUND(E225*U225,2)</f>
        <v>0</v>
      </c>
      <c r="W225" s="163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 t="s">
        <v>230</v>
      </c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5">
      <c r="A226" s="161"/>
      <c r="B226" s="162"/>
      <c r="C226" s="246" t="s">
        <v>403</v>
      </c>
      <c r="D226" s="247"/>
      <c r="E226" s="247"/>
      <c r="F226" s="247"/>
      <c r="G226" s="247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 t="s">
        <v>261</v>
      </c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outlineLevel="1" x14ac:dyDescent="0.25">
      <c r="A227" s="161"/>
      <c r="B227" s="162"/>
      <c r="C227" s="194" t="s">
        <v>398</v>
      </c>
      <c r="D227" s="164"/>
      <c r="E227" s="165">
        <v>20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 t="s">
        <v>144</v>
      </c>
      <c r="AH227" s="154">
        <v>0</v>
      </c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5">
      <c r="A228" s="184">
        <v>76</v>
      </c>
      <c r="B228" s="185" t="s">
        <v>404</v>
      </c>
      <c r="C228" s="195" t="s">
        <v>405</v>
      </c>
      <c r="D228" s="186" t="s">
        <v>320</v>
      </c>
      <c r="E228" s="187">
        <v>7.4582699999999997</v>
      </c>
      <c r="F228" s="188"/>
      <c r="G228" s="189">
        <f>ROUND(E228*F228,2)</f>
        <v>0</v>
      </c>
      <c r="H228" s="188">
        <v>0</v>
      </c>
      <c r="I228" s="189">
        <f>ROUND(E228*H228,2)</f>
        <v>0</v>
      </c>
      <c r="J228" s="188">
        <v>862</v>
      </c>
      <c r="K228" s="189">
        <f>ROUND(E228*J228,2)</f>
        <v>6429.03</v>
      </c>
      <c r="L228" s="189">
        <v>21</v>
      </c>
      <c r="M228" s="189">
        <f>G228*(1+L228/100)</f>
        <v>0</v>
      </c>
      <c r="N228" s="189">
        <v>0</v>
      </c>
      <c r="O228" s="189">
        <f>ROUND(E228*N228,2)</f>
        <v>0</v>
      </c>
      <c r="P228" s="189">
        <v>0</v>
      </c>
      <c r="Q228" s="189">
        <f>ROUND(E228*P228,2)</f>
        <v>0</v>
      </c>
      <c r="R228" s="189"/>
      <c r="S228" s="189" t="s">
        <v>139</v>
      </c>
      <c r="T228" s="190" t="s">
        <v>244</v>
      </c>
      <c r="U228" s="163">
        <v>3.327</v>
      </c>
      <c r="V228" s="163">
        <f>ROUND(E228*U228,2)</f>
        <v>24.81</v>
      </c>
      <c r="W228" s="163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 t="s">
        <v>321</v>
      </c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x14ac:dyDescent="0.25">
      <c r="A229" s="170" t="s">
        <v>133</v>
      </c>
      <c r="B229" s="171" t="s">
        <v>87</v>
      </c>
      <c r="C229" s="192" t="s">
        <v>88</v>
      </c>
      <c r="D229" s="172"/>
      <c r="E229" s="173"/>
      <c r="F229" s="174"/>
      <c r="G229" s="174">
        <f>SUMIF(AG230:AG245,"&lt;&gt;NOR",G230:G245)</f>
        <v>0</v>
      </c>
      <c r="H229" s="174"/>
      <c r="I229" s="174">
        <f>SUM(I230:I245)</f>
        <v>65284</v>
      </c>
      <c r="J229" s="174"/>
      <c r="K229" s="174">
        <f>SUM(K230:K245)</f>
        <v>20021.77</v>
      </c>
      <c r="L229" s="174"/>
      <c r="M229" s="174">
        <f>SUM(M230:M245)</f>
        <v>0</v>
      </c>
      <c r="N229" s="174"/>
      <c r="O229" s="174">
        <f>SUM(O230:O245)</f>
        <v>0.41</v>
      </c>
      <c r="P229" s="174"/>
      <c r="Q229" s="174">
        <f>SUM(Q230:Q245)</f>
        <v>0</v>
      </c>
      <c r="R229" s="174"/>
      <c r="S229" s="174"/>
      <c r="T229" s="175"/>
      <c r="U229" s="169"/>
      <c r="V229" s="169">
        <f>SUM(V230:V245)</f>
        <v>18.639999999999997</v>
      </c>
      <c r="W229" s="169"/>
      <c r="AG229" t="s">
        <v>134</v>
      </c>
    </row>
    <row r="230" spans="1:60" outlineLevel="1" x14ac:dyDescent="0.25">
      <c r="A230" s="176">
        <v>77</v>
      </c>
      <c r="B230" s="177" t="s">
        <v>406</v>
      </c>
      <c r="C230" s="193" t="s">
        <v>407</v>
      </c>
      <c r="D230" s="178" t="s">
        <v>158</v>
      </c>
      <c r="E230" s="179">
        <v>116</v>
      </c>
      <c r="F230" s="180"/>
      <c r="G230" s="181">
        <f>ROUND(E230*F230,2)</f>
        <v>0</v>
      </c>
      <c r="H230" s="180">
        <v>0</v>
      </c>
      <c r="I230" s="181">
        <f>ROUND(E230*H230,2)</f>
        <v>0</v>
      </c>
      <c r="J230" s="180">
        <v>169</v>
      </c>
      <c r="K230" s="181">
        <f>ROUND(E230*J230,2)</f>
        <v>19604</v>
      </c>
      <c r="L230" s="181">
        <v>21</v>
      </c>
      <c r="M230" s="181">
        <f>G230*(1+L230/100)</f>
        <v>0</v>
      </c>
      <c r="N230" s="181">
        <v>0</v>
      </c>
      <c r="O230" s="181">
        <f>ROUND(E230*N230,2)</f>
        <v>0</v>
      </c>
      <c r="P230" s="181">
        <v>0</v>
      </c>
      <c r="Q230" s="181">
        <f>ROUND(E230*P230,2)</f>
        <v>0</v>
      </c>
      <c r="R230" s="181"/>
      <c r="S230" s="181" t="s">
        <v>238</v>
      </c>
      <c r="T230" s="182" t="s">
        <v>244</v>
      </c>
      <c r="U230" s="163">
        <v>0.15</v>
      </c>
      <c r="V230" s="163">
        <f>ROUND(E230*U230,2)</f>
        <v>17.399999999999999</v>
      </c>
      <c r="W230" s="163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 t="s">
        <v>324</v>
      </c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5">
      <c r="A231" s="161"/>
      <c r="B231" s="162"/>
      <c r="C231" s="194" t="s">
        <v>294</v>
      </c>
      <c r="D231" s="164"/>
      <c r="E231" s="165">
        <v>116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 t="s">
        <v>144</v>
      </c>
      <c r="AH231" s="154">
        <v>0</v>
      </c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5">
      <c r="A232" s="176">
        <v>78</v>
      </c>
      <c r="B232" s="177" t="s">
        <v>408</v>
      </c>
      <c r="C232" s="193" t="s">
        <v>409</v>
      </c>
      <c r="D232" s="178" t="s">
        <v>348</v>
      </c>
      <c r="E232" s="179">
        <v>24</v>
      </c>
      <c r="F232" s="180"/>
      <c r="G232" s="181">
        <f>ROUND(E232*F232,2)</f>
        <v>0</v>
      </c>
      <c r="H232" s="180">
        <v>79</v>
      </c>
      <c r="I232" s="181">
        <f>ROUND(E232*H232,2)</f>
        <v>1896</v>
      </c>
      <c r="J232" s="180">
        <v>0</v>
      </c>
      <c r="K232" s="181">
        <f>ROUND(E232*J232,2)</f>
        <v>0</v>
      </c>
      <c r="L232" s="181">
        <v>21</v>
      </c>
      <c r="M232" s="181">
        <f>G232*(1+L232/100)</f>
        <v>0</v>
      </c>
      <c r="N232" s="181">
        <v>0</v>
      </c>
      <c r="O232" s="181">
        <f>ROUND(E232*N232,2)</f>
        <v>0</v>
      </c>
      <c r="P232" s="181">
        <v>0</v>
      </c>
      <c r="Q232" s="181">
        <f>ROUND(E232*P232,2)</f>
        <v>0</v>
      </c>
      <c r="R232" s="181"/>
      <c r="S232" s="181" t="s">
        <v>238</v>
      </c>
      <c r="T232" s="182" t="s">
        <v>244</v>
      </c>
      <c r="U232" s="163">
        <v>0</v>
      </c>
      <c r="V232" s="163">
        <f>ROUND(E232*U232,2)</f>
        <v>0</v>
      </c>
      <c r="W232" s="163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 t="s">
        <v>230</v>
      </c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5">
      <c r="A233" s="161"/>
      <c r="B233" s="162"/>
      <c r="C233" s="194" t="s">
        <v>410</v>
      </c>
      <c r="D233" s="164"/>
      <c r="E233" s="165">
        <v>24</v>
      </c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 t="s">
        <v>144</v>
      </c>
      <c r="AH233" s="154">
        <v>0</v>
      </c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5">
      <c r="A234" s="176">
        <v>79</v>
      </c>
      <c r="B234" s="177" t="s">
        <v>411</v>
      </c>
      <c r="C234" s="193" t="s">
        <v>412</v>
      </c>
      <c r="D234" s="178" t="s">
        <v>158</v>
      </c>
      <c r="E234" s="179">
        <v>396</v>
      </c>
      <c r="F234" s="180"/>
      <c r="G234" s="181">
        <f>ROUND(E234*F234,2)</f>
        <v>0</v>
      </c>
      <c r="H234" s="180">
        <v>19</v>
      </c>
      <c r="I234" s="181">
        <f>ROUND(E234*H234,2)</f>
        <v>7524</v>
      </c>
      <c r="J234" s="180">
        <v>0</v>
      </c>
      <c r="K234" s="181">
        <f>ROUND(E234*J234,2)</f>
        <v>0</v>
      </c>
      <c r="L234" s="181">
        <v>21</v>
      </c>
      <c r="M234" s="181">
        <f>G234*(1+L234/100)</f>
        <v>0</v>
      </c>
      <c r="N234" s="181">
        <v>0</v>
      </c>
      <c r="O234" s="181">
        <f>ROUND(E234*N234,2)</f>
        <v>0</v>
      </c>
      <c r="P234" s="181">
        <v>0</v>
      </c>
      <c r="Q234" s="181">
        <f>ROUND(E234*P234,2)</f>
        <v>0</v>
      </c>
      <c r="R234" s="181"/>
      <c r="S234" s="181" t="s">
        <v>238</v>
      </c>
      <c r="T234" s="182" t="s">
        <v>244</v>
      </c>
      <c r="U234" s="163">
        <v>0</v>
      </c>
      <c r="V234" s="163">
        <f>ROUND(E234*U234,2)</f>
        <v>0</v>
      </c>
      <c r="W234" s="163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 t="s">
        <v>230</v>
      </c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5">
      <c r="A235" s="161"/>
      <c r="B235" s="162"/>
      <c r="C235" s="194" t="s">
        <v>413</v>
      </c>
      <c r="D235" s="164"/>
      <c r="E235" s="165">
        <v>204</v>
      </c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 t="s">
        <v>144</v>
      </c>
      <c r="AH235" s="154">
        <v>0</v>
      </c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5">
      <c r="A236" s="161"/>
      <c r="B236" s="162"/>
      <c r="C236" s="194" t="s">
        <v>414</v>
      </c>
      <c r="D236" s="164"/>
      <c r="E236" s="165">
        <v>192</v>
      </c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 t="s">
        <v>144</v>
      </c>
      <c r="AH236" s="154">
        <v>0</v>
      </c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5">
      <c r="A237" s="176">
        <v>80</v>
      </c>
      <c r="B237" s="177" t="s">
        <v>415</v>
      </c>
      <c r="C237" s="193" t="s">
        <v>416</v>
      </c>
      <c r="D237" s="178" t="s">
        <v>348</v>
      </c>
      <c r="E237" s="179">
        <v>72</v>
      </c>
      <c r="F237" s="180"/>
      <c r="G237" s="181">
        <f>ROUND(E237*F237,2)</f>
        <v>0</v>
      </c>
      <c r="H237" s="180">
        <v>9</v>
      </c>
      <c r="I237" s="181">
        <f>ROUND(E237*H237,2)</f>
        <v>648</v>
      </c>
      <c r="J237" s="180">
        <v>0</v>
      </c>
      <c r="K237" s="181">
        <f>ROUND(E237*J237,2)</f>
        <v>0</v>
      </c>
      <c r="L237" s="181">
        <v>21</v>
      </c>
      <c r="M237" s="181">
        <f>G237*(1+L237/100)</f>
        <v>0</v>
      </c>
      <c r="N237" s="181">
        <v>0</v>
      </c>
      <c r="O237" s="181">
        <f>ROUND(E237*N237,2)</f>
        <v>0</v>
      </c>
      <c r="P237" s="181">
        <v>0</v>
      </c>
      <c r="Q237" s="181">
        <f>ROUND(E237*P237,2)</f>
        <v>0</v>
      </c>
      <c r="R237" s="181"/>
      <c r="S237" s="181" t="s">
        <v>238</v>
      </c>
      <c r="T237" s="182" t="s">
        <v>244</v>
      </c>
      <c r="U237" s="163">
        <v>0</v>
      </c>
      <c r="V237" s="163">
        <f>ROUND(E237*U237,2)</f>
        <v>0</v>
      </c>
      <c r="W237" s="163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 t="s">
        <v>230</v>
      </c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5">
      <c r="A238" s="161"/>
      <c r="B238" s="162"/>
      <c r="C238" s="194" t="s">
        <v>417</v>
      </c>
      <c r="D238" s="164"/>
      <c r="E238" s="165">
        <v>72</v>
      </c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 t="s">
        <v>144</v>
      </c>
      <c r="AH238" s="154">
        <v>0</v>
      </c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5">
      <c r="A239" s="176">
        <v>81</v>
      </c>
      <c r="B239" s="177" t="s">
        <v>418</v>
      </c>
      <c r="C239" s="193" t="s">
        <v>419</v>
      </c>
      <c r="D239" s="178" t="s">
        <v>348</v>
      </c>
      <c r="E239" s="179">
        <v>1188</v>
      </c>
      <c r="F239" s="180"/>
      <c r="G239" s="181">
        <f>ROUND(E239*F239,2)</f>
        <v>0</v>
      </c>
      <c r="H239" s="180">
        <v>17</v>
      </c>
      <c r="I239" s="181">
        <f>ROUND(E239*H239,2)</f>
        <v>20196</v>
      </c>
      <c r="J239" s="180">
        <v>0</v>
      </c>
      <c r="K239" s="181">
        <f>ROUND(E239*J239,2)</f>
        <v>0</v>
      </c>
      <c r="L239" s="181">
        <v>21</v>
      </c>
      <c r="M239" s="181">
        <f>G239*(1+L239/100)</f>
        <v>0</v>
      </c>
      <c r="N239" s="181">
        <v>0</v>
      </c>
      <c r="O239" s="181">
        <f>ROUND(E239*N239,2)</f>
        <v>0</v>
      </c>
      <c r="P239" s="181">
        <v>0</v>
      </c>
      <c r="Q239" s="181">
        <f>ROUND(E239*P239,2)</f>
        <v>0</v>
      </c>
      <c r="R239" s="181"/>
      <c r="S239" s="181" t="s">
        <v>238</v>
      </c>
      <c r="T239" s="182" t="s">
        <v>244</v>
      </c>
      <c r="U239" s="163">
        <v>0</v>
      </c>
      <c r="V239" s="163">
        <f>ROUND(E239*U239,2)</f>
        <v>0</v>
      </c>
      <c r="W239" s="163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 t="s">
        <v>230</v>
      </c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 x14ac:dyDescent="0.25">
      <c r="A240" s="161"/>
      <c r="B240" s="162"/>
      <c r="C240" s="194" t="s">
        <v>420</v>
      </c>
      <c r="D240" s="164"/>
      <c r="E240" s="165">
        <v>1188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 t="s">
        <v>144</v>
      </c>
      <c r="AH240" s="154">
        <v>0</v>
      </c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5">
      <c r="A241" s="176">
        <v>82</v>
      </c>
      <c r="B241" s="177" t="s">
        <v>421</v>
      </c>
      <c r="C241" s="193" t="s">
        <v>422</v>
      </c>
      <c r="D241" s="178" t="s">
        <v>137</v>
      </c>
      <c r="E241" s="179">
        <v>412</v>
      </c>
      <c r="F241" s="180"/>
      <c r="G241" s="181">
        <f>ROUND(E241*F241,2)</f>
        <v>0</v>
      </c>
      <c r="H241" s="180">
        <v>85</v>
      </c>
      <c r="I241" s="181">
        <f>ROUND(E241*H241,2)</f>
        <v>35020</v>
      </c>
      <c r="J241" s="180">
        <v>0</v>
      </c>
      <c r="K241" s="181">
        <f>ROUND(E241*J241,2)</f>
        <v>0</v>
      </c>
      <c r="L241" s="181">
        <v>21</v>
      </c>
      <c r="M241" s="181">
        <f>G241*(1+L241/100)</f>
        <v>0</v>
      </c>
      <c r="N241" s="181">
        <v>1E-3</v>
      </c>
      <c r="O241" s="181">
        <f>ROUND(E241*N241,2)</f>
        <v>0.41</v>
      </c>
      <c r="P241" s="181">
        <v>0</v>
      </c>
      <c r="Q241" s="181">
        <f>ROUND(E241*P241,2)</f>
        <v>0</v>
      </c>
      <c r="R241" s="181"/>
      <c r="S241" s="181" t="s">
        <v>238</v>
      </c>
      <c r="T241" s="182" t="s">
        <v>244</v>
      </c>
      <c r="U241" s="163">
        <v>0</v>
      </c>
      <c r="V241" s="163">
        <f>ROUND(E241*U241,2)</f>
        <v>0</v>
      </c>
      <c r="W241" s="163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 t="s">
        <v>355</v>
      </c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5">
      <c r="A242" s="161"/>
      <c r="B242" s="162"/>
      <c r="C242" s="194" t="s">
        <v>423</v>
      </c>
      <c r="D242" s="164"/>
      <c r="E242" s="165">
        <v>204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 t="s">
        <v>144</v>
      </c>
      <c r="AH242" s="154">
        <v>0</v>
      </c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5">
      <c r="A243" s="161"/>
      <c r="B243" s="162"/>
      <c r="C243" s="194" t="s">
        <v>424</v>
      </c>
      <c r="D243" s="164"/>
      <c r="E243" s="165">
        <v>184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 t="s">
        <v>144</v>
      </c>
      <c r="AH243" s="154">
        <v>0</v>
      </c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5">
      <c r="A244" s="161"/>
      <c r="B244" s="162"/>
      <c r="C244" s="194" t="s">
        <v>425</v>
      </c>
      <c r="D244" s="164"/>
      <c r="E244" s="165">
        <v>24</v>
      </c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 t="s">
        <v>144</v>
      </c>
      <c r="AH244" s="154">
        <v>0</v>
      </c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5">
      <c r="A245" s="184">
        <v>83</v>
      </c>
      <c r="B245" s="185" t="s">
        <v>426</v>
      </c>
      <c r="C245" s="195" t="s">
        <v>427</v>
      </c>
      <c r="D245" s="186" t="s">
        <v>320</v>
      </c>
      <c r="E245" s="187">
        <v>0.41199999999999998</v>
      </c>
      <c r="F245" s="188"/>
      <c r="G245" s="189">
        <f>ROUND(E245*F245,2)</f>
        <v>0</v>
      </c>
      <c r="H245" s="188">
        <v>0</v>
      </c>
      <c r="I245" s="189">
        <f>ROUND(E245*H245,2)</f>
        <v>0</v>
      </c>
      <c r="J245" s="188">
        <v>1014</v>
      </c>
      <c r="K245" s="189">
        <f>ROUND(E245*J245,2)</f>
        <v>417.77</v>
      </c>
      <c r="L245" s="189">
        <v>21</v>
      </c>
      <c r="M245" s="189">
        <f>G245*(1+L245/100)</f>
        <v>0</v>
      </c>
      <c r="N245" s="189">
        <v>0</v>
      </c>
      <c r="O245" s="189">
        <f>ROUND(E245*N245,2)</f>
        <v>0</v>
      </c>
      <c r="P245" s="189">
        <v>0</v>
      </c>
      <c r="Q245" s="189">
        <f>ROUND(E245*P245,2)</f>
        <v>0</v>
      </c>
      <c r="R245" s="189"/>
      <c r="S245" s="189" t="s">
        <v>139</v>
      </c>
      <c r="T245" s="190" t="s">
        <v>244</v>
      </c>
      <c r="U245" s="163">
        <v>3.0059999999999998</v>
      </c>
      <c r="V245" s="163">
        <f>ROUND(E245*U245,2)</f>
        <v>1.24</v>
      </c>
      <c r="W245" s="163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 t="s">
        <v>321</v>
      </c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x14ac:dyDescent="0.25">
      <c r="A246" s="170" t="s">
        <v>133</v>
      </c>
      <c r="B246" s="171" t="s">
        <v>89</v>
      </c>
      <c r="C246" s="192" t="s">
        <v>90</v>
      </c>
      <c r="D246" s="172"/>
      <c r="E246" s="173"/>
      <c r="F246" s="174"/>
      <c r="G246" s="174">
        <f>SUMIF(AG247:AG249,"&lt;&gt;NOR",G247:G249)</f>
        <v>0</v>
      </c>
      <c r="H246" s="174"/>
      <c r="I246" s="174">
        <f>SUM(I247:I249)</f>
        <v>0</v>
      </c>
      <c r="J246" s="174"/>
      <c r="K246" s="174">
        <f>SUM(K247:K249)</f>
        <v>18277</v>
      </c>
      <c r="L246" s="174"/>
      <c r="M246" s="174">
        <f>SUM(M247:M249)</f>
        <v>0</v>
      </c>
      <c r="N246" s="174"/>
      <c r="O246" s="174">
        <f>SUM(O247:O249)</f>
        <v>0</v>
      </c>
      <c r="P246" s="174"/>
      <c r="Q246" s="174">
        <f>SUM(Q247:Q249)</f>
        <v>6.34</v>
      </c>
      <c r="R246" s="174"/>
      <c r="S246" s="174"/>
      <c r="T246" s="175"/>
      <c r="U246" s="169"/>
      <c r="V246" s="169">
        <f>SUM(V247:V249)</f>
        <v>11.19</v>
      </c>
      <c r="W246" s="169"/>
      <c r="AG246" t="s">
        <v>134</v>
      </c>
    </row>
    <row r="247" spans="1:60" outlineLevel="1" x14ac:dyDescent="0.25">
      <c r="A247" s="176">
        <v>84</v>
      </c>
      <c r="B247" s="177" t="s">
        <v>428</v>
      </c>
      <c r="C247" s="193" t="s">
        <v>429</v>
      </c>
      <c r="D247" s="178" t="s">
        <v>137</v>
      </c>
      <c r="E247" s="179">
        <v>373</v>
      </c>
      <c r="F247" s="180"/>
      <c r="G247" s="181">
        <f>ROUND(E247*F247,2)</f>
        <v>0</v>
      </c>
      <c r="H247" s="180">
        <v>0</v>
      </c>
      <c r="I247" s="181">
        <f>ROUND(E247*H247,2)</f>
        <v>0</v>
      </c>
      <c r="J247" s="180">
        <v>49</v>
      </c>
      <c r="K247" s="181">
        <f>ROUND(E247*J247,2)</f>
        <v>18277</v>
      </c>
      <c r="L247" s="181">
        <v>21</v>
      </c>
      <c r="M247" s="181">
        <f>G247*(1+L247/100)</f>
        <v>0</v>
      </c>
      <c r="N247" s="181">
        <v>0</v>
      </c>
      <c r="O247" s="181">
        <f>ROUND(E247*N247,2)</f>
        <v>0</v>
      </c>
      <c r="P247" s="181">
        <v>1.7000000000000001E-2</v>
      </c>
      <c r="Q247" s="181">
        <f>ROUND(E247*P247,2)</f>
        <v>6.34</v>
      </c>
      <c r="R247" s="181"/>
      <c r="S247" s="181" t="s">
        <v>238</v>
      </c>
      <c r="T247" s="182" t="s">
        <v>244</v>
      </c>
      <c r="U247" s="163">
        <v>0.03</v>
      </c>
      <c r="V247" s="163">
        <f>ROUND(E247*U247,2)</f>
        <v>11.19</v>
      </c>
      <c r="W247" s="163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 t="s">
        <v>324</v>
      </c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5">
      <c r="A248" s="161"/>
      <c r="B248" s="162"/>
      <c r="C248" s="246" t="s">
        <v>430</v>
      </c>
      <c r="D248" s="247"/>
      <c r="E248" s="247"/>
      <c r="F248" s="247"/>
      <c r="G248" s="247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 t="s">
        <v>261</v>
      </c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5">
      <c r="A249" s="161"/>
      <c r="B249" s="162"/>
      <c r="C249" s="194" t="s">
        <v>431</v>
      </c>
      <c r="D249" s="164"/>
      <c r="E249" s="165">
        <v>373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 t="s">
        <v>144</v>
      </c>
      <c r="AH249" s="154">
        <v>0</v>
      </c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x14ac:dyDescent="0.25">
      <c r="A250" s="170" t="s">
        <v>133</v>
      </c>
      <c r="B250" s="171" t="s">
        <v>93</v>
      </c>
      <c r="C250" s="192" t="s">
        <v>94</v>
      </c>
      <c r="D250" s="172"/>
      <c r="E250" s="173"/>
      <c r="F250" s="174"/>
      <c r="G250" s="174">
        <f>SUMIF(AG251:AG254,"&lt;&gt;NOR",G251:G254)</f>
        <v>0</v>
      </c>
      <c r="H250" s="174"/>
      <c r="I250" s="174">
        <f>SUM(I251:I254)</f>
        <v>2344.5</v>
      </c>
      <c r="J250" s="174"/>
      <c r="K250" s="174">
        <f>SUM(K251:K254)</f>
        <v>19691.5</v>
      </c>
      <c r="L250" s="174"/>
      <c r="M250" s="174">
        <f>SUM(M251:M254)</f>
        <v>0</v>
      </c>
      <c r="N250" s="174"/>
      <c r="O250" s="174">
        <f>SUM(O251:O254)</f>
        <v>0.55000000000000004</v>
      </c>
      <c r="P250" s="174"/>
      <c r="Q250" s="174">
        <f>SUM(Q251:Q254)</f>
        <v>1.96</v>
      </c>
      <c r="R250" s="174"/>
      <c r="S250" s="174"/>
      <c r="T250" s="175"/>
      <c r="U250" s="169"/>
      <c r="V250" s="169">
        <f>SUM(V251:V254)</f>
        <v>59.67</v>
      </c>
      <c r="W250" s="169"/>
      <c r="AG250" t="s">
        <v>134</v>
      </c>
    </row>
    <row r="251" spans="1:60" ht="20.399999999999999" outlineLevel="1" x14ac:dyDescent="0.25">
      <c r="A251" s="176">
        <v>85</v>
      </c>
      <c r="B251" s="177" t="s">
        <v>432</v>
      </c>
      <c r="C251" s="193" t="s">
        <v>433</v>
      </c>
      <c r="D251" s="178" t="s">
        <v>434</v>
      </c>
      <c r="E251" s="179">
        <v>450</v>
      </c>
      <c r="F251" s="180"/>
      <c r="G251" s="181">
        <f>ROUND(E251*F251,2)</f>
        <v>0</v>
      </c>
      <c r="H251" s="180">
        <v>5.21</v>
      </c>
      <c r="I251" s="181">
        <f>ROUND(E251*H251,2)</f>
        <v>2344.5</v>
      </c>
      <c r="J251" s="180">
        <v>32.090000000000003</v>
      </c>
      <c r="K251" s="181">
        <f>ROUND(E251*J251,2)</f>
        <v>14440.5</v>
      </c>
      <c r="L251" s="181">
        <v>21</v>
      </c>
      <c r="M251" s="181">
        <f>G251*(1+L251/100)</f>
        <v>0</v>
      </c>
      <c r="N251" s="181">
        <v>5.0000000000000002E-5</v>
      </c>
      <c r="O251" s="181">
        <f>ROUND(E251*N251,2)</f>
        <v>0.02</v>
      </c>
      <c r="P251" s="181">
        <v>1E-3</v>
      </c>
      <c r="Q251" s="181">
        <f>ROUND(E251*P251,2)</f>
        <v>0.45</v>
      </c>
      <c r="R251" s="181" t="s">
        <v>435</v>
      </c>
      <c r="S251" s="181" t="s">
        <v>139</v>
      </c>
      <c r="T251" s="182" t="s">
        <v>139</v>
      </c>
      <c r="U251" s="163">
        <v>9.7000000000000003E-2</v>
      </c>
      <c r="V251" s="163">
        <f>ROUND(E251*U251,2)</f>
        <v>43.65</v>
      </c>
      <c r="W251" s="163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 t="s">
        <v>140</v>
      </c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 x14ac:dyDescent="0.25">
      <c r="A252" s="161"/>
      <c r="B252" s="162"/>
      <c r="C252" s="194" t="s">
        <v>436</v>
      </c>
      <c r="D252" s="164"/>
      <c r="E252" s="165">
        <v>450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 t="s">
        <v>144</v>
      </c>
      <c r="AH252" s="154">
        <v>0</v>
      </c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5">
      <c r="A253" s="176">
        <v>86</v>
      </c>
      <c r="B253" s="177" t="s">
        <v>437</v>
      </c>
      <c r="C253" s="193" t="s">
        <v>438</v>
      </c>
      <c r="D253" s="178" t="s">
        <v>158</v>
      </c>
      <c r="E253" s="179">
        <v>89</v>
      </c>
      <c r="F253" s="180"/>
      <c r="G253" s="181">
        <f>ROUND(E253*F253,2)</f>
        <v>0</v>
      </c>
      <c r="H253" s="180">
        <v>0</v>
      </c>
      <c r="I253" s="181">
        <f>ROUND(E253*H253,2)</f>
        <v>0</v>
      </c>
      <c r="J253" s="180">
        <v>59</v>
      </c>
      <c r="K253" s="181">
        <f>ROUND(E253*J253,2)</f>
        <v>5251</v>
      </c>
      <c r="L253" s="181">
        <v>21</v>
      </c>
      <c r="M253" s="181">
        <f>G253*(1+L253/100)</f>
        <v>0</v>
      </c>
      <c r="N253" s="181">
        <v>6.0000000000000001E-3</v>
      </c>
      <c r="O253" s="181">
        <f>ROUND(E253*N253,2)</f>
        <v>0.53</v>
      </c>
      <c r="P253" s="181">
        <v>1.7000000000000001E-2</v>
      </c>
      <c r="Q253" s="181">
        <f>ROUND(E253*P253,2)</f>
        <v>1.51</v>
      </c>
      <c r="R253" s="181"/>
      <c r="S253" s="181" t="s">
        <v>238</v>
      </c>
      <c r="T253" s="182" t="s">
        <v>244</v>
      </c>
      <c r="U253" s="163">
        <v>0.18</v>
      </c>
      <c r="V253" s="163">
        <f>ROUND(E253*U253,2)</f>
        <v>16.02</v>
      </c>
      <c r="W253" s="163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 t="s">
        <v>140</v>
      </c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5">
      <c r="A254" s="161"/>
      <c r="B254" s="162"/>
      <c r="C254" s="194" t="s">
        <v>439</v>
      </c>
      <c r="D254" s="164"/>
      <c r="E254" s="165">
        <v>89</v>
      </c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 t="s">
        <v>144</v>
      </c>
      <c r="AH254" s="154">
        <v>0</v>
      </c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x14ac:dyDescent="0.25">
      <c r="A255" s="170" t="s">
        <v>133</v>
      </c>
      <c r="B255" s="171" t="s">
        <v>95</v>
      </c>
      <c r="C255" s="192" t="s">
        <v>96</v>
      </c>
      <c r="D255" s="172"/>
      <c r="E255" s="173"/>
      <c r="F255" s="174"/>
      <c r="G255" s="174">
        <f>SUMIF(AG256:AG259,"&lt;&gt;NOR",G256:G259)</f>
        <v>0</v>
      </c>
      <c r="H255" s="174"/>
      <c r="I255" s="174">
        <f>SUM(I256:I259)</f>
        <v>88000</v>
      </c>
      <c r="J255" s="174"/>
      <c r="K255" s="174">
        <f>SUM(K256:K259)</f>
        <v>0</v>
      </c>
      <c r="L255" s="174"/>
      <c r="M255" s="174">
        <f>SUM(M256:M259)</f>
        <v>0</v>
      </c>
      <c r="N255" s="174"/>
      <c r="O255" s="174">
        <f>SUM(O256:O259)</f>
        <v>0</v>
      </c>
      <c r="P255" s="174"/>
      <c r="Q255" s="174">
        <f>SUM(Q256:Q259)</f>
        <v>0</v>
      </c>
      <c r="R255" s="174"/>
      <c r="S255" s="174"/>
      <c r="T255" s="175"/>
      <c r="U255" s="169"/>
      <c r="V255" s="169">
        <f>SUM(V256:V259)</f>
        <v>0</v>
      </c>
      <c r="W255" s="169"/>
      <c r="AG255" t="s">
        <v>134</v>
      </c>
    </row>
    <row r="256" spans="1:60" ht="20.399999999999999" outlineLevel="1" x14ac:dyDescent="0.25">
      <c r="A256" s="176">
        <v>87</v>
      </c>
      <c r="B256" s="177" t="s">
        <v>440</v>
      </c>
      <c r="C256" s="193" t="s">
        <v>441</v>
      </c>
      <c r="D256" s="178" t="s">
        <v>348</v>
      </c>
      <c r="E256" s="179">
        <v>2</v>
      </c>
      <c r="F256" s="180"/>
      <c r="G256" s="181">
        <f>ROUND(E256*F256,2)</f>
        <v>0</v>
      </c>
      <c r="H256" s="180">
        <v>2000</v>
      </c>
      <c r="I256" s="181">
        <f>ROUND(E256*H256,2)</f>
        <v>4000</v>
      </c>
      <c r="J256" s="180">
        <v>0</v>
      </c>
      <c r="K256" s="181">
        <f>ROUND(E256*J256,2)</f>
        <v>0</v>
      </c>
      <c r="L256" s="181">
        <v>21</v>
      </c>
      <c r="M256" s="181">
        <f>G256*(1+L256/100)</f>
        <v>0</v>
      </c>
      <c r="N256" s="181">
        <v>0</v>
      </c>
      <c r="O256" s="181">
        <f>ROUND(E256*N256,2)</f>
        <v>0</v>
      </c>
      <c r="P256" s="181">
        <v>0</v>
      </c>
      <c r="Q256" s="181">
        <f>ROUND(E256*P256,2)</f>
        <v>0</v>
      </c>
      <c r="R256" s="181"/>
      <c r="S256" s="181" t="s">
        <v>238</v>
      </c>
      <c r="T256" s="182" t="s">
        <v>244</v>
      </c>
      <c r="U256" s="163">
        <v>0</v>
      </c>
      <c r="V256" s="163">
        <f>ROUND(E256*U256,2)</f>
        <v>0</v>
      </c>
      <c r="W256" s="163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 t="s">
        <v>355</v>
      </c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outlineLevel="1" x14ac:dyDescent="0.25">
      <c r="A257" s="161"/>
      <c r="B257" s="162"/>
      <c r="C257" s="194" t="s">
        <v>59</v>
      </c>
      <c r="D257" s="164"/>
      <c r="E257" s="165">
        <v>2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 t="s">
        <v>144</v>
      </c>
      <c r="AH257" s="154">
        <v>0</v>
      </c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ht="20.399999999999999" outlineLevel="1" x14ac:dyDescent="0.25">
      <c r="A258" s="176">
        <v>88</v>
      </c>
      <c r="B258" s="177" t="s">
        <v>442</v>
      </c>
      <c r="C258" s="193" t="s">
        <v>443</v>
      </c>
      <c r="D258" s="178" t="s">
        <v>348</v>
      </c>
      <c r="E258" s="179">
        <v>2</v>
      </c>
      <c r="F258" s="180"/>
      <c r="G258" s="181">
        <f>ROUND(E258*F258,2)</f>
        <v>0</v>
      </c>
      <c r="H258" s="180">
        <v>42000</v>
      </c>
      <c r="I258" s="181">
        <f>ROUND(E258*H258,2)</f>
        <v>84000</v>
      </c>
      <c r="J258" s="180">
        <v>0</v>
      </c>
      <c r="K258" s="181">
        <f>ROUND(E258*J258,2)</f>
        <v>0</v>
      </c>
      <c r="L258" s="181">
        <v>21</v>
      </c>
      <c r="M258" s="181">
        <f>G258*(1+L258/100)</f>
        <v>0</v>
      </c>
      <c r="N258" s="181">
        <v>0</v>
      </c>
      <c r="O258" s="181">
        <f>ROUND(E258*N258,2)</f>
        <v>0</v>
      </c>
      <c r="P258" s="181">
        <v>0</v>
      </c>
      <c r="Q258" s="181">
        <f>ROUND(E258*P258,2)</f>
        <v>0</v>
      </c>
      <c r="R258" s="181"/>
      <c r="S258" s="181" t="s">
        <v>238</v>
      </c>
      <c r="T258" s="182" t="s">
        <v>244</v>
      </c>
      <c r="U258" s="163">
        <v>0</v>
      </c>
      <c r="V258" s="163">
        <f>ROUND(E258*U258,2)</f>
        <v>0</v>
      </c>
      <c r="W258" s="163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 t="s">
        <v>355</v>
      </c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outlineLevel="1" x14ac:dyDescent="0.25">
      <c r="A259" s="161"/>
      <c r="B259" s="162"/>
      <c r="C259" s="194" t="s">
        <v>59</v>
      </c>
      <c r="D259" s="164"/>
      <c r="E259" s="165">
        <v>2</v>
      </c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 t="s">
        <v>144</v>
      </c>
      <c r="AH259" s="154">
        <v>0</v>
      </c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x14ac:dyDescent="0.25">
      <c r="A260" s="170" t="s">
        <v>133</v>
      </c>
      <c r="B260" s="171" t="s">
        <v>103</v>
      </c>
      <c r="C260" s="192" t="s">
        <v>104</v>
      </c>
      <c r="D260" s="172"/>
      <c r="E260" s="173"/>
      <c r="F260" s="174"/>
      <c r="G260" s="174">
        <f>SUMIF(AG261:AG265,"&lt;&gt;NOR",G261:G265)</f>
        <v>0</v>
      </c>
      <c r="H260" s="174"/>
      <c r="I260" s="174">
        <f>SUM(I261:I265)</f>
        <v>0</v>
      </c>
      <c r="J260" s="174"/>
      <c r="K260" s="174">
        <f>SUM(K261:K265)</f>
        <v>266419.45999999996</v>
      </c>
      <c r="L260" s="174"/>
      <c r="M260" s="174">
        <f>SUM(M261:M265)</f>
        <v>0</v>
      </c>
      <c r="N260" s="174"/>
      <c r="O260" s="174">
        <f>SUM(O261:O265)</f>
        <v>0</v>
      </c>
      <c r="P260" s="174"/>
      <c r="Q260" s="174">
        <f>SUM(Q261:Q265)</f>
        <v>0</v>
      </c>
      <c r="R260" s="174"/>
      <c r="S260" s="174"/>
      <c r="T260" s="175"/>
      <c r="U260" s="169"/>
      <c r="V260" s="169">
        <f>SUM(V261:V265)</f>
        <v>180.48</v>
      </c>
      <c r="W260" s="169"/>
      <c r="AG260" t="s">
        <v>134</v>
      </c>
    </row>
    <row r="261" spans="1:60" outlineLevel="1" x14ac:dyDescent="0.25">
      <c r="A261" s="176">
        <v>89</v>
      </c>
      <c r="B261" s="177" t="s">
        <v>444</v>
      </c>
      <c r="C261" s="193" t="s">
        <v>445</v>
      </c>
      <c r="D261" s="178" t="s">
        <v>320</v>
      </c>
      <c r="E261" s="179">
        <v>6.3410000000000002</v>
      </c>
      <c r="F261" s="180"/>
      <c r="G261" s="181">
        <f>ROUND(E261*F261,2)</f>
        <v>0</v>
      </c>
      <c r="H261" s="180">
        <v>0</v>
      </c>
      <c r="I261" s="181">
        <f>ROUND(E261*H261,2)</f>
        <v>0</v>
      </c>
      <c r="J261" s="180">
        <v>2400</v>
      </c>
      <c r="K261" s="181">
        <f>ROUND(E261*J261,2)</f>
        <v>15218.4</v>
      </c>
      <c r="L261" s="181">
        <v>21</v>
      </c>
      <c r="M261" s="181">
        <f>G261*(1+L261/100)</f>
        <v>0</v>
      </c>
      <c r="N261" s="181">
        <v>0</v>
      </c>
      <c r="O261" s="181">
        <f>ROUND(E261*N261,2)</f>
        <v>0</v>
      </c>
      <c r="P261" s="181">
        <v>0</v>
      </c>
      <c r="Q261" s="181">
        <f>ROUND(E261*P261,2)</f>
        <v>0</v>
      </c>
      <c r="R261" s="181"/>
      <c r="S261" s="181" t="s">
        <v>238</v>
      </c>
      <c r="T261" s="182" t="s">
        <v>244</v>
      </c>
      <c r="U261" s="163">
        <v>0</v>
      </c>
      <c r="V261" s="163">
        <f>ROUND(E261*U261,2)</f>
        <v>0</v>
      </c>
      <c r="W261" s="163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 t="s">
        <v>151</v>
      </c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5">
      <c r="A262" s="161"/>
      <c r="B262" s="162"/>
      <c r="C262" s="194" t="s">
        <v>446</v>
      </c>
      <c r="D262" s="164"/>
      <c r="E262" s="165">
        <v>6.3410000000000002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 t="s">
        <v>144</v>
      </c>
      <c r="AH262" s="154">
        <v>0</v>
      </c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5">
      <c r="A263" s="184">
        <v>90</v>
      </c>
      <c r="B263" s="185" t="s">
        <v>447</v>
      </c>
      <c r="C263" s="195" t="s">
        <v>448</v>
      </c>
      <c r="D263" s="186" t="s">
        <v>320</v>
      </c>
      <c r="E263" s="187">
        <v>368.33</v>
      </c>
      <c r="F263" s="188"/>
      <c r="G263" s="189">
        <f>ROUND(E263*F263,2)</f>
        <v>0</v>
      </c>
      <c r="H263" s="188">
        <v>0</v>
      </c>
      <c r="I263" s="189">
        <f>ROUND(E263*H263,2)</f>
        <v>0</v>
      </c>
      <c r="J263" s="188">
        <v>177</v>
      </c>
      <c r="K263" s="189">
        <f>ROUND(E263*J263,2)</f>
        <v>65194.41</v>
      </c>
      <c r="L263" s="189">
        <v>21</v>
      </c>
      <c r="M263" s="189">
        <f>G263*(1+L263/100)</f>
        <v>0</v>
      </c>
      <c r="N263" s="189">
        <v>0</v>
      </c>
      <c r="O263" s="189">
        <f>ROUND(E263*N263,2)</f>
        <v>0</v>
      </c>
      <c r="P263" s="189">
        <v>0</v>
      </c>
      <c r="Q263" s="189">
        <f>ROUND(E263*P263,2)</f>
        <v>0</v>
      </c>
      <c r="R263" s="189"/>
      <c r="S263" s="189" t="s">
        <v>139</v>
      </c>
      <c r="T263" s="190" t="s">
        <v>139</v>
      </c>
      <c r="U263" s="163">
        <v>0.49</v>
      </c>
      <c r="V263" s="163">
        <f>ROUND(E263*U263,2)</f>
        <v>180.48</v>
      </c>
      <c r="W263" s="163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 t="s">
        <v>449</v>
      </c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 x14ac:dyDescent="0.25">
      <c r="A264" s="184">
        <v>91</v>
      </c>
      <c r="B264" s="185" t="s">
        <v>450</v>
      </c>
      <c r="C264" s="195" t="s">
        <v>451</v>
      </c>
      <c r="D264" s="186" t="s">
        <v>320</v>
      </c>
      <c r="E264" s="187">
        <v>5524.95</v>
      </c>
      <c r="F264" s="188"/>
      <c r="G264" s="189">
        <f>ROUND(E264*F264,2)</f>
        <v>0</v>
      </c>
      <c r="H264" s="188">
        <v>0</v>
      </c>
      <c r="I264" s="189">
        <f>ROUND(E264*H264,2)</f>
        <v>0</v>
      </c>
      <c r="J264" s="188">
        <v>15</v>
      </c>
      <c r="K264" s="189">
        <f>ROUND(E264*J264,2)</f>
        <v>82874.25</v>
      </c>
      <c r="L264" s="189">
        <v>21</v>
      </c>
      <c r="M264" s="189">
        <f>G264*(1+L264/100)</f>
        <v>0</v>
      </c>
      <c r="N264" s="189">
        <v>0</v>
      </c>
      <c r="O264" s="189">
        <f>ROUND(E264*N264,2)</f>
        <v>0</v>
      </c>
      <c r="P264" s="189">
        <v>0</v>
      </c>
      <c r="Q264" s="189">
        <f>ROUND(E264*P264,2)</f>
        <v>0</v>
      </c>
      <c r="R264" s="189"/>
      <c r="S264" s="189" t="s">
        <v>139</v>
      </c>
      <c r="T264" s="190" t="s">
        <v>139</v>
      </c>
      <c r="U264" s="163">
        <v>0</v>
      </c>
      <c r="V264" s="163">
        <f>ROUND(E264*U264,2)</f>
        <v>0</v>
      </c>
      <c r="W264" s="163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 t="s">
        <v>449</v>
      </c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outlineLevel="1" x14ac:dyDescent="0.25">
      <c r="A265" s="176">
        <v>92</v>
      </c>
      <c r="B265" s="177" t="s">
        <v>452</v>
      </c>
      <c r="C265" s="193" t="s">
        <v>453</v>
      </c>
      <c r="D265" s="178" t="s">
        <v>320</v>
      </c>
      <c r="E265" s="179">
        <v>368.33</v>
      </c>
      <c r="F265" s="180"/>
      <c r="G265" s="181">
        <f>ROUND(E265*F265,2)</f>
        <v>0</v>
      </c>
      <c r="H265" s="180">
        <v>0</v>
      </c>
      <c r="I265" s="181">
        <f>ROUND(E265*H265,2)</f>
        <v>0</v>
      </c>
      <c r="J265" s="180">
        <v>280</v>
      </c>
      <c r="K265" s="181">
        <f>ROUND(E265*J265,2)</f>
        <v>103132.4</v>
      </c>
      <c r="L265" s="181">
        <v>21</v>
      </c>
      <c r="M265" s="181">
        <f>G265*(1+L265/100)</f>
        <v>0</v>
      </c>
      <c r="N265" s="181">
        <v>0</v>
      </c>
      <c r="O265" s="181">
        <f>ROUND(E265*N265,2)</f>
        <v>0</v>
      </c>
      <c r="P265" s="181">
        <v>0</v>
      </c>
      <c r="Q265" s="181">
        <f>ROUND(E265*P265,2)</f>
        <v>0</v>
      </c>
      <c r="R265" s="181"/>
      <c r="S265" s="181" t="s">
        <v>139</v>
      </c>
      <c r="T265" s="182" t="s">
        <v>139</v>
      </c>
      <c r="U265" s="163">
        <v>0</v>
      </c>
      <c r="V265" s="163">
        <f>ROUND(E265*U265,2)</f>
        <v>0</v>
      </c>
      <c r="W265" s="163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 t="s">
        <v>449</v>
      </c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x14ac:dyDescent="0.25">
      <c r="A266" s="5"/>
      <c r="B266" s="6"/>
      <c r="C266" s="197"/>
      <c r="D266" s="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AE266">
        <v>15</v>
      </c>
      <c r="AF266">
        <v>21</v>
      </c>
    </row>
    <row r="267" spans="1:60" x14ac:dyDescent="0.25">
      <c r="A267" s="157"/>
      <c r="B267" s="158" t="s">
        <v>29</v>
      </c>
      <c r="C267" s="198"/>
      <c r="D267" s="159"/>
      <c r="E267" s="160"/>
      <c r="F267" s="160"/>
      <c r="G267" s="191">
        <f>G8+G60+G76+G81+G96+G101+G130+G140+G145+G153+G155+G172+G179+G208+G229+G246+G250+G255+G260</f>
        <v>0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AE267">
        <f>SUMIF(L7:L265,AE266,G7:G265)</f>
        <v>0</v>
      </c>
      <c r="AF267">
        <f>SUMIF(L7:L265,AF266,G7:G265)</f>
        <v>0</v>
      </c>
      <c r="AG267" t="s">
        <v>454</v>
      </c>
    </row>
    <row r="268" spans="1:60" x14ac:dyDescent="0.25">
      <c r="C268" s="199"/>
      <c r="D268" s="145"/>
      <c r="AG268" t="s">
        <v>455</v>
      </c>
    </row>
    <row r="269" spans="1:60" x14ac:dyDescent="0.25">
      <c r="D269" s="145"/>
    </row>
    <row r="270" spans="1:60" x14ac:dyDescent="0.25">
      <c r="D270" s="145"/>
    </row>
    <row r="271" spans="1:60" x14ac:dyDescent="0.25">
      <c r="D271" s="145"/>
    </row>
    <row r="272" spans="1:60" x14ac:dyDescent="0.25">
      <c r="D272" s="145"/>
    </row>
    <row r="273" spans="4:4" x14ac:dyDescent="0.25">
      <c r="D273" s="145"/>
    </row>
    <row r="274" spans="4:4" x14ac:dyDescent="0.25">
      <c r="D274" s="145"/>
    </row>
    <row r="275" spans="4:4" x14ac:dyDescent="0.25">
      <c r="D275" s="145"/>
    </row>
    <row r="276" spans="4:4" x14ac:dyDescent="0.25">
      <c r="D276" s="145"/>
    </row>
    <row r="277" spans="4:4" x14ac:dyDescent="0.25">
      <c r="D277" s="145"/>
    </row>
    <row r="278" spans="4:4" x14ac:dyDescent="0.25">
      <c r="D278" s="145"/>
    </row>
    <row r="279" spans="4:4" x14ac:dyDescent="0.25">
      <c r="D279" s="145"/>
    </row>
    <row r="280" spans="4:4" x14ac:dyDescent="0.25">
      <c r="D280" s="145"/>
    </row>
    <row r="281" spans="4:4" x14ac:dyDescent="0.25">
      <c r="D281" s="145"/>
    </row>
    <row r="282" spans="4:4" x14ac:dyDescent="0.25">
      <c r="D282" s="145"/>
    </row>
    <row r="283" spans="4:4" x14ac:dyDescent="0.25">
      <c r="D283" s="145"/>
    </row>
    <row r="284" spans="4:4" x14ac:dyDescent="0.25">
      <c r="D284" s="145"/>
    </row>
    <row r="285" spans="4:4" x14ac:dyDescent="0.25">
      <c r="D285" s="145"/>
    </row>
    <row r="286" spans="4:4" x14ac:dyDescent="0.25">
      <c r="D286" s="145"/>
    </row>
    <row r="287" spans="4:4" x14ac:dyDescent="0.25">
      <c r="D287" s="145"/>
    </row>
    <row r="288" spans="4:4" x14ac:dyDescent="0.25">
      <c r="D288" s="145"/>
    </row>
    <row r="289" spans="4:4" x14ac:dyDescent="0.25">
      <c r="D289" s="145"/>
    </row>
    <row r="290" spans="4:4" x14ac:dyDescent="0.25">
      <c r="D290" s="145"/>
    </row>
    <row r="291" spans="4:4" x14ac:dyDescent="0.25">
      <c r="D291" s="145"/>
    </row>
    <row r="292" spans="4:4" x14ac:dyDescent="0.25">
      <c r="D292" s="145"/>
    </row>
    <row r="293" spans="4:4" x14ac:dyDescent="0.25">
      <c r="D293" s="145"/>
    </row>
    <row r="294" spans="4:4" x14ac:dyDescent="0.25">
      <c r="D294" s="145"/>
    </row>
    <row r="295" spans="4:4" x14ac:dyDescent="0.25">
      <c r="D295" s="145"/>
    </row>
    <row r="296" spans="4:4" x14ac:dyDescent="0.25">
      <c r="D296" s="145"/>
    </row>
    <row r="297" spans="4:4" x14ac:dyDescent="0.25">
      <c r="D297" s="145"/>
    </row>
    <row r="298" spans="4:4" x14ac:dyDescent="0.25">
      <c r="D298" s="145"/>
    </row>
    <row r="299" spans="4:4" x14ac:dyDescent="0.25">
      <c r="D299" s="145"/>
    </row>
    <row r="300" spans="4:4" x14ac:dyDescent="0.25">
      <c r="D300" s="145"/>
    </row>
    <row r="301" spans="4:4" x14ac:dyDescent="0.25">
      <c r="D301" s="145"/>
    </row>
    <row r="302" spans="4:4" x14ac:dyDescent="0.25">
      <c r="D302" s="145"/>
    </row>
    <row r="303" spans="4:4" x14ac:dyDescent="0.25">
      <c r="D303" s="145"/>
    </row>
    <row r="304" spans="4:4" x14ac:dyDescent="0.25">
      <c r="D304" s="145"/>
    </row>
    <row r="305" spans="4:4" x14ac:dyDescent="0.25">
      <c r="D305" s="145"/>
    </row>
    <row r="306" spans="4:4" x14ac:dyDescent="0.25">
      <c r="D306" s="145"/>
    </row>
    <row r="307" spans="4:4" x14ac:dyDescent="0.25">
      <c r="D307" s="145"/>
    </row>
    <row r="308" spans="4:4" x14ac:dyDescent="0.25">
      <c r="D308" s="145"/>
    </row>
    <row r="309" spans="4:4" x14ac:dyDescent="0.25">
      <c r="D309" s="145"/>
    </row>
    <row r="310" spans="4:4" x14ac:dyDescent="0.25">
      <c r="D310" s="145"/>
    </row>
    <row r="311" spans="4:4" x14ac:dyDescent="0.25">
      <c r="D311" s="145"/>
    </row>
    <row r="312" spans="4:4" x14ac:dyDescent="0.25">
      <c r="D312" s="145"/>
    </row>
    <row r="313" spans="4:4" x14ac:dyDescent="0.25">
      <c r="D313" s="145"/>
    </row>
    <row r="314" spans="4:4" x14ac:dyDescent="0.25">
      <c r="D314" s="145"/>
    </row>
    <row r="315" spans="4:4" x14ac:dyDescent="0.25">
      <c r="D315" s="145"/>
    </row>
    <row r="316" spans="4:4" x14ac:dyDescent="0.25">
      <c r="D316" s="145"/>
    </row>
    <row r="317" spans="4:4" x14ac:dyDescent="0.25">
      <c r="D317" s="145"/>
    </row>
    <row r="318" spans="4:4" x14ac:dyDescent="0.25">
      <c r="D318" s="145"/>
    </row>
    <row r="319" spans="4:4" x14ac:dyDescent="0.25">
      <c r="D319" s="145"/>
    </row>
    <row r="320" spans="4:4" x14ac:dyDescent="0.25">
      <c r="D320" s="145"/>
    </row>
    <row r="321" spans="4:4" x14ac:dyDescent="0.25">
      <c r="D321" s="145"/>
    </row>
    <row r="322" spans="4:4" x14ac:dyDescent="0.25">
      <c r="D322" s="145"/>
    </row>
    <row r="323" spans="4:4" x14ac:dyDescent="0.25">
      <c r="D323" s="145"/>
    </row>
    <row r="324" spans="4:4" x14ac:dyDescent="0.25">
      <c r="D324" s="145"/>
    </row>
    <row r="325" spans="4:4" x14ac:dyDescent="0.25">
      <c r="D325" s="145"/>
    </row>
    <row r="326" spans="4:4" x14ac:dyDescent="0.25">
      <c r="D326" s="145"/>
    </row>
    <row r="327" spans="4:4" x14ac:dyDescent="0.25">
      <c r="D327" s="145"/>
    </row>
    <row r="328" spans="4:4" x14ac:dyDescent="0.25">
      <c r="D328" s="145"/>
    </row>
    <row r="329" spans="4:4" x14ac:dyDescent="0.25">
      <c r="D329" s="145"/>
    </row>
    <row r="330" spans="4:4" x14ac:dyDescent="0.25">
      <c r="D330" s="145"/>
    </row>
    <row r="331" spans="4:4" x14ac:dyDescent="0.25">
      <c r="D331" s="145"/>
    </row>
    <row r="332" spans="4:4" x14ac:dyDescent="0.25">
      <c r="D332" s="145"/>
    </row>
    <row r="333" spans="4:4" x14ac:dyDescent="0.25">
      <c r="D333" s="145"/>
    </row>
    <row r="334" spans="4:4" x14ac:dyDescent="0.25">
      <c r="D334" s="145"/>
    </row>
    <row r="335" spans="4:4" x14ac:dyDescent="0.25">
      <c r="D335" s="145"/>
    </row>
    <row r="336" spans="4:4" x14ac:dyDescent="0.25">
      <c r="D336" s="145"/>
    </row>
    <row r="337" spans="4:4" x14ac:dyDescent="0.25">
      <c r="D337" s="145"/>
    </row>
    <row r="338" spans="4:4" x14ac:dyDescent="0.25">
      <c r="D338" s="145"/>
    </row>
    <row r="339" spans="4:4" x14ac:dyDescent="0.25">
      <c r="D339" s="145"/>
    </row>
    <row r="340" spans="4:4" x14ac:dyDescent="0.25">
      <c r="D340" s="145"/>
    </row>
    <row r="341" spans="4:4" x14ac:dyDescent="0.25">
      <c r="D341" s="145"/>
    </row>
    <row r="342" spans="4:4" x14ac:dyDescent="0.25">
      <c r="D342" s="145"/>
    </row>
    <row r="343" spans="4:4" x14ac:dyDescent="0.25">
      <c r="D343" s="145"/>
    </row>
    <row r="344" spans="4:4" x14ac:dyDescent="0.25">
      <c r="D344" s="145"/>
    </row>
    <row r="345" spans="4:4" x14ac:dyDescent="0.25">
      <c r="D345" s="145"/>
    </row>
    <row r="346" spans="4:4" x14ac:dyDescent="0.25">
      <c r="D346" s="145"/>
    </row>
    <row r="347" spans="4:4" x14ac:dyDescent="0.25">
      <c r="D347" s="145"/>
    </row>
    <row r="348" spans="4:4" x14ac:dyDescent="0.25">
      <c r="D348" s="145"/>
    </row>
    <row r="349" spans="4:4" x14ac:dyDescent="0.25">
      <c r="D349" s="145"/>
    </row>
    <row r="350" spans="4:4" x14ac:dyDescent="0.25">
      <c r="D350" s="145"/>
    </row>
    <row r="351" spans="4:4" x14ac:dyDescent="0.25">
      <c r="D351" s="145"/>
    </row>
    <row r="352" spans="4:4" x14ac:dyDescent="0.25">
      <c r="D352" s="145"/>
    </row>
    <row r="353" spans="4:4" x14ac:dyDescent="0.25">
      <c r="D353" s="145"/>
    </row>
    <row r="354" spans="4:4" x14ac:dyDescent="0.25">
      <c r="D354" s="145"/>
    </row>
    <row r="355" spans="4:4" x14ac:dyDescent="0.25">
      <c r="D355" s="145"/>
    </row>
    <row r="356" spans="4:4" x14ac:dyDescent="0.25">
      <c r="D356" s="145"/>
    </row>
    <row r="357" spans="4:4" x14ac:dyDescent="0.25">
      <c r="D357" s="145"/>
    </row>
    <row r="358" spans="4:4" x14ac:dyDescent="0.25">
      <c r="D358" s="145"/>
    </row>
    <row r="359" spans="4:4" x14ac:dyDescent="0.25">
      <c r="D359" s="145"/>
    </row>
    <row r="360" spans="4:4" x14ac:dyDescent="0.25">
      <c r="D360" s="145"/>
    </row>
    <row r="361" spans="4:4" x14ac:dyDescent="0.25">
      <c r="D361" s="145"/>
    </row>
    <row r="362" spans="4:4" x14ac:dyDescent="0.25">
      <c r="D362" s="145"/>
    </row>
    <row r="363" spans="4:4" x14ac:dyDescent="0.25">
      <c r="D363" s="145"/>
    </row>
    <row r="364" spans="4:4" x14ac:dyDescent="0.25">
      <c r="D364" s="145"/>
    </row>
    <row r="365" spans="4:4" x14ac:dyDescent="0.25">
      <c r="D365" s="145"/>
    </row>
    <row r="366" spans="4:4" x14ac:dyDescent="0.25">
      <c r="D366" s="145"/>
    </row>
    <row r="367" spans="4:4" x14ac:dyDescent="0.25">
      <c r="D367" s="145"/>
    </row>
    <row r="368" spans="4:4" x14ac:dyDescent="0.25">
      <c r="D368" s="145"/>
    </row>
    <row r="369" spans="4:4" x14ac:dyDescent="0.25">
      <c r="D369" s="145"/>
    </row>
    <row r="370" spans="4:4" x14ac:dyDescent="0.25">
      <c r="D370" s="145"/>
    </row>
    <row r="371" spans="4:4" x14ac:dyDescent="0.25">
      <c r="D371" s="145"/>
    </row>
    <row r="372" spans="4:4" x14ac:dyDescent="0.25">
      <c r="D372" s="145"/>
    </row>
    <row r="373" spans="4:4" x14ac:dyDescent="0.25">
      <c r="D373" s="145"/>
    </row>
    <row r="374" spans="4:4" x14ac:dyDescent="0.25">
      <c r="D374" s="145"/>
    </row>
    <row r="375" spans="4:4" x14ac:dyDescent="0.25">
      <c r="D375" s="145"/>
    </row>
    <row r="376" spans="4:4" x14ac:dyDescent="0.25">
      <c r="D376" s="145"/>
    </row>
    <row r="377" spans="4:4" x14ac:dyDescent="0.25">
      <c r="D377" s="145"/>
    </row>
    <row r="378" spans="4:4" x14ac:dyDescent="0.25">
      <c r="D378" s="145"/>
    </row>
    <row r="379" spans="4:4" x14ac:dyDescent="0.25">
      <c r="D379" s="145"/>
    </row>
    <row r="380" spans="4:4" x14ac:dyDescent="0.25">
      <c r="D380" s="145"/>
    </row>
    <row r="381" spans="4:4" x14ac:dyDescent="0.25">
      <c r="D381" s="145"/>
    </row>
    <row r="382" spans="4:4" x14ac:dyDescent="0.25">
      <c r="D382" s="145"/>
    </row>
    <row r="383" spans="4:4" x14ac:dyDescent="0.25">
      <c r="D383" s="145"/>
    </row>
    <row r="384" spans="4:4" x14ac:dyDescent="0.25">
      <c r="D384" s="145"/>
    </row>
    <row r="385" spans="4:4" x14ac:dyDescent="0.25">
      <c r="D385" s="145"/>
    </row>
    <row r="386" spans="4:4" x14ac:dyDescent="0.25">
      <c r="D386" s="145"/>
    </row>
    <row r="387" spans="4:4" x14ac:dyDescent="0.25">
      <c r="D387" s="145"/>
    </row>
    <row r="388" spans="4:4" x14ac:dyDescent="0.25">
      <c r="D388" s="145"/>
    </row>
    <row r="389" spans="4:4" x14ac:dyDescent="0.25">
      <c r="D389" s="145"/>
    </row>
    <row r="390" spans="4:4" x14ac:dyDescent="0.25">
      <c r="D390" s="145"/>
    </row>
    <row r="391" spans="4:4" x14ac:dyDescent="0.25">
      <c r="D391" s="145"/>
    </row>
    <row r="392" spans="4:4" x14ac:dyDescent="0.25">
      <c r="D392" s="145"/>
    </row>
    <row r="393" spans="4:4" x14ac:dyDescent="0.25">
      <c r="D393" s="145"/>
    </row>
    <row r="394" spans="4:4" x14ac:dyDescent="0.25">
      <c r="D394" s="145"/>
    </row>
    <row r="395" spans="4:4" x14ac:dyDescent="0.25">
      <c r="D395" s="145"/>
    </row>
    <row r="396" spans="4:4" x14ac:dyDescent="0.25">
      <c r="D396" s="145"/>
    </row>
    <row r="397" spans="4:4" x14ac:dyDescent="0.25">
      <c r="D397" s="145"/>
    </row>
    <row r="398" spans="4:4" x14ac:dyDescent="0.25">
      <c r="D398" s="145"/>
    </row>
    <row r="399" spans="4:4" x14ac:dyDescent="0.25">
      <c r="D399" s="145"/>
    </row>
    <row r="400" spans="4:4" x14ac:dyDescent="0.25">
      <c r="D400" s="145"/>
    </row>
    <row r="401" spans="4:4" x14ac:dyDescent="0.25">
      <c r="D401" s="145"/>
    </row>
    <row r="402" spans="4:4" x14ac:dyDescent="0.25">
      <c r="D402" s="145"/>
    </row>
    <row r="403" spans="4:4" x14ac:dyDescent="0.25">
      <c r="D403" s="145"/>
    </row>
    <row r="404" spans="4:4" x14ac:dyDescent="0.25">
      <c r="D404" s="145"/>
    </row>
    <row r="405" spans="4:4" x14ac:dyDescent="0.25">
      <c r="D405" s="145"/>
    </row>
    <row r="406" spans="4:4" x14ac:dyDescent="0.25">
      <c r="D406" s="145"/>
    </row>
    <row r="407" spans="4:4" x14ac:dyDescent="0.25">
      <c r="D407" s="145"/>
    </row>
    <row r="408" spans="4:4" x14ac:dyDescent="0.25">
      <c r="D408" s="145"/>
    </row>
    <row r="409" spans="4:4" x14ac:dyDescent="0.25">
      <c r="D409" s="145"/>
    </row>
    <row r="410" spans="4:4" x14ac:dyDescent="0.25">
      <c r="D410" s="145"/>
    </row>
    <row r="411" spans="4:4" x14ac:dyDescent="0.25">
      <c r="D411" s="145"/>
    </row>
    <row r="412" spans="4:4" x14ac:dyDescent="0.25">
      <c r="D412" s="145"/>
    </row>
    <row r="413" spans="4:4" x14ac:dyDescent="0.25">
      <c r="D413" s="145"/>
    </row>
    <row r="414" spans="4:4" x14ac:dyDescent="0.25">
      <c r="D414" s="145"/>
    </row>
    <row r="415" spans="4:4" x14ac:dyDescent="0.25">
      <c r="D415" s="145"/>
    </row>
    <row r="416" spans="4:4" x14ac:dyDescent="0.25">
      <c r="D416" s="145"/>
    </row>
    <row r="417" spans="4:4" x14ac:dyDescent="0.25">
      <c r="D417" s="145"/>
    </row>
    <row r="418" spans="4:4" x14ac:dyDescent="0.25">
      <c r="D418" s="145"/>
    </row>
    <row r="419" spans="4:4" x14ac:dyDescent="0.25">
      <c r="D419" s="145"/>
    </row>
    <row r="420" spans="4:4" x14ac:dyDescent="0.25">
      <c r="D420" s="145"/>
    </row>
    <row r="421" spans="4:4" x14ac:dyDescent="0.25">
      <c r="D421" s="145"/>
    </row>
    <row r="422" spans="4:4" x14ac:dyDescent="0.25">
      <c r="D422" s="145"/>
    </row>
    <row r="423" spans="4:4" x14ac:dyDescent="0.25">
      <c r="D423" s="145"/>
    </row>
    <row r="424" spans="4:4" x14ac:dyDescent="0.25">
      <c r="D424" s="145"/>
    </row>
    <row r="425" spans="4:4" x14ac:dyDescent="0.25">
      <c r="D425" s="145"/>
    </row>
    <row r="426" spans="4:4" x14ac:dyDescent="0.25">
      <c r="D426" s="145"/>
    </row>
    <row r="427" spans="4:4" x14ac:dyDescent="0.25">
      <c r="D427" s="145"/>
    </row>
    <row r="428" spans="4:4" x14ac:dyDescent="0.25">
      <c r="D428" s="145"/>
    </row>
    <row r="429" spans="4:4" x14ac:dyDescent="0.25">
      <c r="D429" s="145"/>
    </row>
    <row r="430" spans="4:4" x14ac:dyDescent="0.25">
      <c r="D430" s="145"/>
    </row>
    <row r="431" spans="4:4" x14ac:dyDescent="0.25">
      <c r="D431" s="145"/>
    </row>
    <row r="432" spans="4:4" x14ac:dyDescent="0.25">
      <c r="D432" s="145"/>
    </row>
    <row r="433" spans="4:4" x14ac:dyDescent="0.25">
      <c r="D433" s="145"/>
    </row>
    <row r="434" spans="4:4" x14ac:dyDescent="0.25">
      <c r="D434" s="145"/>
    </row>
    <row r="435" spans="4:4" x14ac:dyDescent="0.25">
      <c r="D435" s="145"/>
    </row>
    <row r="436" spans="4:4" x14ac:dyDescent="0.25">
      <c r="D436" s="145"/>
    </row>
    <row r="437" spans="4:4" x14ac:dyDescent="0.25">
      <c r="D437" s="145"/>
    </row>
    <row r="438" spans="4:4" x14ac:dyDescent="0.25">
      <c r="D438" s="145"/>
    </row>
    <row r="439" spans="4:4" x14ac:dyDescent="0.25">
      <c r="D439" s="145"/>
    </row>
    <row r="440" spans="4:4" x14ac:dyDescent="0.25">
      <c r="D440" s="145"/>
    </row>
    <row r="441" spans="4:4" x14ac:dyDescent="0.25">
      <c r="D441" s="145"/>
    </row>
    <row r="442" spans="4:4" x14ac:dyDescent="0.25">
      <c r="D442" s="145"/>
    </row>
    <row r="443" spans="4:4" x14ac:dyDescent="0.25">
      <c r="D443" s="145"/>
    </row>
    <row r="444" spans="4:4" x14ac:dyDescent="0.25">
      <c r="D444" s="145"/>
    </row>
    <row r="445" spans="4:4" x14ac:dyDescent="0.25">
      <c r="D445" s="145"/>
    </row>
    <row r="446" spans="4:4" x14ac:dyDescent="0.25">
      <c r="D446" s="145"/>
    </row>
    <row r="447" spans="4:4" x14ac:dyDescent="0.25">
      <c r="D447" s="145"/>
    </row>
    <row r="448" spans="4:4" x14ac:dyDescent="0.25">
      <c r="D448" s="145"/>
    </row>
    <row r="449" spans="4:4" x14ac:dyDescent="0.25">
      <c r="D449" s="145"/>
    </row>
    <row r="450" spans="4:4" x14ac:dyDescent="0.25">
      <c r="D450" s="145"/>
    </row>
    <row r="451" spans="4:4" x14ac:dyDescent="0.25">
      <c r="D451" s="145"/>
    </row>
    <row r="452" spans="4:4" x14ac:dyDescent="0.25">
      <c r="D452" s="145"/>
    </row>
    <row r="453" spans="4:4" x14ac:dyDescent="0.25">
      <c r="D453" s="145"/>
    </row>
    <row r="454" spans="4:4" x14ac:dyDescent="0.25">
      <c r="D454" s="145"/>
    </row>
    <row r="455" spans="4:4" x14ac:dyDescent="0.25">
      <c r="D455" s="145"/>
    </row>
    <row r="456" spans="4:4" x14ac:dyDescent="0.25">
      <c r="D456" s="145"/>
    </row>
    <row r="457" spans="4:4" x14ac:dyDescent="0.25">
      <c r="D457" s="145"/>
    </row>
    <row r="458" spans="4:4" x14ac:dyDescent="0.25">
      <c r="D458" s="145"/>
    </row>
    <row r="459" spans="4:4" x14ac:dyDescent="0.25">
      <c r="D459" s="145"/>
    </row>
    <row r="460" spans="4:4" x14ac:dyDescent="0.25">
      <c r="D460" s="145"/>
    </row>
    <row r="461" spans="4:4" x14ac:dyDescent="0.25">
      <c r="D461" s="145"/>
    </row>
    <row r="462" spans="4:4" x14ac:dyDescent="0.25">
      <c r="D462" s="145"/>
    </row>
    <row r="463" spans="4:4" x14ac:dyDescent="0.25">
      <c r="D463" s="145"/>
    </row>
    <row r="464" spans="4:4" x14ac:dyDescent="0.25">
      <c r="D464" s="145"/>
    </row>
    <row r="465" spans="4:4" x14ac:dyDescent="0.25">
      <c r="D465" s="145"/>
    </row>
    <row r="466" spans="4:4" x14ac:dyDescent="0.25">
      <c r="D466" s="145"/>
    </row>
    <row r="467" spans="4:4" x14ac:dyDescent="0.25">
      <c r="D467" s="145"/>
    </row>
    <row r="468" spans="4:4" x14ac:dyDescent="0.25">
      <c r="D468" s="145"/>
    </row>
    <row r="469" spans="4:4" x14ac:dyDescent="0.25">
      <c r="D469" s="145"/>
    </row>
    <row r="470" spans="4:4" x14ac:dyDescent="0.25">
      <c r="D470" s="145"/>
    </row>
    <row r="471" spans="4:4" x14ac:dyDescent="0.25">
      <c r="D471" s="145"/>
    </row>
    <row r="472" spans="4:4" x14ac:dyDescent="0.25">
      <c r="D472" s="145"/>
    </row>
    <row r="473" spans="4:4" x14ac:dyDescent="0.25">
      <c r="D473" s="145"/>
    </row>
    <row r="474" spans="4:4" x14ac:dyDescent="0.25">
      <c r="D474" s="145"/>
    </row>
    <row r="475" spans="4:4" x14ac:dyDescent="0.25">
      <c r="D475" s="145"/>
    </row>
    <row r="476" spans="4:4" x14ac:dyDescent="0.25">
      <c r="D476" s="145"/>
    </row>
    <row r="477" spans="4:4" x14ac:dyDescent="0.25">
      <c r="D477" s="145"/>
    </row>
    <row r="478" spans="4:4" x14ac:dyDescent="0.25">
      <c r="D478" s="145"/>
    </row>
    <row r="479" spans="4:4" x14ac:dyDescent="0.25">
      <c r="D479" s="145"/>
    </row>
    <row r="480" spans="4:4" x14ac:dyDescent="0.25">
      <c r="D480" s="145"/>
    </row>
    <row r="481" spans="4:4" x14ac:dyDescent="0.25">
      <c r="D481" s="145"/>
    </row>
    <row r="482" spans="4:4" x14ac:dyDescent="0.25">
      <c r="D482" s="145"/>
    </row>
    <row r="483" spans="4:4" x14ac:dyDescent="0.25">
      <c r="D483" s="145"/>
    </row>
    <row r="484" spans="4:4" x14ac:dyDescent="0.25">
      <c r="D484" s="145"/>
    </row>
    <row r="485" spans="4:4" x14ac:dyDescent="0.25">
      <c r="D485" s="145"/>
    </row>
    <row r="486" spans="4:4" x14ac:dyDescent="0.25">
      <c r="D486" s="145"/>
    </row>
    <row r="487" spans="4:4" x14ac:dyDescent="0.25">
      <c r="D487" s="145"/>
    </row>
    <row r="488" spans="4:4" x14ac:dyDescent="0.25">
      <c r="D488" s="145"/>
    </row>
    <row r="489" spans="4:4" x14ac:dyDescent="0.25">
      <c r="D489" s="145"/>
    </row>
    <row r="490" spans="4:4" x14ac:dyDescent="0.25">
      <c r="D490" s="145"/>
    </row>
    <row r="491" spans="4:4" x14ac:dyDescent="0.25">
      <c r="D491" s="145"/>
    </row>
    <row r="492" spans="4:4" x14ac:dyDescent="0.25">
      <c r="D492" s="145"/>
    </row>
    <row r="493" spans="4:4" x14ac:dyDescent="0.25">
      <c r="D493" s="145"/>
    </row>
    <row r="494" spans="4:4" x14ac:dyDescent="0.25">
      <c r="D494" s="145"/>
    </row>
    <row r="495" spans="4:4" x14ac:dyDescent="0.25">
      <c r="D495" s="145"/>
    </row>
    <row r="496" spans="4:4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30">
    <mergeCell ref="C21:G21"/>
    <mergeCell ref="A1:G1"/>
    <mergeCell ref="C2:G2"/>
    <mergeCell ref="C3:G3"/>
    <mergeCell ref="C4:G4"/>
    <mergeCell ref="C10:G10"/>
    <mergeCell ref="C112:G112"/>
    <mergeCell ref="C25:G25"/>
    <mergeCell ref="C32:G32"/>
    <mergeCell ref="C39:G39"/>
    <mergeCell ref="C42:G42"/>
    <mergeCell ref="C45:G45"/>
    <mergeCell ref="C62:G62"/>
    <mergeCell ref="C71:G71"/>
    <mergeCell ref="C74:G74"/>
    <mergeCell ref="C83:G83"/>
    <mergeCell ref="C103:G103"/>
    <mergeCell ref="C105:G105"/>
    <mergeCell ref="C248:G248"/>
    <mergeCell ref="C113:G113"/>
    <mergeCell ref="C114:G114"/>
    <mergeCell ref="C132:G132"/>
    <mergeCell ref="C147:G147"/>
    <mergeCell ref="C183:G183"/>
    <mergeCell ref="C194:G194"/>
    <mergeCell ref="C197:G197"/>
    <mergeCell ref="C200:G200"/>
    <mergeCell ref="C214:G214"/>
    <mergeCell ref="C217:G217"/>
    <mergeCell ref="C226:G226"/>
  </mergeCells>
  <pageMargins left="0.59055118110236204" right="0.196850393700787" top="0.78740157499999996" bottom="0.78740157499999996" header="0.3" footer="0.3"/>
  <pageSetup paperSize="9" scale="60" fitToHeight="0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116" sqref="F116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2" t="s">
        <v>108</v>
      </c>
      <c r="B1" s="252"/>
      <c r="C1" s="252"/>
      <c r="D1" s="252"/>
      <c r="E1" s="252"/>
      <c r="F1" s="252"/>
      <c r="G1" s="252"/>
      <c r="AG1" t="s">
        <v>109</v>
      </c>
    </row>
    <row r="2" spans="1:60" ht="24.9" customHeight="1" x14ac:dyDescent="0.25">
      <c r="A2" s="146" t="s">
        <v>7</v>
      </c>
      <c r="B2" s="77" t="s">
        <v>43</v>
      </c>
      <c r="C2" s="253" t="s">
        <v>44</v>
      </c>
      <c r="D2" s="254"/>
      <c r="E2" s="254"/>
      <c r="F2" s="254"/>
      <c r="G2" s="255"/>
      <c r="AG2" t="s">
        <v>110</v>
      </c>
    </row>
    <row r="3" spans="1:60" ht="24.9" customHeight="1" x14ac:dyDescent="0.25">
      <c r="A3" s="146" t="s">
        <v>8</v>
      </c>
      <c r="B3" s="77" t="s">
        <v>43</v>
      </c>
      <c r="C3" s="253" t="s">
        <v>46</v>
      </c>
      <c r="D3" s="254"/>
      <c r="E3" s="254"/>
      <c r="F3" s="254"/>
      <c r="G3" s="255"/>
      <c r="AC3" s="89" t="s">
        <v>110</v>
      </c>
      <c r="AG3" t="s">
        <v>111</v>
      </c>
    </row>
    <row r="4" spans="1:60" ht="24.9" customHeight="1" x14ac:dyDescent="0.25">
      <c r="A4" s="147" t="s">
        <v>9</v>
      </c>
      <c r="B4" s="148" t="s">
        <v>49</v>
      </c>
      <c r="C4" s="256" t="s">
        <v>50</v>
      </c>
      <c r="D4" s="257"/>
      <c r="E4" s="257"/>
      <c r="F4" s="257"/>
      <c r="G4" s="258"/>
      <c r="AG4" t="s">
        <v>112</v>
      </c>
    </row>
    <row r="5" spans="1:60" x14ac:dyDescent="0.25">
      <c r="D5" s="145"/>
    </row>
    <row r="6" spans="1:60" ht="39.6" x14ac:dyDescent="0.25">
      <c r="A6" s="150" t="s">
        <v>113</v>
      </c>
      <c r="B6" s="152" t="s">
        <v>114</v>
      </c>
      <c r="C6" s="152" t="s">
        <v>115</v>
      </c>
      <c r="D6" s="151" t="s">
        <v>116</v>
      </c>
      <c r="E6" s="150" t="s">
        <v>117</v>
      </c>
      <c r="F6" s="149" t="s">
        <v>118</v>
      </c>
      <c r="G6" s="150" t="s">
        <v>29</v>
      </c>
      <c r="H6" s="153" t="s">
        <v>30</v>
      </c>
      <c r="I6" s="153" t="s">
        <v>119</v>
      </c>
      <c r="J6" s="153" t="s">
        <v>31</v>
      </c>
      <c r="K6" s="153" t="s">
        <v>120</v>
      </c>
      <c r="L6" s="153" t="s">
        <v>121</v>
      </c>
      <c r="M6" s="153" t="s">
        <v>122</v>
      </c>
      <c r="N6" s="153" t="s">
        <v>123</v>
      </c>
      <c r="O6" s="153" t="s">
        <v>124</v>
      </c>
      <c r="P6" s="153" t="s">
        <v>125</v>
      </c>
      <c r="Q6" s="153" t="s">
        <v>126</v>
      </c>
      <c r="R6" s="153" t="s">
        <v>127</v>
      </c>
      <c r="S6" s="153" t="s">
        <v>128</v>
      </c>
      <c r="T6" s="153" t="s">
        <v>129</v>
      </c>
      <c r="U6" s="153" t="s">
        <v>130</v>
      </c>
      <c r="V6" s="153" t="s">
        <v>131</v>
      </c>
      <c r="W6" s="153" t="s">
        <v>132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70" t="s">
        <v>133</v>
      </c>
      <c r="B8" s="171" t="s">
        <v>57</v>
      </c>
      <c r="C8" s="192" t="s">
        <v>58</v>
      </c>
      <c r="D8" s="172"/>
      <c r="E8" s="173"/>
      <c r="F8" s="174"/>
      <c r="G8" s="174">
        <f>SUMIF(AG9:AG53,"&lt;&gt;NOR",G9:G53)</f>
        <v>0</v>
      </c>
      <c r="H8" s="174"/>
      <c r="I8" s="174">
        <f>SUM(I9:I53)</f>
        <v>14181.480000000001</v>
      </c>
      <c r="J8" s="174"/>
      <c r="K8" s="174">
        <f>SUM(K9:K53)</f>
        <v>75161.570000000007</v>
      </c>
      <c r="L8" s="174"/>
      <c r="M8" s="174">
        <f>SUM(M9:M53)</f>
        <v>0</v>
      </c>
      <c r="N8" s="174"/>
      <c r="O8" s="174">
        <f>SUM(O9:O53)</f>
        <v>47.62</v>
      </c>
      <c r="P8" s="174"/>
      <c r="Q8" s="174">
        <f>SUM(Q9:Q53)</f>
        <v>0</v>
      </c>
      <c r="R8" s="174"/>
      <c r="S8" s="174"/>
      <c r="T8" s="175"/>
      <c r="U8" s="169"/>
      <c r="V8" s="169">
        <f>SUM(V9:V53)</f>
        <v>183.14</v>
      </c>
      <c r="W8" s="169"/>
      <c r="AG8" t="s">
        <v>134</v>
      </c>
    </row>
    <row r="9" spans="1:60" outlineLevel="1" x14ac:dyDescent="0.25">
      <c r="A9" s="176">
        <v>1</v>
      </c>
      <c r="B9" s="177" t="s">
        <v>200</v>
      </c>
      <c r="C9" s="193" t="s">
        <v>456</v>
      </c>
      <c r="D9" s="178" t="s">
        <v>164</v>
      </c>
      <c r="E9" s="179">
        <v>32.799999999999997</v>
      </c>
      <c r="F9" s="180"/>
      <c r="G9" s="181">
        <f>ROUND(E9*F9,2)</f>
        <v>0</v>
      </c>
      <c r="H9" s="180">
        <v>0</v>
      </c>
      <c r="I9" s="181">
        <f>ROUND(E9*H9,2)</f>
        <v>0</v>
      </c>
      <c r="J9" s="180">
        <v>28.5</v>
      </c>
      <c r="K9" s="181">
        <f>ROUND(E9*J9,2)</f>
        <v>934.8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165</v>
      </c>
      <c r="S9" s="181" t="s">
        <v>139</v>
      </c>
      <c r="T9" s="182" t="s">
        <v>139</v>
      </c>
      <c r="U9" s="163">
        <v>0.08</v>
      </c>
      <c r="V9" s="163">
        <f>ROUND(E9*U9,2)</f>
        <v>2.62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151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250" t="s">
        <v>457</v>
      </c>
      <c r="D10" s="251"/>
      <c r="E10" s="251"/>
      <c r="F10" s="251"/>
      <c r="G10" s="251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142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194" t="s">
        <v>458</v>
      </c>
      <c r="D11" s="164"/>
      <c r="E11" s="165">
        <v>32.799999999999997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144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76">
        <v>2</v>
      </c>
      <c r="B12" s="177" t="s">
        <v>459</v>
      </c>
      <c r="C12" s="193" t="s">
        <v>460</v>
      </c>
      <c r="D12" s="178" t="s">
        <v>164</v>
      </c>
      <c r="E12" s="179">
        <v>36.9</v>
      </c>
      <c r="F12" s="180"/>
      <c r="G12" s="181">
        <f>ROUND(E12*F12,2)</f>
        <v>0</v>
      </c>
      <c r="H12" s="180">
        <v>0</v>
      </c>
      <c r="I12" s="181">
        <f>ROUND(E12*H12,2)</f>
        <v>0</v>
      </c>
      <c r="J12" s="180">
        <v>710</v>
      </c>
      <c r="K12" s="181">
        <f>ROUND(E12*J12,2)</f>
        <v>26199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 t="s">
        <v>165</v>
      </c>
      <c r="S12" s="181" t="s">
        <v>139</v>
      </c>
      <c r="T12" s="182" t="s">
        <v>139</v>
      </c>
      <c r="U12" s="163">
        <v>2.2490000000000001</v>
      </c>
      <c r="V12" s="163">
        <f>ROUND(E12*U12,2)</f>
        <v>82.99</v>
      </c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140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1" outlineLevel="1" x14ac:dyDescent="0.25">
      <c r="A13" s="161"/>
      <c r="B13" s="162"/>
      <c r="C13" s="250" t="s">
        <v>461</v>
      </c>
      <c r="D13" s="251"/>
      <c r="E13" s="251"/>
      <c r="F13" s="251"/>
      <c r="G13" s="251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142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83" t="str">
        <f>C13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61"/>
      <c r="B14" s="162"/>
      <c r="C14" s="194" t="s">
        <v>462</v>
      </c>
      <c r="D14" s="164"/>
      <c r="E14" s="165">
        <v>36.9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144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76">
        <v>3</v>
      </c>
      <c r="B15" s="177" t="s">
        <v>463</v>
      </c>
      <c r="C15" s="193" t="s">
        <v>464</v>
      </c>
      <c r="D15" s="178" t="s">
        <v>164</v>
      </c>
      <c r="E15" s="179">
        <v>32.799999999999997</v>
      </c>
      <c r="F15" s="180"/>
      <c r="G15" s="181">
        <f>ROUND(E15*F15,2)</f>
        <v>0</v>
      </c>
      <c r="H15" s="180">
        <v>0</v>
      </c>
      <c r="I15" s="181">
        <f>ROUND(E15*H15,2)</f>
        <v>0</v>
      </c>
      <c r="J15" s="180">
        <v>172</v>
      </c>
      <c r="K15" s="181">
        <f>ROUND(E15*J15,2)</f>
        <v>5641.6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 t="s">
        <v>165</v>
      </c>
      <c r="S15" s="181" t="s">
        <v>139</v>
      </c>
      <c r="T15" s="182" t="s">
        <v>139</v>
      </c>
      <c r="U15" s="163">
        <v>0.18</v>
      </c>
      <c r="V15" s="163">
        <f>ROUND(E15*U15,2)</f>
        <v>5.9</v>
      </c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140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21" outlineLevel="1" x14ac:dyDescent="0.25">
      <c r="A16" s="161"/>
      <c r="B16" s="162"/>
      <c r="C16" s="250" t="s">
        <v>465</v>
      </c>
      <c r="D16" s="251"/>
      <c r="E16" s="251"/>
      <c r="F16" s="251"/>
      <c r="G16" s="251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142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83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194" t="s">
        <v>466</v>
      </c>
      <c r="D17" s="164"/>
      <c r="E17" s="165">
        <v>32.799999999999997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144</v>
      </c>
      <c r="AH17" s="154">
        <v>0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76">
        <v>4</v>
      </c>
      <c r="B18" s="177" t="s">
        <v>180</v>
      </c>
      <c r="C18" s="193" t="s">
        <v>181</v>
      </c>
      <c r="D18" s="178" t="s">
        <v>164</v>
      </c>
      <c r="E18" s="179">
        <v>32.799999999999997</v>
      </c>
      <c r="F18" s="180"/>
      <c r="G18" s="181">
        <f>ROUND(E18*F18,2)</f>
        <v>0</v>
      </c>
      <c r="H18" s="180">
        <v>0</v>
      </c>
      <c r="I18" s="181">
        <f>ROUND(E18*H18,2)</f>
        <v>0</v>
      </c>
      <c r="J18" s="180">
        <v>250</v>
      </c>
      <c r="K18" s="181">
        <f>ROUND(E18*J18,2)</f>
        <v>8200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 t="s">
        <v>165</v>
      </c>
      <c r="S18" s="181" t="s">
        <v>139</v>
      </c>
      <c r="T18" s="182" t="s">
        <v>139</v>
      </c>
      <c r="U18" s="163">
        <v>1.0999999999999999E-2</v>
      </c>
      <c r="V18" s="163">
        <f>ROUND(E18*U18,2)</f>
        <v>0.36</v>
      </c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151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5">
      <c r="A19" s="161"/>
      <c r="B19" s="162"/>
      <c r="C19" s="250" t="s">
        <v>182</v>
      </c>
      <c r="D19" s="251"/>
      <c r="E19" s="251"/>
      <c r="F19" s="251"/>
      <c r="G19" s="251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142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61"/>
      <c r="B20" s="162"/>
      <c r="C20" s="194" t="s">
        <v>467</v>
      </c>
      <c r="D20" s="164"/>
      <c r="E20" s="165">
        <v>32.799999999999997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144</v>
      </c>
      <c r="AH20" s="154">
        <v>0</v>
      </c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30.6" outlineLevel="1" x14ac:dyDescent="0.25">
      <c r="A21" s="176">
        <v>5</v>
      </c>
      <c r="B21" s="177" t="s">
        <v>203</v>
      </c>
      <c r="C21" s="193" t="s">
        <v>468</v>
      </c>
      <c r="D21" s="178" t="s">
        <v>164</v>
      </c>
      <c r="E21" s="179">
        <v>164</v>
      </c>
      <c r="F21" s="180"/>
      <c r="G21" s="181">
        <f>ROUND(E21*F21,2)</f>
        <v>0</v>
      </c>
      <c r="H21" s="180">
        <v>0</v>
      </c>
      <c r="I21" s="181">
        <f>ROUND(E21*H21,2)</f>
        <v>0</v>
      </c>
      <c r="J21" s="180">
        <v>19.7</v>
      </c>
      <c r="K21" s="181">
        <f>ROUND(E21*J21,2)</f>
        <v>3230.8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 t="s">
        <v>165</v>
      </c>
      <c r="S21" s="181" t="s">
        <v>139</v>
      </c>
      <c r="T21" s="182" t="s">
        <v>139</v>
      </c>
      <c r="U21" s="163">
        <v>0</v>
      </c>
      <c r="V21" s="163">
        <f>ROUND(E21*U21,2)</f>
        <v>0</v>
      </c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151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250" t="s">
        <v>182</v>
      </c>
      <c r="D22" s="251"/>
      <c r="E22" s="251"/>
      <c r="F22" s="251"/>
      <c r="G22" s="251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142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194" t="s">
        <v>469</v>
      </c>
      <c r="D23" s="164"/>
      <c r="E23" s="165">
        <v>164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144</v>
      </c>
      <c r="AH23" s="154">
        <v>0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20.399999999999999" outlineLevel="1" x14ac:dyDescent="0.25">
      <c r="A24" s="176">
        <v>6</v>
      </c>
      <c r="B24" s="177" t="s">
        <v>206</v>
      </c>
      <c r="C24" s="193" t="s">
        <v>470</v>
      </c>
      <c r="D24" s="178" t="s">
        <v>164</v>
      </c>
      <c r="E24" s="179">
        <v>32.799999999999997</v>
      </c>
      <c r="F24" s="180"/>
      <c r="G24" s="181">
        <f>ROUND(E24*F24,2)</f>
        <v>0</v>
      </c>
      <c r="H24" s="180">
        <v>0</v>
      </c>
      <c r="I24" s="181">
        <f>ROUND(E24*H24,2)</f>
        <v>0</v>
      </c>
      <c r="J24" s="180">
        <v>60.4</v>
      </c>
      <c r="K24" s="181">
        <f>ROUND(E24*J24,2)</f>
        <v>1981.12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 t="s">
        <v>165</v>
      </c>
      <c r="S24" s="181" t="s">
        <v>139</v>
      </c>
      <c r="T24" s="182" t="s">
        <v>139</v>
      </c>
      <c r="U24" s="163">
        <v>5.2999999999999999E-2</v>
      </c>
      <c r="V24" s="163">
        <f>ROUND(E24*U24,2)</f>
        <v>1.74</v>
      </c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151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194" t="s">
        <v>467</v>
      </c>
      <c r="D25" s="164"/>
      <c r="E25" s="165">
        <v>32.799999999999997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144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76">
        <v>7</v>
      </c>
      <c r="B26" s="177" t="s">
        <v>471</v>
      </c>
      <c r="C26" s="193" t="s">
        <v>472</v>
      </c>
      <c r="D26" s="178" t="s">
        <v>164</v>
      </c>
      <c r="E26" s="179">
        <v>36.9</v>
      </c>
      <c r="F26" s="180"/>
      <c r="G26" s="181">
        <f>ROUND(E26*F26,2)</f>
        <v>0</v>
      </c>
      <c r="H26" s="180">
        <v>0</v>
      </c>
      <c r="I26" s="181">
        <f>ROUND(E26*H26,2)</f>
        <v>0</v>
      </c>
      <c r="J26" s="180">
        <v>101.5</v>
      </c>
      <c r="K26" s="181">
        <f>ROUND(E26*J26,2)</f>
        <v>3745.35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 t="s">
        <v>165</v>
      </c>
      <c r="S26" s="181" t="s">
        <v>139</v>
      </c>
      <c r="T26" s="182" t="s">
        <v>139</v>
      </c>
      <c r="U26" s="163">
        <v>0.20200000000000001</v>
      </c>
      <c r="V26" s="163">
        <f>ROUND(E26*U26,2)</f>
        <v>7.45</v>
      </c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140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61"/>
      <c r="B27" s="162"/>
      <c r="C27" s="250" t="s">
        <v>473</v>
      </c>
      <c r="D27" s="251"/>
      <c r="E27" s="251"/>
      <c r="F27" s="251"/>
      <c r="G27" s="251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142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5">
      <c r="A28" s="161"/>
      <c r="B28" s="162"/>
      <c r="C28" s="248" t="s">
        <v>474</v>
      </c>
      <c r="D28" s="249"/>
      <c r="E28" s="249"/>
      <c r="F28" s="249"/>
      <c r="G28" s="249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261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61"/>
      <c r="B29" s="162"/>
      <c r="C29" s="194" t="s">
        <v>462</v>
      </c>
      <c r="D29" s="164"/>
      <c r="E29" s="165">
        <v>36.9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144</v>
      </c>
      <c r="AH29" s="154">
        <v>0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76">
        <v>8</v>
      </c>
      <c r="B30" s="177" t="s">
        <v>475</v>
      </c>
      <c r="C30" s="193" t="s">
        <v>476</v>
      </c>
      <c r="D30" s="178" t="s">
        <v>137</v>
      </c>
      <c r="E30" s="179">
        <v>190</v>
      </c>
      <c r="F30" s="180"/>
      <c r="G30" s="181">
        <f>ROUND(E30*F30,2)</f>
        <v>0</v>
      </c>
      <c r="H30" s="180">
        <v>1</v>
      </c>
      <c r="I30" s="181">
        <f>ROUND(E30*H30,2)</f>
        <v>190</v>
      </c>
      <c r="J30" s="180">
        <v>14</v>
      </c>
      <c r="K30" s="181">
        <f>ROUND(E30*J30,2)</f>
        <v>2660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139</v>
      </c>
      <c r="T30" s="182" t="s">
        <v>244</v>
      </c>
      <c r="U30" s="163">
        <v>0.06</v>
      </c>
      <c r="V30" s="163">
        <f>ROUND(E30*U30,2)</f>
        <v>11.4</v>
      </c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151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194" t="s">
        <v>477</v>
      </c>
      <c r="D31" s="164"/>
      <c r="E31" s="165">
        <v>190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144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76">
        <v>9</v>
      </c>
      <c r="B32" s="177" t="s">
        <v>478</v>
      </c>
      <c r="C32" s="193" t="s">
        <v>479</v>
      </c>
      <c r="D32" s="178" t="s">
        <v>137</v>
      </c>
      <c r="E32" s="179">
        <v>190</v>
      </c>
      <c r="F32" s="180"/>
      <c r="G32" s="181">
        <f>ROUND(E32*F32,2)</f>
        <v>0</v>
      </c>
      <c r="H32" s="180">
        <v>0</v>
      </c>
      <c r="I32" s="181">
        <f>ROUND(E32*H32,2)</f>
        <v>0</v>
      </c>
      <c r="J32" s="180">
        <v>15</v>
      </c>
      <c r="K32" s="181">
        <f>ROUND(E32*J32,2)</f>
        <v>2850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139</v>
      </c>
      <c r="T32" s="182" t="s">
        <v>244</v>
      </c>
      <c r="U32" s="163">
        <v>0.09</v>
      </c>
      <c r="V32" s="163">
        <f>ROUND(E32*U32,2)</f>
        <v>17.100000000000001</v>
      </c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151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61"/>
      <c r="B33" s="162"/>
      <c r="C33" s="194" t="s">
        <v>477</v>
      </c>
      <c r="D33" s="164"/>
      <c r="E33" s="165">
        <v>190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144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0.399999999999999" outlineLevel="1" x14ac:dyDescent="0.25">
      <c r="A34" s="176">
        <v>10</v>
      </c>
      <c r="B34" s="177" t="s">
        <v>480</v>
      </c>
      <c r="C34" s="193" t="s">
        <v>481</v>
      </c>
      <c r="D34" s="178" t="s">
        <v>137</v>
      </c>
      <c r="E34" s="179">
        <v>190</v>
      </c>
      <c r="F34" s="180"/>
      <c r="G34" s="181">
        <f>ROUND(E34*F34,2)</f>
        <v>0</v>
      </c>
      <c r="H34" s="180">
        <v>0</v>
      </c>
      <c r="I34" s="181">
        <f>ROUND(E34*H34,2)</f>
        <v>0</v>
      </c>
      <c r="J34" s="180">
        <v>49</v>
      </c>
      <c r="K34" s="181">
        <f>ROUND(E34*J34,2)</f>
        <v>9310</v>
      </c>
      <c r="L34" s="181">
        <v>21</v>
      </c>
      <c r="M34" s="181">
        <f>G34*(1+L34/100)</f>
        <v>0</v>
      </c>
      <c r="N34" s="181">
        <v>0</v>
      </c>
      <c r="O34" s="181">
        <f>ROUND(E34*N34,2)</f>
        <v>0</v>
      </c>
      <c r="P34" s="181">
        <v>0</v>
      </c>
      <c r="Q34" s="181">
        <f>ROUND(E34*P34,2)</f>
        <v>0</v>
      </c>
      <c r="R34" s="181" t="s">
        <v>165</v>
      </c>
      <c r="S34" s="181" t="s">
        <v>139</v>
      </c>
      <c r="T34" s="182" t="s">
        <v>244</v>
      </c>
      <c r="U34" s="163">
        <v>0.26300000000000001</v>
      </c>
      <c r="V34" s="163">
        <f>ROUND(E34*U34,2)</f>
        <v>49.97</v>
      </c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151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61"/>
      <c r="B35" s="162"/>
      <c r="C35" s="250" t="s">
        <v>482</v>
      </c>
      <c r="D35" s="251"/>
      <c r="E35" s="251"/>
      <c r="F35" s="251"/>
      <c r="G35" s="251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142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61"/>
      <c r="B36" s="162"/>
      <c r="C36" s="194" t="s">
        <v>477</v>
      </c>
      <c r="D36" s="164"/>
      <c r="E36" s="165">
        <v>190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144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76">
        <v>11</v>
      </c>
      <c r="B37" s="177" t="s">
        <v>483</v>
      </c>
      <c r="C37" s="193" t="s">
        <v>484</v>
      </c>
      <c r="D37" s="178" t="s">
        <v>137</v>
      </c>
      <c r="E37" s="179">
        <v>190</v>
      </c>
      <c r="F37" s="180"/>
      <c r="G37" s="181">
        <f>ROUND(E37*F37,2)</f>
        <v>0</v>
      </c>
      <c r="H37" s="180">
        <v>0</v>
      </c>
      <c r="I37" s="181">
        <f>ROUND(E37*H37,2)</f>
        <v>0</v>
      </c>
      <c r="J37" s="180">
        <v>3.4</v>
      </c>
      <c r="K37" s="181">
        <f>ROUND(E37*J37,2)</f>
        <v>646</v>
      </c>
      <c r="L37" s="181">
        <v>21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/>
      <c r="S37" s="181" t="s">
        <v>139</v>
      </c>
      <c r="T37" s="182" t="s">
        <v>485</v>
      </c>
      <c r="U37" s="163">
        <v>1.4999999999999999E-2</v>
      </c>
      <c r="V37" s="163">
        <f>ROUND(E37*U37,2)</f>
        <v>2.85</v>
      </c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151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61"/>
      <c r="B38" s="162"/>
      <c r="C38" s="194" t="s">
        <v>477</v>
      </c>
      <c r="D38" s="164"/>
      <c r="E38" s="165">
        <v>190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144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76">
        <v>12</v>
      </c>
      <c r="B39" s="177" t="s">
        <v>486</v>
      </c>
      <c r="C39" s="193" t="s">
        <v>487</v>
      </c>
      <c r="D39" s="178" t="s">
        <v>137</v>
      </c>
      <c r="E39" s="179">
        <v>190</v>
      </c>
      <c r="F39" s="180"/>
      <c r="G39" s="181">
        <f>ROUND(E39*F39,2)</f>
        <v>0</v>
      </c>
      <c r="H39" s="180">
        <v>0</v>
      </c>
      <c r="I39" s="181">
        <f>ROUND(E39*H39,2)</f>
        <v>0</v>
      </c>
      <c r="J39" s="180">
        <v>0.49</v>
      </c>
      <c r="K39" s="181">
        <f>ROUND(E39*J39,2)</f>
        <v>93.1</v>
      </c>
      <c r="L39" s="181">
        <v>21</v>
      </c>
      <c r="M39" s="181">
        <f>G39*(1+L39/100)</f>
        <v>0</v>
      </c>
      <c r="N39" s="181">
        <v>0</v>
      </c>
      <c r="O39" s="181">
        <f>ROUND(E39*N39,2)</f>
        <v>0</v>
      </c>
      <c r="P39" s="181">
        <v>0</v>
      </c>
      <c r="Q39" s="181">
        <f>ROUND(E39*P39,2)</f>
        <v>0</v>
      </c>
      <c r="R39" s="181"/>
      <c r="S39" s="181" t="s">
        <v>139</v>
      </c>
      <c r="T39" s="182" t="s">
        <v>485</v>
      </c>
      <c r="U39" s="163">
        <v>1E-3</v>
      </c>
      <c r="V39" s="163">
        <f>ROUND(E39*U39,2)</f>
        <v>0.19</v>
      </c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151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94" t="s">
        <v>477</v>
      </c>
      <c r="D40" s="164"/>
      <c r="E40" s="165">
        <v>190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144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76">
        <v>13</v>
      </c>
      <c r="B41" s="177" t="s">
        <v>488</v>
      </c>
      <c r="C41" s="193" t="s">
        <v>489</v>
      </c>
      <c r="D41" s="178" t="s">
        <v>137</v>
      </c>
      <c r="E41" s="179">
        <v>190</v>
      </c>
      <c r="F41" s="180"/>
      <c r="G41" s="181">
        <f>ROUND(E41*F41,2)</f>
        <v>0</v>
      </c>
      <c r="H41" s="180">
        <v>0.03</v>
      </c>
      <c r="I41" s="181">
        <f>ROUND(E41*H41,2)</f>
        <v>5.7</v>
      </c>
      <c r="J41" s="180">
        <v>1.82</v>
      </c>
      <c r="K41" s="181">
        <f>ROUND(E41*J41,2)</f>
        <v>345.8</v>
      </c>
      <c r="L41" s="181">
        <v>21</v>
      </c>
      <c r="M41" s="181">
        <f>G41*(1+L41/100)</f>
        <v>0</v>
      </c>
      <c r="N41" s="181">
        <v>0</v>
      </c>
      <c r="O41" s="181">
        <f>ROUND(E41*N41,2)</f>
        <v>0</v>
      </c>
      <c r="P41" s="181">
        <v>0</v>
      </c>
      <c r="Q41" s="181">
        <f>ROUND(E41*P41,2)</f>
        <v>0</v>
      </c>
      <c r="R41" s="181"/>
      <c r="S41" s="181" t="s">
        <v>139</v>
      </c>
      <c r="T41" s="182" t="s">
        <v>485</v>
      </c>
      <c r="U41" s="163">
        <v>3.0000000000000001E-3</v>
      </c>
      <c r="V41" s="163">
        <f>ROUND(E41*U41,2)</f>
        <v>0.56999999999999995</v>
      </c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151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61"/>
      <c r="B42" s="162"/>
      <c r="C42" s="246" t="s">
        <v>490</v>
      </c>
      <c r="D42" s="247"/>
      <c r="E42" s="247"/>
      <c r="F42" s="247"/>
      <c r="G42" s="247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261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61"/>
      <c r="B43" s="162"/>
      <c r="C43" s="194" t="s">
        <v>477</v>
      </c>
      <c r="D43" s="164"/>
      <c r="E43" s="165">
        <v>190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144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76">
        <v>14</v>
      </c>
      <c r="B44" s="177" t="s">
        <v>192</v>
      </c>
      <c r="C44" s="193" t="s">
        <v>193</v>
      </c>
      <c r="D44" s="178" t="s">
        <v>164</v>
      </c>
      <c r="E44" s="179">
        <v>32.799999999999997</v>
      </c>
      <c r="F44" s="180"/>
      <c r="G44" s="181">
        <f>ROUND(E44*F44,2)</f>
        <v>0</v>
      </c>
      <c r="H44" s="180">
        <v>0</v>
      </c>
      <c r="I44" s="181">
        <f>ROUND(E44*H44,2)</f>
        <v>0</v>
      </c>
      <c r="J44" s="180">
        <v>180</v>
      </c>
      <c r="K44" s="181">
        <f>ROUND(E44*J44,2)</f>
        <v>5904</v>
      </c>
      <c r="L44" s="181">
        <v>21</v>
      </c>
      <c r="M44" s="181">
        <f>G44*(1+L44/100)</f>
        <v>0</v>
      </c>
      <c r="N44" s="181">
        <v>0</v>
      </c>
      <c r="O44" s="181">
        <f>ROUND(E44*N44,2)</f>
        <v>0</v>
      </c>
      <c r="P44" s="181">
        <v>0</v>
      </c>
      <c r="Q44" s="181">
        <f>ROUND(E44*P44,2)</f>
        <v>0</v>
      </c>
      <c r="R44" s="181" t="s">
        <v>165</v>
      </c>
      <c r="S44" s="181" t="s">
        <v>139</v>
      </c>
      <c r="T44" s="182" t="s">
        <v>244</v>
      </c>
      <c r="U44" s="163">
        <v>0</v>
      </c>
      <c r="V44" s="163">
        <f>ROUND(E44*U44,2)</f>
        <v>0</v>
      </c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151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194" t="s">
        <v>467</v>
      </c>
      <c r="D45" s="164"/>
      <c r="E45" s="165">
        <v>32.799999999999997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144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5">
      <c r="A46" s="176">
        <v>15</v>
      </c>
      <c r="B46" s="177" t="s">
        <v>491</v>
      </c>
      <c r="C46" s="193" t="s">
        <v>492</v>
      </c>
      <c r="D46" s="178" t="s">
        <v>137</v>
      </c>
      <c r="E46" s="179">
        <v>190</v>
      </c>
      <c r="F46" s="180"/>
      <c r="G46" s="181">
        <f>ROUND(E46*F46,2)</f>
        <v>0</v>
      </c>
      <c r="H46" s="180">
        <v>0</v>
      </c>
      <c r="I46" s="181">
        <f>ROUND(E46*H46,2)</f>
        <v>0</v>
      </c>
      <c r="J46" s="180">
        <v>18</v>
      </c>
      <c r="K46" s="181">
        <f>ROUND(E46*J46,2)</f>
        <v>3420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238</v>
      </c>
      <c r="T46" s="182" t="s">
        <v>244</v>
      </c>
      <c r="U46" s="163">
        <v>0</v>
      </c>
      <c r="V46" s="163">
        <f>ROUND(E46*U46,2)</f>
        <v>0</v>
      </c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151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61"/>
      <c r="B47" s="162"/>
      <c r="C47" s="194" t="s">
        <v>477</v>
      </c>
      <c r="D47" s="164"/>
      <c r="E47" s="165">
        <v>190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144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76">
        <v>16</v>
      </c>
      <c r="B48" s="177" t="s">
        <v>493</v>
      </c>
      <c r="C48" s="193" t="s">
        <v>494</v>
      </c>
      <c r="D48" s="178" t="s">
        <v>164</v>
      </c>
      <c r="E48" s="179">
        <v>28.5</v>
      </c>
      <c r="F48" s="180"/>
      <c r="G48" s="181">
        <f>ROUND(E48*F48,2)</f>
        <v>0</v>
      </c>
      <c r="H48" s="180">
        <v>418</v>
      </c>
      <c r="I48" s="181">
        <f>ROUND(E48*H48,2)</f>
        <v>11913</v>
      </c>
      <c r="J48" s="180">
        <v>0</v>
      </c>
      <c r="K48" s="181">
        <f>ROUND(E48*J48,2)</f>
        <v>0</v>
      </c>
      <c r="L48" s="181">
        <v>21</v>
      </c>
      <c r="M48" s="181">
        <f>G48*(1+L48/100)</f>
        <v>0</v>
      </c>
      <c r="N48" s="181">
        <v>1.67</v>
      </c>
      <c r="O48" s="181">
        <f>ROUND(E48*N48,2)</f>
        <v>47.6</v>
      </c>
      <c r="P48" s="181">
        <v>0</v>
      </c>
      <c r="Q48" s="181">
        <f>ROUND(E48*P48,2)</f>
        <v>0</v>
      </c>
      <c r="R48" s="181" t="s">
        <v>229</v>
      </c>
      <c r="S48" s="181" t="s">
        <v>139</v>
      </c>
      <c r="T48" s="182" t="s">
        <v>485</v>
      </c>
      <c r="U48" s="163">
        <v>0</v>
      </c>
      <c r="V48" s="163">
        <f>ROUND(E48*U48,2)</f>
        <v>0</v>
      </c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230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61"/>
      <c r="B49" s="162"/>
      <c r="C49" s="194" t="s">
        <v>495</v>
      </c>
      <c r="D49" s="164"/>
      <c r="E49" s="165">
        <v>28.5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144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ht="20.399999999999999" outlineLevel="1" x14ac:dyDescent="0.25">
      <c r="A50" s="176">
        <v>17</v>
      </c>
      <c r="B50" s="177" t="s">
        <v>496</v>
      </c>
      <c r="C50" s="193" t="s">
        <v>497</v>
      </c>
      <c r="D50" s="178" t="s">
        <v>498</v>
      </c>
      <c r="E50" s="179">
        <v>5</v>
      </c>
      <c r="F50" s="180"/>
      <c r="G50" s="181">
        <f>ROUND(E50*F50,2)</f>
        <v>0</v>
      </c>
      <c r="H50" s="180">
        <v>235.5</v>
      </c>
      <c r="I50" s="181">
        <f>ROUND(E50*H50,2)</f>
        <v>1177.5</v>
      </c>
      <c r="J50" s="180">
        <v>0</v>
      </c>
      <c r="K50" s="181">
        <f>ROUND(E50*J50,2)</f>
        <v>0</v>
      </c>
      <c r="L50" s="181">
        <v>21</v>
      </c>
      <c r="M50" s="181">
        <f>G50*(1+L50/100)</f>
        <v>0</v>
      </c>
      <c r="N50" s="181">
        <v>1E-3</v>
      </c>
      <c r="O50" s="181">
        <f>ROUND(E50*N50,2)</f>
        <v>0.01</v>
      </c>
      <c r="P50" s="181">
        <v>0</v>
      </c>
      <c r="Q50" s="181">
        <f>ROUND(E50*P50,2)</f>
        <v>0</v>
      </c>
      <c r="R50" s="181" t="s">
        <v>229</v>
      </c>
      <c r="S50" s="181" t="s">
        <v>139</v>
      </c>
      <c r="T50" s="182" t="s">
        <v>485</v>
      </c>
      <c r="U50" s="163">
        <v>0</v>
      </c>
      <c r="V50" s="163">
        <f>ROUND(E50*U50,2)</f>
        <v>0</v>
      </c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275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5">
      <c r="A51" s="161"/>
      <c r="B51" s="162"/>
      <c r="C51" s="194" t="s">
        <v>63</v>
      </c>
      <c r="D51" s="164"/>
      <c r="E51" s="165">
        <v>5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144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76">
        <v>18</v>
      </c>
      <c r="B52" s="177" t="s">
        <v>499</v>
      </c>
      <c r="C52" s="193" t="s">
        <v>500</v>
      </c>
      <c r="D52" s="178" t="s">
        <v>434</v>
      </c>
      <c r="E52" s="179">
        <v>7.6</v>
      </c>
      <c r="F52" s="180"/>
      <c r="G52" s="181">
        <f>ROUND(E52*F52,2)</f>
        <v>0</v>
      </c>
      <c r="H52" s="180">
        <v>117.8</v>
      </c>
      <c r="I52" s="181">
        <f>ROUND(E52*H52,2)</f>
        <v>895.28</v>
      </c>
      <c r="J52" s="180">
        <v>0</v>
      </c>
      <c r="K52" s="181">
        <f>ROUND(E52*J52,2)</f>
        <v>0</v>
      </c>
      <c r="L52" s="181">
        <v>21</v>
      </c>
      <c r="M52" s="181">
        <f>G52*(1+L52/100)</f>
        <v>0</v>
      </c>
      <c r="N52" s="181">
        <v>1E-3</v>
      </c>
      <c r="O52" s="181">
        <f>ROUND(E52*N52,2)</f>
        <v>0.01</v>
      </c>
      <c r="P52" s="181">
        <v>0</v>
      </c>
      <c r="Q52" s="181">
        <f>ROUND(E52*P52,2)</f>
        <v>0</v>
      </c>
      <c r="R52" s="181"/>
      <c r="S52" s="181" t="s">
        <v>238</v>
      </c>
      <c r="T52" s="182" t="s">
        <v>244</v>
      </c>
      <c r="U52" s="163">
        <v>0</v>
      </c>
      <c r="V52" s="163">
        <f>ROUND(E52*U52,2)</f>
        <v>0</v>
      </c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275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61"/>
      <c r="B53" s="162"/>
      <c r="C53" s="194" t="s">
        <v>501</v>
      </c>
      <c r="D53" s="164"/>
      <c r="E53" s="165">
        <v>7.6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144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x14ac:dyDescent="0.25">
      <c r="A54" s="170" t="s">
        <v>133</v>
      </c>
      <c r="B54" s="171" t="s">
        <v>59</v>
      </c>
      <c r="C54" s="192" t="s">
        <v>60</v>
      </c>
      <c r="D54" s="172"/>
      <c r="E54" s="173"/>
      <c r="F54" s="174"/>
      <c r="G54" s="174">
        <f>SUMIF(AG55:AG87,"&lt;&gt;NOR",G55:G87)</f>
        <v>0</v>
      </c>
      <c r="H54" s="174"/>
      <c r="I54" s="174">
        <f>SUM(I55:I87)</f>
        <v>123384.09999999999</v>
      </c>
      <c r="J54" s="174"/>
      <c r="K54" s="174">
        <f>SUM(K55:K87)</f>
        <v>198350.69</v>
      </c>
      <c r="L54" s="174"/>
      <c r="M54" s="174">
        <f>SUM(M55:M87)</f>
        <v>0</v>
      </c>
      <c r="N54" s="174"/>
      <c r="O54" s="174">
        <f>SUM(O55:O87)</f>
        <v>52.690000000000005</v>
      </c>
      <c r="P54" s="174"/>
      <c r="Q54" s="174">
        <f>SUM(Q55:Q87)</f>
        <v>0</v>
      </c>
      <c r="R54" s="174"/>
      <c r="S54" s="174"/>
      <c r="T54" s="175"/>
      <c r="U54" s="169"/>
      <c r="V54" s="169">
        <f>SUM(V55:V87)</f>
        <v>377.85</v>
      </c>
      <c r="W54" s="169"/>
      <c r="AG54" t="s">
        <v>134</v>
      </c>
    </row>
    <row r="55" spans="1:60" ht="20.399999999999999" outlineLevel="1" x14ac:dyDescent="0.25">
      <c r="A55" s="176">
        <v>19</v>
      </c>
      <c r="B55" s="177" t="s">
        <v>502</v>
      </c>
      <c r="C55" s="193" t="s">
        <v>503</v>
      </c>
      <c r="D55" s="178" t="s">
        <v>137</v>
      </c>
      <c r="E55" s="179">
        <v>82</v>
      </c>
      <c r="F55" s="180"/>
      <c r="G55" s="181">
        <f>ROUND(E55*F55,2)</f>
        <v>0</v>
      </c>
      <c r="H55" s="180">
        <v>0</v>
      </c>
      <c r="I55" s="181">
        <f>ROUND(E55*H55,2)</f>
        <v>0</v>
      </c>
      <c r="J55" s="180">
        <v>66.5</v>
      </c>
      <c r="K55" s="181">
        <f>ROUND(E55*J55,2)</f>
        <v>5453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 t="s">
        <v>165</v>
      </c>
      <c r="S55" s="181" t="s">
        <v>139</v>
      </c>
      <c r="T55" s="182" t="s">
        <v>155</v>
      </c>
      <c r="U55" s="163">
        <v>0.15</v>
      </c>
      <c r="V55" s="163">
        <f>ROUND(E55*U55,2)</f>
        <v>12.3</v>
      </c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151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61"/>
      <c r="B56" s="162"/>
      <c r="C56" s="250" t="s">
        <v>210</v>
      </c>
      <c r="D56" s="251"/>
      <c r="E56" s="251"/>
      <c r="F56" s="251"/>
      <c r="G56" s="251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142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61"/>
      <c r="B57" s="162"/>
      <c r="C57" s="194" t="s">
        <v>504</v>
      </c>
      <c r="D57" s="164"/>
      <c r="E57" s="165">
        <v>82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144</v>
      </c>
      <c r="AH57" s="154">
        <v>0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76">
        <v>20</v>
      </c>
      <c r="B58" s="177" t="s">
        <v>505</v>
      </c>
      <c r="C58" s="193" t="s">
        <v>506</v>
      </c>
      <c r="D58" s="178" t="s">
        <v>158</v>
      </c>
      <c r="E58" s="179">
        <v>70</v>
      </c>
      <c r="F58" s="180"/>
      <c r="G58" s="181">
        <f>ROUND(E58*F58,2)</f>
        <v>0</v>
      </c>
      <c r="H58" s="180">
        <v>165.69</v>
      </c>
      <c r="I58" s="181">
        <f>ROUND(E58*H58,2)</f>
        <v>11598.3</v>
      </c>
      <c r="J58" s="180">
        <v>634.30999999999995</v>
      </c>
      <c r="K58" s="181">
        <f>ROUND(E58*J58,2)</f>
        <v>44401.7</v>
      </c>
      <c r="L58" s="181">
        <v>21</v>
      </c>
      <c r="M58" s="181">
        <f>G58*(1+L58/100)</f>
        <v>0</v>
      </c>
      <c r="N58" s="181">
        <v>2.9E-4</v>
      </c>
      <c r="O58" s="181">
        <f>ROUND(E58*N58,2)</f>
        <v>0.02</v>
      </c>
      <c r="P58" s="181">
        <v>0</v>
      </c>
      <c r="Q58" s="181">
        <f>ROUND(E58*P58,2)</f>
        <v>0</v>
      </c>
      <c r="R58" s="181"/>
      <c r="S58" s="181" t="s">
        <v>139</v>
      </c>
      <c r="T58" s="182" t="s">
        <v>244</v>
      </c>
      <c r="U58" s="163">
        <v>1.0169999999999999</v>
      </c>
      <c r="V58" s="163">
        <f>ROUND(E58*U58,2)</f>
        <v>71.19</v>
      </c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140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61"/>
      <c r="B59" s="162"/>
      <c r="C59" s="194" t="s">
        <v>231</v>
      </c>
      <c r="D59" s="164"/>
      <c r="E59" s="165">
        <v>70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144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5">
      <c r="A60" s="176">
        <v>21</v>
      </c>
      <c r="B60" s="177" t="s">
        <v>507</v>
      </c>
      <c r="C60" s="193" t="s">
        <v>508</v>
      </c>
      <c r="D60" s="178" t="s">
        <v>164</v>
      </c>
      <c r="E60" s="179">
        <v>4.0999999999999996</v>
      </c>
      <c r="F60" s="180"/>
      <c r="G60" s="181">
        <f>ROUND(E60*F60,2)</f>
        <v>0</v>
      </c>
      <c r="H60" s="180">
        <v>1701</v>
      </c>
      <c r="I60" s="181">
        <f>ROUND(E60*H60,2)</f>
        <v>6974.1</v>
      </c>
      <c r="J60" s="180">
        <v>199</v>
      </c>
      <c r="K60" s="181">
        <f>ROUND(E60*J60,2)</f>
        <v>815.9</v>
      </c>
      <c r="L60" s="181">
        <v>21</v>
      </c>
      <c r="M60" s="181">
        <f>G60*(1+L60/100)</f>
        <v>0</v>
      </c>
      <c r="N60" s="181">
        <v>2.5249999999999999</v>
      </c>
      <c r="O60" s="181">
        <f>ROUND(E60*N60,2)</f>
        <v>10.35</v>
      </c>
      <c r="P60" s="181">
        <v>0</v>
      </c>
      <c r="Q60" s="181">
        <f>ROUND(E60*P60,2)</f>
        <v>0</v>
      </c>
      <c r="R60" s="181" t="s">
        <v>213</v>
      </c>
      <c r="S60" s="181" t="s">
        <v>139</v>
      </c>
      <c r="T60" s="182" t="s">
        <v>244</v>
      </c>
      <c r="U60" s="163">
        <v>0.47699999999999998</v>
      </c>
      <c r="V60" s="163">
        <f>ROUND(E60*U60,2)</f>
        <v>1.96</v>
      </c>
      <c r="W60" s="163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140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5">
      <c r="A61" s="161"/>
      <c r="B61" s="162"/>
      <c r="C61" s="194" t="s">
        <v>509</v>
      </c>
      <c r="D61" s="164"/>
      <c r="E61" s="165">
        <v>4.0999999999999996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144</v>
      </c>
      <c r="AH61" s="154">
        <v>0</v>
      </c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76">
        <v>22</v>
      </c>
      <c r="B62" s="177" t="s">
        <v>510</v>
      </c>
      <c r="C62" s="193" t="s">
        <v>511</v>
      </c>
      <c r="D62" s="178" t="s">
        <v>164</v>
      </c>
      <c r="E62" s="179">
        <v>12.3</v>
      </c>
      <c r="F62" s="180"/>
      <c r="G62" s="181">
        <f>ROUND(E62*F62,2)</f>
        <v>0</v>
      </c>
      <c r="H62" s="180">
        <v>2226</v>
      </c>
      <c r="I62" s="181">
        <f>ROUND(E62*H62,2)</f>
        <v>27379.8</v>
      </c>
      <c r="J62" s="180">
        <v>224</v>
      </c>
      <c r="K62" s="181">
        <f>ROUND(E62*J62,2)</f>
        <v>2755.2</v>
      </c>
      <c r="L62" s="181">
        <v>21</v>
      </c>
      <c r="M62" s="181">
        <f>G62*(1+L62/100)</f>
        <v>0</v>
      </c>
      <c r="N62" s="181">
        <v>2.5249999999999999</v>
      </c>
      <c r="O62" s="181">
        <f>ROUND(E62*N62,2)</f>
        <v>31.06</v>
      </c>
      <c r="P62" s="181">
        <v>0</v>
      </c>
      <c r="Q62" s="181">
        <f>ROUND(E62*P62,2)</f>
        <v>0</v>
      </c>
      <c r="R62" s="181" t="s">
        <v>213</v>
      </c>
      <c r="S62" s="181" t="s">
        <v>139</v>
      </c>
      <c r="T62" s="182" t="s">
        <v>244</v>
      </c>
      <c r="U62" s="163">
        <v>0.48</v>
      </c>
      <c r="V62" s="163">
        <f>ROUND(E62*U62,2)</f>
        <v>5.9</v>
      </c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140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5">
      <c r="A63" s="161"/>
      <c r="B63" s="162"/>
      <c r="C63" s="250" t="s">
        <v>512</v>
      </c>
      <c r="D63" s="251"/>
      <c r="E63" s="251"/>
      <c r="F63" s="251"/>
      <c r="G63" s="251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142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61"/>
      <c r="B64" s="162"/>
      <c r="C64" s="194" t="s">
        <v>513</v>
      </c>
      <c r="D64" s="164"/>
      <c r="E64" s="165">
        <v>12.3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144</v>
      </c>
      <c r="AH64" s="154">
        <v>0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76">
        <v>23</v>
      </c>
      <c r="B65" s="177" t="s">
        <v>514</v>
      </c>
      <c r="C65" s="193" t="s">
        <v>515</v>
      </c>
      <c r="D65" s="178" t="s">
        <v>137</v>
      </c>
      <c r="E65" s="179">
        <v>18.899999999999999</v>
      </c>
      <c r="F65" s="180"/>
      <c r="G65" s="181">
        <f>ROUND(E65*F65,2)</f>
        <v>0</v>
      </c>
      <c r="H65" s="180">
        <v>101.74</v>
      </c>
      <c r="I65" s="181">
        <f>ROUND(E65*H65,2)</f>
        <v>1922.89</v>
      </c>
      <c r="J65" s="180">
        <v>288.26</v>
      </c>
      <c r="K65" s="181">
        <f>ROUND(E65*J65,2)</f>
        <v>5448.11</v>
      </c>
      <c r="L65" s="181">
        <v>21</v>
      </c>
      <c r="M65" s="181">
        <f>G65*(1+L65/100)</f>
        <v>0</v>
      </c>
      <c r="N65" s="181">
        <v>3.9199999999999999E-2</v>
      </c>
      <c r="O65" s="181">
        <f>ROUND(E65*N65,2)</f>
        <v>0.74</v>
      </c>
      <c r="P65" s="181">
        <v>0</v>
      </c>
      <c r="Q65" s="181">
        <f>ROUND(E65*P65,2)</f>
        <v>0</v>
      </c>
      <c r="R65" s="181" t="s">
        <v>213</v>
      </c>
      <c r="S65" s="181" t="s">
        <v>139</v>
      </c>
      <c r="T65" s="182" t="s">
        <v>244</v>
      </c>
      <c r="U65" s="163">
        <v>1.6</v>
      </c>
      <c r="V65" s="163">
        <f>ROUND(E65*U65,2)</f>
        <v>30.24</v>
      </c>
      <c r="W65" s="163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140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ht="21" outlineLevel="1" x14ac:dyDescent="0.25">
      <c r="A66" s="161"/>
      <c r="B66" s="162"/>
      <c r="C66" s="250" t="s">
        <v>516</v>
      </c>
      <c r="D66" s="251"/>
      <c r="E66" s="251"/>
      <c r="F66" s="251"/>
      <c r="G66" s="251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142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83" t="str">
        <f>C66</f>
        <v>svislé nebo šikmé (odkloněné) , půdorysně přímé nebo zalomené, stěn základových desek ve volných nebo zapažených jámách, rýhách, šachtách, včetně případných vzpěr,</v>
      </c>
      <c r="BB66" s="154"/>
      <c r="BC66" s="154"/>
      <c r="BD66" s="154"/>
      <c r="BE66" s="154"/>
      <c r="BF66" s="154"/>
      <c r="BG66" s="154"/>
      <c r="BH66" s="154"/>
    </row>
    <row r="67" spans="1:60" outlineLevel="1" x14ac:dyDescent="0.25">
      <c r="A67" s="161"/>
      <c r="B67" s="162"/>
      <c r="C67" s="194" t="s">
        <v>517</v>
      </c>
      <c r="D67" s="164"/>
      <c r="E67" s="165">
        <v>16.399999999999999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144</v>
      </c>
      <c r="AH67" s="154">
        <v>0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61"/>
      <c r="B68" s="162"/>
      <c r="C68" s="194" t="s">
        <v>518</v>
      </c>
      <c r="D68" s="164"/>
      <c r="E68" s="165">
        <v>2.5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144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5">
      <c r="A69" s="176">
        <v>24</v>
      </c>
      <c r="B69" s="177" t="s">
        <v>519</v>
      </c>
      <c r="C69" s="193" t="s">
        <v>520</v>
      </c>
      <c r="D69" s="178" t="s">
        <v>137</v>
      </c>
      <c r="E69" s="179">
        <v>18.899999999999999</v>
      </c>
      <c r="F69" s="180"/>
      <c r="G69" s="181">
        <f>ROUND(E69*F69,2)</f>
        <v>0</v>
      </c>
      <c r="H69" s="180">
        <v>0</v>
      </c>
      <c r="I69" s="181">
        <f>ROUND(E69*H69,2)</f>
        <v>0</v>
      </c>
      <c r="J69" s="180">
        <v>80</v>
      </c>
      <c r="K69" s="181">
        <f>ROUND(E69*J69,2)</f>
        <v>1512</v>
      </c>
      <c r="L69" s="181">
        <v>21</v>
      </c>
      <c r="M69" s="181">
        <f>G69*(1+L69/100)</f>
        <v>0</v>
      </c>
      <c r="N69" s="181">
        <v>0</v>
      </c>
      <c r="O69" s="181">
        <f>ROUND(E69*N69,2)</f>
        <v>0</v>
      </c>
      <c r="P69" s="181">
        <v>0</v>
      </c>
      <c r="Q69" s="181">
        <f>ROUND(E69*P69,2)</f>
        <v>0</v>
      </c>
      <c r="R69" s="181" t="s">
        <v>213</v>
      </c>
      <c r="S69" s="181" t="s">
        <v>139</v>
      </c>
      <c r="T69" s="182" t="s">
        <v>244</v>
      </c>
      <c r="U69" s="163">
        <v>0.32</v>
      </c>
      <c r="V69" s="163">
        <f>ROUND(E69*U69,2)</f>
        <v>6.05</v>
      </c>
      <c r="W69" s="163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140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ht="21" outlineLevel="1" x14ac:dyDescent="0.25">
      <c r="A70" s="161"/>
      <c r="B70" s="162"/>
      <c r="C70" s="250" t="s">
        <v>516</v>
      </c>
      <c r="D70" s="251"/>
      <c r="E70" s="251"/>
      <c r="F70" s="251"/>
      <c r="G70" s="251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142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83" t="str">
        <f>C70</f>
        <v>svislé nebo šikmé (odkloněné) , půdorysně přímé nebo zalomené, stěn základových desek ve volných nebo zapažených jámách, rýhách, šachtách, včetně případných vzpěr,</v>
      </c>
      <c r="BB70" s="154"/>
      <c r="BC70" s="154"/>
      <c r="BD70" s="154"/>
      <c r="BE70" s="154"/>
      <c r="BF70" s="154"/>
      <c r="BG70" s="154"/>
      <c r="BH70" s="154"/>
    </row>
    <row r="71" spans="1:60" outlineLevel="1" x14ac:dyDescent="0.25">
      <c r="A71" s="161"/>
      <c r="B71" s="162"/>
      <c r="C71" s="248" t="s">
        <v>521</v>
      </c>
      <c r="D71" s="249"/>
      <c r="E71" s="249"/>
      <c r="F71" s="249"/>
      <c r="G71" s="24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261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5">
      <c r="A72" s="161"/>
      <c r="B72" s="162"/>
      <c r="C72" s="194" t="s">
        <v>517</v>
      </c>
      <c r="D72" s="164"/>
      <c r="E72" s="165">
        <v>16.399999999999999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144</v>
      </c>
      <c r="AH72" s="154">
        <v>0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5">
      <c r="A73" s="161"/>
      <c r="B73" s="162"/>
      <c r="C73" s="194" t="s">
        <v>518</v>
      </c>
      <c r="D73" s="164"/>
      <c r="E73" s="165">
        <v>2.5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144</v>
      </c>
      <c r="AH73" s="154">
        <v>0</v>
      </c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5">
      <c r="A74" s="176">
        <v>25</v>
      </c>
      <c r="B74" s="177" t="s">
        <v>522</v>
      </c>
      <c r="C74" s="193" t="s">
        <v>523</v>
      </c>
      <c r="D74" s="178" t="s">
        <v>320</v>
      </c>
      <c r="E74" s="179">
        <v>1.107</v>
      </c>
      <c r="F74" s="180"/>
      <c r="G74" s="181">
        <f>ROUND(E74*F74,2)</f>
        <v>0</v>
      </c>
      <c r="H74" s="180">
        <v>20247.5</v>
      </c>
      <c r="I74" s="181">
        <f>ROUND(E74*H74,2)</f>
        <v>22413.98</v>
      </c>
      <c r="J74" s="180">
        <v>9822.5</v>
      </c>
      <c r="K74" s="181">
        <f>ROUND(E74*J74,2)</f>
        <v>10873.51</v>
      </c>
      <c r="L74" s="181">
        <v>21</v>
      </c>
      <c r="M74" s="181">
        <f>G74*(1+L74/100)</f>
        <v>0</v>
      </c>
      <c r="N74" s="181">
        <v>1.0217400000000001</v>
      </c>
      <c r="O74" s="181">
        <f>ROUND(E74*N74,2)</f>
        <v>1.1299999999999999</v>
      </c>
      <c r="P74" s="181">
        <v>0</v>
      </c>
      <c r="Q74" s="181">
        <f>ROUND(E74*P74,2)</f>
        <v>0</v>
      </c>
      <c r="R74" s="181" t="s">
        <v>213</v>
      </c>
      <c r="S74" s="181" t="s">
        <v>139</v>
      </c>
      <c r="T74" s="182" t="s">
        <v>139</v>
      </c>
      <c r="U74" s="163">
        <v>23.530999999999999</v>
      </c>
      <c r="V74" s="163">
        <f>ROUND(E74*U74,2)</f>
        <v>26.05</v>
      </c>
      <c r="W74" s="163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140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5">
      <c r="A75" s="161"/>
      <c r="B75" s="162"/>
      <c r="C75" s="250" t="s">
        <v>524</v>
      </c>
      <c r="D75" s="251"/>
      <c r="E75" s="251"/>
      <c r="F75" s="251"/>
      <c r="G75" s="251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142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5">
      <c r="A76" s="161"/>
      <c r="B76" s="162"/>
      <c r="C76" s="194" t="s">
        <v>525</v>
      </c>
      <c r="D76" s="164"/>
      <c r="E76" s="165">
        <v>1.107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144</v>
      </c>
      <c r="AH76" s="154">
        <v>0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5">
      <c r="A77" s="176">
        <v>26</v>
      </c>
      <c r="B77" s="177" t="s">
        <v>526</v>
      </c>
      <c r="C77" s="193" t="s">
        <v>527</v>
      </c>
      <c r="D77" s="178" t="s">
        <v>137</v>
      </c>
      <c r="E77" s="179">
        <v>32</v>
      </c>
      <c r="F77" s="180"/>
      <c r="G77" s="181">
        <f>ROUND(E77*F77,2)</f>
        <v>0</v>
      </c>
      <c r="H77" s="180">
        <v>77.8</v>
      </c>
      <c r="I77" s="181">
        <f>ROUND(E77*H77,2)</f>
        <v>2489.6</v>
      </c>
      <c r="J77" s="180">
        <v>245.2</v>
      </c>
      <c r="K77" s="181">
        <f>ROUND(E77*J77,2)</f>
        <v>7846.4</v>
      </c>
      <c r="L77" s="181">
        <v>21</v>
      </c>
      <c r="M77" s="181">
        <f>G77*(1+L77/100)</f>
        <v>0</v>
      </c>
      <c r="N77" s="181">
        <v>4.2300000000000003E-3</v>
      </c>
      <c r="O77" s="181">
        <f>ROUND(E77*N77,2)</f>
        <v>0.14000000000000001</v>
      </c>
      <c r="P77" s="181">
        <v>0</v>
      </c>
      <c r="Q77" s="181">
        <f>ROUND(E77*P77,2)</f>
        <v>0</v>
      </c>
      <c r="R77" s="181"/>
      <c r="S77" s="181" t="s">
        <v>139</v>
      </c>
      <c r="T77" s="182" t="s">
        <v>139</v>
      </c>
      <c r="U77" s="163">
        <v>0.69</v>
      </c>
      <c r="V77" s="163">
        <f>ROUND(E77*U77,2)</f>
        <v>22.08</v>
      </c>
      <c r="W77" s="163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140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5">
      <c r="A78" s="161"/>
      <c r="B78" s="162"/>
      <c r="C78" s="194" t="s">
        <v>528</v>
      </c>
      <c r="D78" s="164"/>
      <c r="E78" s="165">
        <v>32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144</v>
      </c>
      <c r="AH78" s="154">
        <v>0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5">
      <c r="A79" s="176">
        <v>27</v>
      </c>
      <c r="B79" s="177" t="s">
        <v>529</v>
      </c>
      <c r="C79" s="193" t="s">
        <v>530</v>
      </c>
      <c r="D79" s="178" t="s">
        <v>137</v>
      </c>
      <c r="E79" s="179">
        <v>32</v>
      </c>
      <c r="F79" s="180"/>
      <c r="G79" s="181">
        <f>ROUND(E79*F79,2)</f>
        <v>0</v>
      </c>
      <c r="H79" s="180">
        <v>102.43</v>
      </c>
      <c r="I79" s="181">
        <f>ROUND(E79*H79,2)</f>
        <v>3277.76</v>
      </c>
      <c r="J79" s="180">
        <v>836.57</v>
      </c>
      <c r="K79" s="181">
        <f>ROUND(E79*J79,2)</f>
        <v>26770.240000000002</v>
      </c>
      <c r="L79" s="181">
        <v>21</v>
      </c>
      <c r="M79" s="181">
        <f>G79*(1+L79/100)</f>
        <v>0</v>
      </c>
      <c r="N79" s="181">
        <v>7.6980000000000007E-2</v>
      </c>
      <c r="O79" s="181">
        <f>ROUND(E79*N79,2)</f>
        <v>2.46</v>
      </c>
      <c r="P79" s="181">
        <v>0</v>
      </c>
      <c r="Q79" s="181">
        <f>ROUND(E79*P79,2)</f>
        <v>0</v>
      </c>
      <c r="R79" s="181"/>
      <c r="S79" s="181" t="s">
        <v>139</v>
      </c>
      <c r="T79" s="182" t="s">
        <v>139</v>
      </c>
      <c r="U79" s="163">
        <v>1.587</v>
      </c>
      <c r="V79" s="163">
        <f>ROUND(E79*U79,2)</f>
        <v>50.78</v>
      </c>
      <c r="W79" s="163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140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5">
      <c r="A80" s="161"/>
      <c r="B80" s="162"/>
      <c r="C80" s="194" t="s">
        <v>528</v>
      </c>
      <c r="D80" s="164"/>
      <c r="E80" s="165">
        <v>32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144</v>
      </c>
      <c r="AH80" s="154">
        <v>0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5">
      <c r="A81" s="176">
        <v>28</v>
      </c>
      <c r="B81" s="177" t="s">
        <v>531</v>
      </c>
      <c r="C81" s="193" t="s">
        <v>532</v>
      </c>
      <c r="D81" s="178" t="s">
        <v>137</v>
      </c>
      <c r="E81" s="179">
        <v>160</v>
      </c>
      <c r="F81" s="180"/>
      <c r="G81" s="181">
        <f>ROUND(E81*F81,2)</f>
        <v>0</v>
      </c>
      <c r="H81" s="180">
        <v>33.770000000000003</v>
      </c>
      <c r="I81" s="181">
        <f>ROUND(E81*H81,2)</f>
        <v>5403.2</v>
      </c>
      <c r="J81" s="180">
        <v>278.73</v>
      </c>
      <c r="K81" s="181">
        <f>ROUND(E81*J81,2)</f>
        <v>44596.800000000003</v>
      </c>
      <c r="L81" s="181">
        <v>21</v>
      </c>
      <c r="M81" s="181">
        <f>G81*(1+L81/100)</f>
        <v>0</v>
      </c>
      <c r="N81" s="181">
        <v>2.5760000000000002E-2</v>
      </c>
      <c r="O81" s="181">
        <f>ROUND(E81*N81,2)</f>
        <v>4.12</v>
      </c>
      <c r="P81" s="181">
        <v>0</v>
      </c>
      <c r="Q81" s="181">
        <f>ROUND(E81*P81,2)</f>
        <v>0</v>
      </c>
      <c r="R81" s="181"/>
      <c r="S81" s="181" t="s">
        <v>139</v>
      </c>
      <c r="T81" s="182" t="s">
        <v>139</v>
      </c>
      <c r="U81" s="163">
        <v>0.52900000000000003</v>
      </c>
      <c r="V81" s="163">
        <f>ROUND(E81*U81,2)</f>
        <v>84.64</v>
      </c>
      <c r="W81" s="163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140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5">
      <c r="A82" s="161"/>
      <c r="B82" s="162"/>
      <c r="C82" s="194" t="s">
        <v>533</v>
      </c>
      <c r="D82" s="164"/>
      <c r="E82" s="165">
        <v>160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144</v>
      </c>
      <c r="AH82" s="154">
        <v>0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5">
      <c r="A83" s="176">
        <v>29</v>
      </c>
      <c r="B83" s="177" t="s">
        <v>534</v>
      </c>
      <c r="C83" s="193" t="s">
        <v>535</v>
      </c>
      <c r="D83" s="178" t="s">
        <v>320</v>
      </c>
      <c r="E83" s="179">
        <v>2.31</v>
      </c>
      <c r="F83" s="180"/>
      <c r="G83" s="181">
        <f>ROUND(E83*F83,2)</f>
        <v>0</v>
      </c>
      <c r="H83" s="180">
        <v>18149.12</v>
      </c>
      <c r="I83" s="181">
        <f>ROUND(E83*H83,2)</f>
        <v>41924.47</v>
      </c>
      <c r="J83" s="180">
        <v>8180.88</v>
      </c>
      <c r="K83" s="181">
        <f>ROUND(E83*J83,2)</f>
        <v>18897.830000000002</v>
      </c>
      <c r="L83" s="181">
        <v>21</v>
      </c>
      <c r="M83" s="181">
        <f>G83*(1+L83/100)</f>
        <v>0</v>
      </c>
      <c r="N83" s="181">
        <v>1.0970899999999999</v>
      </c>
      <c r="O83" s="181">
        <f>ROUND(E83*N83,2)</f>
        <v>2.5299999999999998</v>
      </c>
      <c r="P83" s="181">
        <v>0</v>
      </c>
      <c r="Q83" s="181">
        <f>ROUND(E83*P83,2)</f>
        <v>0</v>
      </c>
      <c r="R83" s="181" t="s">
        <v>213</v>
      </c>
      <c r="S83" s="181" t="s">
        <v>139</v>
      </c>
      <c r="T83" s="182" t="s">
        <v>139</v>
      </c>
      <c r="U83" s="163">
        <v>16.582999999999998</v>
      </c>
      <c r="V83" s="163">
        <f>ROUND(E83*U83,2)</f>
        <v>38.31</v>
      </c>
      <c r="W83" s="163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140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5">
      <c r="A84" s="161"/>
      <c r="B84" s="162"/>
      <c r="C84" s="250" t="s">
        <v>536</v>
      </c>
      <c r="D84" s="251"/>
      <c r="E84" s="251"/>
      <c r="F84" s="251"/>
      <c r="G84" s="251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142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5">
      <c r="A85" s="161"/>
      <c r="B85" s="162"/>
      <c r="C85" s="194" t="s">
        <v>537</v>
      </c>
      <c r="D85" s="164"/>
      <c r="E85" s="165">
        <v>2.31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144</v>
      </c>
      <c r="AH85" s="154">
        <v>0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5">
      <c r="A86" s="176">
        <v>30</v>
      </c>
      <c r="B86" s="177" t="s">
        <v>538</v>
      </c>
      <c r="C86" s="193" t="s">
        <v>539</v>
      </c>
      <c r="D86" s="178" t="s">
        <v>158</v>
      </c>
      <c r="E86" s="179">
        <v>70</v>
      </c>
      <c r="F86" s="180"/>
      <c r="G86" s="181">
        <f>ROUND(E86*F86,2)</f>
        <v>0</v>
      </c>
      <c r="H86" s="180">
        <v>0</v>
      </c>
      <c r="I86" s="181">
        <f>ROUND(E86*H86,2)</f>
        <v>0</v>
      </c>
      <c r="J86" s="180">
        <v>414</v>
      </c>
      <c r="K86" s="181">
        <f>ROUND(E86*J86,2)</f>
        <v>28980</v>
      </c>
      <c r="L86" s="181">
        <v>21</v>
      </c>
      <c r="M86" s="181">
        <f>G86*(1+L86/100)</f>
        <v>0</v>
      </c>
      <c r="N86" s="181">
        <v>2.0500000000000002E-3</v>
      </c>
      <c r="O86" s="181">
        <f>ROUND(E86*N86,2)</f>
        <v>0.14000000000000001</v>
      </c>
      <c r="P86" s="181">
        <v>0</v>
      </c>
      <c r="Q86" s="181">
        <f>ROUND(E86*P86,2)</f>
        <v>0</v>
      </c>
      <c r="R86" s="181"/>
      <c r="S86" s="181" t="s">
        <v>238</v>
      </c>
      <c r="T86" s="182" t="s">
        <v>155</v>
      </c>
      <c r="U86" s="163">
        <v>0.40500000000000003</v>
      </c>
      <c r="V86" s="163">
        <f>ROUND(E86*U86,2)</f>
        <v>28.35</v>
      </c>
      <c r="W86" s="163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140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5">
      <c r="A87" s="161"/>
      <c r="B87" s="162"/>
      <c r="C87" s="194" t="s">
        <v>231</v>
      </c>
      <c r="D87" s="164"/>
      <c r="E87" s="165">
        <v>70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144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x14ac:dyDescent="0.25">
      <c r="A88" s="170" t="s">
        <v>133</v>
      </c>
      <c r="B88" s="171" t="s">
        <v>61</v>
      </c>
      <c r="C88" s="192" t="s">
        <v>62</v>
      </c>
      <c r="D88" s="172"/>
      <c r="E88" s="173"/>
      <c r="F88" s="174"/>
      <c r="G88" s="174">
        <f>SUMIF(AG89:AG101,"&lt;&gt;NOR",G89:G101)</f>
        <v>0</v>
      </c>
      <c r="H88" s="174"/>
      <c r="I88" s="174">
        <f>SUM(I89:I101)</f>
        <v>56936.800000000003</v>
      </c>
      <c r="J88" s="174"/>
      <c r="K88" s="174">
        <f>SUM(K89:K101)</f>
        <v>32237.73</v>
      </c>
      <c r="L88" s="174"/>
      <c r="M88" s="174">
        <f>SUM(M89:M101)</f>
        <v>0</v>
      </c>
      <c r="N88" s="174"/>
      <c r="O88" s="174">
        <f>SUM(O89:O101)</f>
        <v>28.05</v>
      </c>
      <c r="P88" s="174"/>
      <c r="Q88" s="174">
        <f>SUM(Q89:Q101)</f>
        <v>0</v>
      </c>
      <c r="R88" s="174"/>
      <c r="S88" s="174"/>
      <c r="T88" s="175"/>
      <c r="U88" s="169"/>
      <c r="V88" s="169">
        <f>SUM(V89:V101)</f>
        <v>73.400000000000006</v>
      </c>
      <c r="W88" s="169"/>
      <c r="AG88" t="s">
        <v>134</v>
      </c>
    </row>
    <row r="89" spans="1:60" outlineLevel="1" x14ac:dyDescent="0.25">
      <c r="A89" s="176">
        <v>31</v>
      </c>
      <c r="B89" s="177" t="s">
        <v>540</v>
      </c>
      <c r="C89" s="193" t="s">
        <v>541</v>
      </c>
      <c r="D89" s="178" t="s">
        <v>164</v>
      </c>
      <c r="E89" s="179">
        <v>9.84</v>
      </c>
      <c r="F89" s="180"/>
      <c r="G89" s="181">
        <f>ROUND(E89*F89,2)</f>
        <v>0</v>
      </c>
      <c r="H89" s="180">
        <v>2373.91</v>
      </c>
      <c r="I89" s="181">
        <f>ROUND(E89*H89,2)</f>
        <v>23359.27</v>
      </c>
      <c r="J89" s="180">
        <v>436.09</v>
      </c>
      <c r="K89" s="181">
        <f>ROUND(E89*J89,2)</f>
        <v>4291.13</v>
      </c>
      <c r="L89" s="181">
        <v>21</v>
      </c>
      <c r="M89" s="181">
        <f>G89*(1+L89/100)</f>
        <v>0</v>
      </c>
      <c r="N89" s="181">
        <v>2.5276700000000001</v>
      </c>
      <c r="O89" s="181">
        <f>ROUND(E89*N89,2)</f>
        <v>24.87</v>
      </c>
      <c r="P89" s="181">
        <v>0</v>
      </c>
      <c r="Q89" s="181">
        <f>ROUND(E89*P89,2)</f>
        <v>0</v>
      </c>
      <c r="R89" s="181" t="s">
        <v>213</v>
      </c>
      <c r="S89" s="181" t="s">
        <v>139</v>
      </c>
      <c r="T89" s="182" t="s">
        <v>139</v>
      </c>
      <c r="U89" s="163">
        <v>1.093</v>
      </c>
      <c r="V89" s="163">
        <f>ROUND(E89*U89,2)</f>
        <v>10.76</v>
      </c>
      <c r="W89" s="163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140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ht="21" outlineLevel="1" x14ac:dyDescent="0.25">
      <c r="A90" s="161"/>
      <c r="B90" s="162"/>
      <c r="C90" s="250" t="s">
        <v>542</v>
      </c>
      <c r="D90" s="251"/>
      <c r="E90" s="251"/>
      <c r="F90" s="251"/>
      <c r="G90" s="251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142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83" t="str">
        <f>C90</f>
        <v>nosných, výplňových, obkladových, půdních, štítových, poprsních apod. (bez výztuže), s pomocným lešením o výšce podlahy do 1900 mm a pro zatížení 1,5 kPa,</v>
      </c>
      <c r="BB90" s="154"/>
      <c r="BC90" s="154"/>
      <c r="BD90" s="154"/>
      <c r="BE90" s="154"/>
      <c r="BF90" s="154"/>
      <c r="BG90" s="154"/>
      <c r="BH90" s="154"/>
    </row>
    <row r="91" spans="1:60" outlineLevel="1" x14ac:dyDescent="0.25">
      <c r="A91" s="161"/>
      <c r="B91" s="162"/>
      <c r="C91" s="194" t="s">
        <v>543</v>
      </c>
      <c r="D91" s="164"/>
      <c r="E91" s="165">
        <v>9.84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144</v>
      </c>
      <c r="AH91" s="154">
        <v>0</v>
      </c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5">
      <c r="A92" s="176">
        <v>32</v>
      </c>
      <c r="B92" s="177" t="s">
        <v>544</v>
      </c>
      <c r="C92" s="193" t="s">
        <v>545</v>
      </c>
      <c r="D92" s="178" t="s">
        <v>137</v>
      </c>
      <c r="E92" s="179">
        <v>32.799999999999997</v>
      </c>
      <c r="F92" s="180"/>
      <c r="G92" s="181">
        <f>ROUND(E92*F92,2)</f>
        <v>0</v>
      </c>
      <c r="H92" s="180">
        <v>272.33</v>
      </c>
      <c r="I92" s="181">
        <f>ROUND(E92*H92,2)</f>
        <v>8932.42</v>
      </c>
      <c r="J92" s="180">
        <v>287.67</v>
      </c>
      <c r="K92" s="181">
        <f>ROUND(E92*J92,2)</f>
        <v>9435.58</v>
      </c>
      <c r="L92" s="181">
        <v>21</v>
      </c>
      <c r="M92" s="181">
        <f>G92*(1+L92/100)</f>
        <v>0</v>
      </c>
      <c r="N92" s="181">
        <v>6.0310000000000002E-2</v>
      </c>
      <c r="O92" s="181">
        <f>ROUND(E92*N92,2)</f>
        <v>1.98</v>
      </c>
      <c r="P92" s="181">
        <v>0</v>
      </c>
      <c r="Q92" s="181">
        <f>ROUND(E92*P92,2)</f>
        <v>0</v>
      </c>
      <c r="R92" s="181" t="s">
        <v>213</v>
      </c>
      <c r="S92" s="181" t="s">
        <v>139</v>
      </c>
      <c r="T92" s="182" t="s">
        <v>139</v>
      </c>
      <c r="U92" s="163">
        <v>0.65</v>
      </c>
      <c r="V92" s="163">
        <f>ROUND(E92*U92,2)</f>
        <v>21.32</v>
      </c>
      <c r="W92" s="163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140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ht="21" outlineLevel="1" x14ac:dyDescent="0.25">
      <c r="A93" s="161"/>
      <c r="B93" s="162"/>
      <c r="C93" s="250" t="s">
        <v>546</v>
      </c>
      <c r="D93" s="251"/>
      <c r="E93" s="251"/>
      <c r="F93" s="251"/>
      <c r="G93" s="251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142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83" t="str">
        <f>C93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61"/>
      <c r="B94" s="162"/>
      <c r="C94" s="194" t="s">
        <v>547</v>
      </c>
      <c r="D94" s="164"/>
      <c r="E94" s="165">
        <v>32.799999999999997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144</v>
      </c>
      <c r="AH94" s="154">
        <v>0</v>
      </c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5">
      <c r="A95" s="176">
        <v>33</v>
      </c>
      <c r="B95" s="177" t="s">
        <v>548</v>
      </c>
      <c r="C95" s="193" t="s">
        <v>549</v>
      </c>
      <c r="D95" s="178" t="s">
        <v>137</v>
      </c>
      <c r="E95" s="179">
        <v>32.799999999999997</v>
      </c>
      <c r="F95" s="180"/>
      <c r="G95" s="181">
        <f>ROUND(E95*F95,2)</f>
        <v>0</v>
      </c>
      <c r="H95" s="180">
        <v>0</v>
      </c>
      <c r="I95" s="181">
        <f>ROUND(E95*H95,2)</f>
        <v>0</v>
      </c>
      <c r="J95" s="180">
        <v>194</v>
      </c>
      <c r="K95" s="181">
        <f>ROUND(E95*J95,2)</f>
        <v>6363.2</v>
      </c>
      <c r="L95" s="181">
        <v>21</v>
      </c>
      <c r="M95" s="181">
        <f>G95*(1+L95/100)</f>
        <v>0</v>
      </c>
      <c r="N95" s="181">
        <v>0</v>
      </c>
      <c r="O95" s="181">
        <f>ROUND(E95*N95,2)</f>
        <v>0</v>
      </c>
      <c r="P95" s="181">
        <v>0</v>
      </c>
      <c r="Q95" s="181">
        <f>ROUND(E95*P95,2)</f>
        <v>0</v>
      </c>
      <c r="R95" s="181" t="s">
        <v>213</v>
      </c>
      <c r="S95" s="181" t="s">
        <v>139</v>
      </c>
      <c r="T95" s="182" t="s">
        <v>139</v>
      </c>
      <c r="U95" s="163">
        <v>0.35</v>
      </c>
      <c r="V95" s="163">
        <f>ROUND(E95*U95,2)</f>
        <v>11.48</v>
      </c>
      <c r="W95" s="163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140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ht="21" outlineLevel="1" x14ac:dyDescent="0.25">
      <c r="A96" s="161"/>
      <c r="B96" s="162"/>
      <c r="C96" s="250" t="s">
        <v>546</v>
      </c>
      <c r="D96" s="251"/>
      <c r="E96" s="251"/>
      <c r="F96" s="251"/>
      <c r="G96" s="251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142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83" t="str">
        <f>C96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96" s="154"/>
      <c r="BC96" s="154"/>
      <c r="BD96" s="154"/>
      <c r="BE96" s="154"/>
      <c r="BF96" s="154"/>
      <c r="BG96" s="154"/>
      <c r="BH96" s="154"/>
    </row>
    <row r="97" spans="1:60" outlineLevel="1" x14ac:dyDescent="0.25">
      <c r="A97" s="161"/>
      <c r="B97" s="162"/>
      <c r="C97" s="194" t="s">
        <v>547</v>
      </c>
      <c r="D97" s="164"/>
      <c r="E97" s="165">
        <v>32.799999999999997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144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5">
      <c r="A98" s="176">
        <v>34</v>
      </c>
      <c r="B98" s="177" t="s">
        <v>550</v>
      </c>
      <c r="C98" s="193" t="s">
        <v>551</v>
      </c>
      <c r="D98" s="178" t="s">
        <v>320</v>
      </c>
      <c r="E98" s="179">
        <v>1.1808000000000001</v>
      </c>
      <c r="F98" s="180"/>
      <c r="G98" s="181">
        <f>ROUND(E98*F98,2)</f>
        <v>0</v>
      </c>
      <c r="H98" s="180">
        <v>19872.21</v>
      </c>
      <c r="I98" s="181">
        <f>ROUND(E98*H98,2)</f>
        <v>23465.11</v>
      </c>
      <c r="J98" s="180">
        <v>10287.790000000001</v>
      </c>
      <c r="K98" s="181">
        <f>ROUND(E98*J98,2)</f>
        <v>12147.82</v>
      </c>
      <c r="L98" s="181">
        <v>21</v>
      </c>
      <c r="M98" s="181">
        <f>G98*(1+L98/100)</f>
        <v>0</v>
      </c>
      <c r="N98" s="181">
        <v>1.0202899999999999</v>
      </c>
      <c r="O98" s="181">
        <f>ROUND(E98*N98,2)</f>
        <v>1.2</v>
      </c>
      <c r="P98" s="181">
        <v>0</v>
      </c>
      <c r="Q98" s="181">
        <f>ROUND(E98*P98,2)</f>
        <v>0</v>
      </c>
      <c r="R98" s="181" t="s">
        <v>213</v>
      </c>
      <c r="S98" s="181" t="s">
        <v>139</v>
      </c>
      <c r="T98" s="182" t="s">
        <v>139</v>
      </c>
      <c r="U98" s="163">
        <v>25.271000000000001</v>
      </c>
      <c r="V98" s="163">
        <f>ROUND(E98*U98,2)</f>
        <v>29.84</v>
      </c>
      <c r="W98" s="163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140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5">
      <c r="A99" s="161"/>
      <c r="B99" s="162"/>
      <c r="C99" s="194" t="s">
        <v>552</v>
      </c>
      <c r="D99" s="164"/>
      <c r="E99" s="165">
        <v>1.1808000000000001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144</v>
      </c>
      <c r="AH99" s="154">
        <v>0</v>
      </c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5">
      <c r="A100" s="176">
        <v>35</v>
      </c>
      <c r="B100" s="177" t="s">
        <v>553</v>
      </c>
      <c r="C100" s="193" t="s">
        <v>554</v>
      </c>
      <c r="D100" s="178" t="s">
        <v>221</v>
      </c>
      <c r="E100" s="179">
        <v>2</v>
      </c>
      <c r="F100" s="180"/>
      <c r="G100" s="181">
        <f>ROUND(E100*F100,2)</f>
        <v>0</v>
      </c>
      <c r="H100" s="180">
        <v>590</v>
      </c>
      <c r="I100" s="181">
        <f>ROUND(E100*H100,2)</f>
        <v>1180</v>
      </c>
      <c r="J100" s="180">
        <v>0</v>
      </c>
      <c r="K100" s="181">
        <f>ROUND(E100*J100,2)</f>
        <v>0</v>
      </c>
      <c r="L100" s="181">
        <v>21</v>
      </c>
      <c r="M100" s="181">
        <f>G100*(1+L100/100)</f>
        <v>0</v>
      </c>
      <c r="N100" s="181">
        <v>7.3999999999999999E-4</v>
      </c>
      <c r="O100" s="181">
        <f>ROUND(E100*N100,2)</f>
        <v>0</v>
      </c>
      <c r="P100" s="181">
        <v>0</v>
      </c>
      <c r="Q100" s="181">
        <f>ROUND(E100*P100,2)</f>
        <v>0</v>
      </c>
      <c r="R100" s="181"/>
      <c r="S100" s="181" t="s">
        <v>238</v>
      </c>
      <c r="T100" s="182" t="s">
        <v>244</v>
      </c>
      <c r="U100" s="163">
        <v>0</v>
      </c>
      <c r="V100" s="163">
        <f>ROUND(E100*U100,2)</f>
        <v>0</v>
      </c>
      <c r="W100" s="163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230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5">
      <c r="A101" s="161"/>
      <c r="B101" s="162"/>
      <c r="C101" s="194" t="s">
        <v>59</v>
      </c>
      <c r="D101" s="164"/>
      <c r="E101" s="165">
        <v>2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144</v>
      </c>
      <c r="AH101" s="154">
        <v>0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x14ac:dyDescent="0.25">
      <c r="A102" s="170" t="s">
        <v>133</v>
      </c>
      <c r="B102" s="171" t="s">
        <v>91</v>
      </c>
      <c r="C102" s="192" t="s">
        <v>92</v>
      </c>
      <c r="D102" s="172"/>
      <c r="E102" s="173"/>
      <c r="F102" s="174"/>
      <c r="G102" s="174">
        <f>SUMIF(AG103:AG110,"&lt;&gt;NOR",G103:G110)</f>
        <v>0</v>
      </c>
      <c r="H102" s="174"/>
      <c r="I102" s="174">
        <f>SUM(I103:I110)</f>
        <v>7679.9600000000009</v>
      </c>
      <c r="J102" s="174"/>
      <c r="K102" s="174">
        <f>SUM(K103:K110)</f>
        <v>4370.76</v>
      </c>
      <c r="L102" s="174"/>
      <c r="M102" s="174">
        <f>SUM(M103:M110)</f>
        <v>0</v>
      </c>
      <c r="N102" s="174"/>
      <c r="O102" s="174">
        <f>SUM(O103:O110)</f>
        <v>6.0000000000000005E-2</v>
      </c>
      <c r="P102" s="174"/>
      <c r="Q102" s="174">
        <f>SUM(Q103:Q110)</f>
        <v>0</v>
      </c>
      <c r="R102" s="174"/>
      <c r="S102" s="174"/>
      <c r="T102" s="175"/>
      <c r="U102" s="169"/>
      <c r="V102" s="169">
        <f>SUM(V103:V110)</f>
        <v>14.07</v>
      </c>
      <c r="W102" s="169"/>
      <c r="AG102" t="s">
        <v>134</v>
      </c>
    </row>
    <row r="103" spans="1:60" ht="20.399999999999999" outlineLevel="1" x14ac:dyDescent="0.25">
      <c r="A103" s="176">
        <v>36</v>
      </c>
      <c r="B103" s="177" t="s">
        <v>555</v>
      </c>
      <c r="C103" s="193" t="s">
        <v>556</v>
      </c>
      <c r="D103" s="178" t="s">
        <v>137</v>
      </c>
      <c r="E103" s="179">
        <v>49.2</v>
      </c>
      <c r="F103" s="180"/>
      <c r="G103" s="181">
        <f>ROUND(E103*F103,2)</f>
        <v>0</v>
      </c>
      <c r="H103" s="180">
        <v>16.09</v>
      </c>
      <c r="I103" s="181">
        <f>ROUND(E103*H103,2)</f>
        <v>791.63</v>
      </c>
      <c r="J103" s="180">
        <v>8.11</v>
      </c>
      <c r="K103" s="181">
        <f>ROUND(E103*J103,2)</f>
        <v>399.01</v>
      </c>
      <c r="L103" s="181">
        <v>21</v>
      </c>
      <c r="M103" s="181">
        <f>G103*(1+L103/100)</f>
        <v>0</v>
      </c>
      <c r="N103" s="181">
        <v>3.3E-4</v>
      </c>
      <c r="O103" s="181">
        <f>ROUND(E103*N103,2)</f>
        <v>0.02</v>
      </c>
      <c r="P103" s="181">
        <v>0</v>
      </c>
      <c r="Q103" s="181">
        <f>ROUND(E103*P103,2)</f>
        <v>0</v>
      </c>
      <c r="R103" s="181" t="s">
        <v>557</v>
      </c>
      <c r="S103" s="181" t="s">
        <v>139</v>
      </c>
      <c r="T103" s="182" t="s">
        <v>155</v>
      </c>
      <c r="U103" s="163">
        <v>2.75E-2</v>
      </c>
      <c r="V103" s="163">
        <f>ROUND(E103*U103,2)</f>
        <v>1.35</v>
      </c>
      <c r="W103" s="163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140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5">
      <c r="A104" s="161"/>
      <c r="B104" s="162"/>
      <c r="C104" s="194" t="s">
        <v>558</v>
      </c>
      <c r="D104" s="164"/>
      <c r="E104" s="165">
        <v>49.2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144</v>
      </c>
      <c r="AH104" s="154">
        <v>0</v>
      </c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ht="30.6" outlineLevel="1" x14ac:dyDescent="0.25">
      <c r="A105" s="176">
        <v>37</v>
      </c>
      <c r="B105" s="177" t="s">
        <v>559</v>
      </c>
      <c r="C105" s="193" t="s">
        <v>560</v>
      </c>
      <c r="D105" s="178" t="s">
        <v>137</v>
      </c>
      <c r="E105" s="179">
        <v>65.599999999999994</v>
      </c>
      <c r="F105" s="180"/>
      <c r="G105" s="181">
        <f>ROUND(E105*F105,2)</f>
        <v>0</v>
      </c>
      <c r="H105" s="180">
        <v>21.13</v>
      </c>
      <c r="I105" s="181">
        <f>ROUND(E105*H105,2)</f>
        <v>1386.13</v>
      </c>
      <c r="J105" s="180">
        <v>14.17</v>
      </c>
      <c r="K105" s="181">
        <f>ROUND(E105*J105,2)</f>
        <v>929.55</v>
      </c>
      <c r="L105" s="181">
        <v>21</v>
      </c>
      <c r="M105" s="181">
        <f>G105*(1+L105/100)</f>
        <v>0</v>
      </c>
      <c r="N105" s="181">
        <v>5.1999999999999995E-4</v>
      </c>
      <c r="O105" s="181">
        <f>ROUND(E105*N105,2)</f>
        <v>0.03</v>
      </c>
      <c r="P105" s="181">
        <v>0</v>
      </c>
      <c r="Q105" s="181">
        <f>ROUND(E105*P105,2)</f>
        <v>0</v>
      </c>
      <c r="R105" s="181" t="s">
        <v>557</v>
      </c>
      <c r="S105" s="181" t="s">
        <v>139</v>
      </c>
      <c r="T105" s="182" t="s">
        <v>155</v>
      </c>
      <c r="U105" s="163">
        <v>4.9000000000000002E-2</v>
      </c>
      <c r="V105" s="163">
        <f>ROUND(E105*U105,2)</f>
        <v>3.21</v>
      </c>
      <c r="W105" s="163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140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5">
      <c r="A106" s="161"/>
      <c r="B106" s="162"/>
      <c r="C106" s="194" t="s">
        <v>561</v>
      </c>
      <c r="D106" s="164"/>
      <c r="E106" s="165">
        <v>65.599999999999994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144</v>
      </c>
      <c r="AH106" s="154">
        <v>0</v>
      </c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5">
      <c r="A107" s="176">
        <v>38</v>
      </c>
      <c r="B107" s="177" t="s">
        <v>562</v>
      </c>
      <c r="C107" s="193" t="s">
        <v>563</v>
      </c>
      <c r="D107" s="178" t="s">
        <v>137</v>
      </c>
      <c r="E107" s="179">
        <v>32.799999999999997</v>
      </c>
      <c r="F107" s="180"/>
      <c r="G107" s="181">
        <f>ROUND(E107*F107,2)</f>
        <v>0</v>
      </c>
      <c r="H107" s="180">
        <v>34.25</v>
      </c>
      <c r="I107" s="181">
        <f>ROUND(E107*H107,2)</f>
        <v>1123.4000000000001</v>
      </c>
      <c r="J107" s="180">
        <v>92.75</v>
      </c>
      <c r="K107" s="181">
        <f>ROUND(E107*J107,2)</f>
        <v>3042.2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0</v>
      </c>
      <c r="Q107" s="181">
        <f>ROUND(E107*P107,2)</f>
        <v>0</v>
      </c>
      <c r="R107" s="181" t="s">
        <v>557</v>
      </c>
      <c r="S107" s="181" t="s">
        <v>139</v>
      </c>
      <c r="T107" s="182" t="s">
        <v>155</v>
      </c>
      <c r="U107" s="163">
        <v>0.28999999999999998</v>
      </c>
      <c r="V107" s="163">
        <f>ROUND(E107*U107,2)</f>
        <v>9.51</v>
      </c>
      <c r="W107" s="163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140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5">
      <c r="A108" s="161"/>
      <c r="B108" s="162"/>
      <c r="C108" s="194" t="s">
        <v>564</v>
      </c>
      <c r="D108" s="164"/>
      <c r="E108" s="165">
        <v>32.799999999999997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144</v>
      </c>
      <c r="AH108" s="154">
        <v>0</v>
      </c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5">
      <c r="A109" s="176">
        <v>39</v>
      </c>
      <c r="B109" s="177" t="s">
        <v>565</v>
      </c>
      <c r="C109" s="193" t="s">
        <v>566</v>
      </c>
      <c r="D109" s="178" t="s">
        <v>137</v>
      </c>
      <c r="E109" s="179">
        <v>32.799999999999997</v>
      </c>
      <c r="F109" s="180"/>
      <c r="G109" s="181">
        <f>ROUND(E109*F109,2)</f>
        <v>0</v>
      </c>
      <c r="H109" s="180">
        <v>133.5</v>
      </c>
      <c r="I109" s="181">
        <f>ROUND(E109*H109,2)</f>
        <v>4378.8</v>
      </c>
      <c r="J109" s="180">
        <v>0</v>
      </c>
      <c r="K109" s="181">
        <f>ROUND(E109*J109,2)</f>
        <v>0</v>
      </c>
      <c r="L109" s="181">
        <v>21</v>
      </c>
      <c r="M109" s="181">
        <f>G109*(1+L109/100)</f>
        <v>0</v>
      </c>
      <c r="N109" s="181">
        <v>4.0000000000000002E-4</v>
      </c>
      <c r="O109" s="181">
        <f>ROUND(E109*N109,2)</f>
        <v>0.01</v>
      </c>
      <c r="P109" s="181">
        <v>0</v>
      </c>
      <c r="Q109" s="181">
        <f>ROUND(E109*P109,2)</f>
        <v>0</v>
      </c>
      <c r="R109" s="181" t="s">
        <v>229</v>
      </c>
      <c r="S109" s="181" t="s">
        <v>139</v>
      </c>
      <c r="T109" s="182" t="s">
        <v>155</v>
      </c>
      <c r="U109" s="163">
        <v>0</v>
      </c>
      <c r="V109" s="163">
        <f>ROUND(E109*U109,2)</f>
        <v>0</v>
      </c>
      <c r="W109" s="163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230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5">
      <c r="A110" s="161"/>
      <c r="B110" s="162"/>
      <c r="C110" s="194" t="s">
        <v>564</v>
      </c>
      <c r="D110" s="164"/>
      <c r="E110" s="165">
        <v>32.799999999999997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144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x14ac:dyDescent="0.25">
      <c r="A111" s="170" t="s">
        <v>133</v>
      </c>
      <c r="B111" s="171" t="s">
        <v>93</v>
      </c>
      <c r="C111" s="192" t="s">
        <v>94</v>
      </c>
      <c r="D111" s="172"/>
      <c r="E111" s="173"/>
      <c r="F111" s="174"/>
      <c r="G111" s="174">
        <f>SUMIF(AG112:AG113,"&lt;&gt;NOR",G112:G113)</f>
        <v>0</v>
      </c>
      <c r="H111" s="174"/>
      <c r="I111" s="174">
        <f>SUM(I112:I113)</f>
        <v>0</v>
      </c>
      <c r="J111" s="174"/>
      <c r="K111" s="174">
        <f>SUM(K112:K113)</f>
        <v>21000</v>
      </c>
      <c r="L111" s="174"/>
      <c r="M111" s="174">
        <f>SUM(M112:M113)</f>
        <v>0</v>
      </c>
      <c r="N111" s="174"/>
      <c r="O111" s="174">
        <f>SUM(O112:O113)</f>
        <v>0.21</v>
      </c>
      <c r="P111" s="174"/>
      <c r="Q111" s="174">
        <f>SUM(Q112:Q113)</f>
        <v>0</v>
      </c>
      <c r="R111" s="174"/>
      <c r="S111" s="174"/>
      <c r="T111" s="175"/>
      <c r="U111" s="169"/>
      <c r="V111" s="169">
        <f>SUM(V112:V113)</f>
        <v>0</v>
      </c>
      <c r="W111" s="169"/>
      <c r="AG111" t="s">
        <v>134</v>
      </c>
    </row>
    <row r="112" spans="1:60" ht="20.399999999999999" outlineLevel="1" x14ac:dyDescent="0.25">
      <c r="A112" s="176">
        <v>40</v>
      </c>
      <c r="B112" s="177" t="s">
        <v>567</v>
      </c>
      <c r="C112" s="193" t="s">
        <v>568</v>
      </c>
      <c r="D112" s="178" t="s">
        <v>158</v>
      </c>
      <c r="E112" s="179">
        <v>6</v>
      </c>
      <c r="F112" s="180"/>
      <c r="G112" s="181">
        <f>ROUND(E112*F112,2)</f>
        <v>0</v>
      </c>
      <c r="H112" s="180">
        <v>0</v>
      </c>
      <c r="I112" s="181">
        <f>ROUND(E112*H112,2)</f>
        <v>0</v>
      </c>
      <c r="J112" s="180">
        <v>3500</v>
      </c>
      <c r="K112" s="181">
        <f>ROUND(E112*J112,2)</f>
        <v>21000</v>
      </c>
      <c r="L112" s="181">
        <v>21</v>
      </c>
      <c r="M112" s="181">
        <f>G112*(1+L112/100)</f>
        <v>0</v>
      </c>
      <c r="N112" s="181">
        <v>3.5000000000000003E-2</v>
      </c>
      <c r="O112" s="181">
        <f>ROUND(E112*N112,2)</f>
        <v>0.21</v>
      </c>
      <c r="P112" s="181">
        <v>0</v>
      </c>
      <c r="Q112" s="181">
        <f>ROUND(E112*P112,2)</f>
        <v>0</v>
      </c>
      <c r="R112" s="181"/>
      <c r="S112" s="181" t="s">
        <v>238</v>
      </c>
      <c r="T112" s="182" t="s">
        <v>244</v>
      </c>
      <c r="U112" s="163">
        <v>0</v>
      </c>
      <c r="V112" s="163">
        <f>ROUND(E112*U112,2)</f>
        <v>0</v>
      </c>
      <c r="W112" s="163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140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5">
      <c r="A113" s="161"/>
      <c r="B113" s="162"/>
      <c r="C113" s="194" t="s">
        <v>378</v>
      </c>
      <c r="D113" s="164"/>
      <c r="E113" s="165">
        <v>6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144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x14ac:dyDescent="0.25">
      <c r="A114" s="5"/>
      <c r="B114" s="6"/>
      <c r="C114" s="197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E114">
        <v>15</v>
      </c>
      <c r="AF114">
        <v>21</v>
      </c>
    </row>
    <row r="115" spans="1:60" x14ac:dyDescent="0.25">
      <c r="A115" s="157"/>
      <c r="B115" s="158" t="s">
        <v>29</v>
      </c>
      <c r="C115" s="198"/>
      <c r="D115" s="159"/>
      <c r="E115" s="160"/>
      <c r="F115" s="160"/>
      <c r="G115" s="191">
        <f>G8+G54+G88+G102+G111</f>
        <v>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E115">
        <f>SUMIF(L7:L113,AE114,G7:G113)</f>
        <v>0</v>
      </c>
      <c r="AF115">
        <f>SUMIF(L7:L113,AF114,G7:G113)</f>
        <v>0</v>
      </c>
      <c r="AG115" t="s">
        <v>454</v>
      </c>
    </row>
    <row r="116" spans="1:60" x14ac:dyDescent="0.25">
      <c r="C116" s="199"/>
      <c r="D116" s="145"/>
      <c r="AG116" t="s">
        <v>455</v>
      </c>
    </row>
    <row r="117" spans="1:60" x14ac:dyDescent="0.25">
      <c r="D117" s="145"/>
    </row>
    <row r="118" spans="1:60" x14ac:dyDescent="0.25">
      <c r="D118" s="145"/>
    </row>
    <row r="119" spans="1:60" x14ac:dyDescent="0.25">
      <c r="D119" s="145"/>
    </row>
    <row r="120" spans="1:60" x14ac:dyDescent="0.25">
      <c r="D120" s="145"/>
    </row>
    <row r="121" spans="1:60" x14ac:dyDescent="0.25">
      <c r="D121" s="145"/>
    </row>
    <row r="122" spans="1:60" x14ac:dyDescent="0.25">
      <c r="D122" s="145"/>
    </row>
    <row r="123" spans="1:60" x14ac:dyDescent="0.25">
      <c r="D123" s="145"/>
    </row>
    <row r="124" spans="1:60" x14ac:dyDescent="0.25">
      <c r="D124" s="145"/>
    </row>
    <row r="125" spans="1:60" x14ac:dyDescent="0.25">
      <c r="D125" s="145"/>
    </row>
    <row r="126" spans="1:60" x14ac:dyDescent="0.25">
      <c r="D126" s="145"/>
    </row>
    <row r="127" spans="1:60" x14ac:dyDescent="0.25">
      <c r="D127" s="145"/>
    </row>
    <row r="128" spans="1:60" x14ac:dyDescent="0.25">
      <c r="D128" s="145"/>
    </row>
    <row r="129" spans="4:4" x14ac:dyDescent="0.25">
      <c r="D129" s="145"/>
    </row>
    <row r="130" spans="4:4" x14ac:dyDescent="0.25">
      <c r="D130" s="145"/>
    </row>
    <row r="131" spans="4:4" x14ac:dyDescent="0.25">
      <c r="D131" s="145"/>
    </row>
    <row r="132" spans="4:4" x14ac:dyDescent="0.25">
      <c r="D132" s="145"/>
    </row>
    <row r="133" spans="4:4" x14ac:dyDescent="0.25">
      <c r="D133" s="145"/>
    </row>
    <row r="134" spans="4:4" x14ac:dyDescent="0.25">
      <c r="D134" s="145"/>
    </row>
    <row r="135" spans="4:4" x14ac:dyDescent="0.25">
      <c r="D135" s="145"/>
    </row>
    <row r="136" spans="4:4" x14ac:dyDescent="0.25">
      <c r="D136" s="145"/>
    </row>
    <row r="137" spans="4:4" x14ac:dyDescent="0.25">
      <c r="D137" s="145"/>
    </row>
    <row r="138" spans="4:4" x14ac:dyDescent="0.25">
      <c r="D138" s="145"/>
    </row>
    <row r="139" spans="4:4" x14ac:dyDescent="0.25">
      <c r="D139" s="145"/>
    </row>
    <row r="140" spans="4:4" x14ac:dyDescent="0.25">
      <c r="D140" s="145"/>
    </row>
    <row r="141" spans="4:4" x14ac:dyDescent="0.25">
      <c r="D141" s="145"/>
    </row>
    <row r="142" spans="4:4" x14ac:dyDescent="0.25">
      <c r="D142" s="145"/>
    </row>
    <row r="143" spans="4:4" x14ac:dyDescent="0.25">
      <c r="D143" s="145"/>
    </row>
    <row r="144" spans="4:4" x14ac:dyDescent="0.25">
      <c r="D144" s="145"/>
    </row>
    <row r="145" spans="4:4" x14ac:dyDescent="0.25">
      <c r="D145" s="145"/>
    </row>
    <row r="146" spans="4:4" x14ac:dyDescent="0.25">
      <c r="D146" s="145"/>
    </row>
    <row r="147" spans="4:4" x14ac:dyDescent="0.25">
      <c r="D147" s="145"/>
    </row>
    <row r="148" spans="4:4" x14ac:dyDescent="0.25">
      <c r="D148" s="145"/>
    </row>
    <row r="149" spans="4:4" x14ac:dyDescent="0.25">
      <c r="D149" s="145"/>
    </row>
    <row r="150" spans="4:4" x14ac:dyDescent="0.25">
      <c r="D150" s="145"/>
    </row>
    <row r="151" spans="4:4" x14ac:dyDescent="0.25">
      <c r="D151" s="145"/>
    </row>
    <row r="152" spans="4:4" x14ac:dyDescent="0.25">
      <c r="D152" s="145"/>
    </row>
    <row r="153" spans="4:4" x14ac:dyDescent="0.25">
      <c r="D153" s="145"/>
    </row>
    <row r="154" spans="4:4" x14ac:dyDescent="0.25">
      <c r="D154" s="145"/>
    </row>
    <row r="155" spans="4:4" x14ac:dyDescent="0.25">
      <c r="D155" s="145"/>
    </row>
    <row r="156" spans="4:4" x14ac:dyDescent="0.25">
      <c r="D156" s="145"/>
    </row>
    <row r="157" spans="4:4" x14ac:dyDescent="0.25">
      <c r="D157" s="145"/>
    </row>
    <row r="158" spans="4:4" x14ac:dyDescent="0.25">
      <c r="D158" s="145"/>
    </row>
    <row r="159" spans="4:4" x14ac:dyDescent="0.25">
      <c r="D159" s="145"/>
    </row>
    <row r="160" spans="4:4" x14ac:dyDescent="0.25">
      <c r="D160" s="145"/>
    </row>
    <row r="161" spans="4:4" x14ac:dyDescent="0.25">
      <c r="D161" s="145"/>
    </row>
    <row r="162" spans="4:4" x14ac:dyDescent="0.25">
      <c r="D162" s="145"/>
    </row>
    <row r="163" spans="4:4" x14ac:dyDescent="0.25">
      <c r="D163" s="145"/>
    </row>
    <row r="164" spans="4:4" x14ac:dyDescent="0.25">
      <c r="D164" s="145"/>
    </row>
    <row r="165" spans="4:4" x14ac:dyDescent="0.25">
      <c r="D165" s="145"/>
    </row>
    <row r="166" spans="4:4" x14ac:dyDescent="0.25">
      <c r="D166" s="145"/>
    </row>
    <row r="167" spans="4:4" x14ac:dyDescent="0.25">
      <c r="D167" s="145"/>
    </row>
    <row r="168" spans="4:4" x14ac:dyDescent="0.25">
      <c r="D168" s="145"/>
    </row>
    <row r="169" spans="4:4" x14ac:dyDescent="0.25">
      <c r="D169" s="145"/>
    </row>
    <row r="170" spans="4:4" x14ac:dyDescent="0.25">
      <c r="D170" s="145"/>
    </row>
    <row r="171" spans="4:4" x14ac:dyDescent="0.25">
      <c r="D171" s="145"/>
    </row>
    <row r="172" spans="4:4" x14ac:dyDescent="0.25">
      <c r="D172" s="145"/>
    </row>
    <row r="173" spans="4:4" x14ac:dyDescent="0.25">
      <c r="D173" s="145"/>
    </row>
    <row r="174" spans="4:4" x14ac:dyDescent="0.25">
      <c r="D174" s="145"/>
    </row>
    <row r="175" spans="4:4" x14ac:dyDescent="0.25">
      <c r="D175" s="145"/>
    </row>
    <row r="176" spans="4:4" x14ac:dyDescent="0.25">
      <c r="D176" s="145"/>
    </row>
    <row r="177" spans="4:4" x14ac:dyDescent="0.25">
      <c r="D177" s="145"/>
    </row>
    <row r="178" spans="4:4" x14ac:dyDescent="0.25">
      <c r="D178" s="145"/>
    </row>
    <row r="179" spans="4:4" x14ac:dyDescent="0.25">
      <c r="D179" s="145"/>
    </row>
    <row r="180" spans="4:4" x14ac:dyDescent="0.25">
      <c r="D180" s="145"/>
    </row>
    <row r="181" spans="4:4" x14ac:dyDescent="0.25">
      <c r="D181" s="145"/>
    </row>
    <row r="182" spans="4:4" x14ac:dyDescent="0.25">
      <c r="D182" s="145"/>
    </row>
    <row r="183" spans="4:4" x14ac:dyDescent="0.25">
      <c r="D183" s="145"/>
    </row>
    <row r="184" spans="4:4" x14ac:dyDescent="0.25">
      <c r="D184" s="145"/>
    </row>
    <row r="185" spans="4:4" x14ac:dyDescent="0.25">
      <c r="D185" s="145"/>
    </row>
    <row r="186" spans="4:4" x14ac:dyDescent="0.25">
      <c r="D186" s="145"/>
    </row>
    <row r="187" spans="4:4" x14ac:dyDescent="0.25">
      <c r="D187" s="145"/>
    </row>
    <row r="188" spans="4:4" x14ac:dyDescent="0.25">
      <c r="D188" s="145"/>
    </row>
    <row r="189" spans="4:4" x14ac:dyDescent="0.25">
      <c r="D189" s="145"/>
    </row>
    <row r="190" spans="4:4" x14ac:dyDescent="0.25">
      <c r="D190" s="145"/>
    </row>
    <row r="191" spans="4:4" x14ac:dyDescent="0.25">
      <c r="D191" s="145"/>
    </row>
    <row r="192" spans="4:4" x14ac:dyDescent="0.25">
      <c r="D192" s="145"/>
    </row>
    <row r="193" spans="4:4" x14ac:dyDescent="0.25">
      <c r="D193" s="145"/>
    </row>
    <row r="194" spans="4:4" x14ac:dyDescent="0.25">
      <c r="D194" s="145"/>
    </row>
    <row r="195" spans="4:4" x14ac:dyDescent="0.25">
      <c r="D195" s="145"/>
    </row>
    <row r="196" spans="4:4" x14ac:dyDescent="0.25">
      <c r="D196" s="145"/>
    </row>
    <row r="197" spans="4:4" x14ac:dyDescent="0.25">
      <c r="D197" s="145"/>
    </row>
    <row r="198" spans="4:4" x14ac:dyDescent="0.25">
      <c r="D198" s="145"/>
    </row>
    <row r="199" spans="4:4" x14ac:dyDescent="0.25">
      <c r="D199" s="145"/>
    </row>
    <row r="200" spans="4:4" x14ac:dyDescent="0.25">
      <c r="D200" s="145"/>
    </row>
    <row r="201" spans="4:4" x14ac:dyDescent="0.25">
      <c r="D201" s="145"/>
    </row>
    <row r="202" spans="4:4" x14ac:dyDescent="0.25">
      <c r="D202" s="145"/>
    </row>
    <row r="203" spans="4:4" x14ac:dyDescent="0.25">
      <c r="D203" s="145"/>
    </row>
    <row r="204" spans="4:4" x14ac:dyDescent="0.25">
      <c r="D204" s="145"/>
    </row>
    <row r="205" spans="4:4" x14ac:dyDescent="0.25">
      <c r="D205" s="145"/>
    </row>
    <row r="206" spans="4:4" x14ac:dyDescent="0.25">
      <c r="D206" s="145"/>
    </row>
    <row r="207" spans="4:4" x14ac:dyDescent="0.25">
      <c r="D207" s="145"/>
    </row>
    <row r="208" spans="4:4" x14ac:dyDescent="0.25">
      <c r="D208" s="145"/>
    </row>
    <row r="209" spans="4:4" x14ac:dyDescent="0.25">
      <c r="D209" s="145"/>
    </row>
    <row r="210" spans="4:4" x14ac:dyDescent="0.25">
      <c r="D210" s="145"/>
    </row>
    <row r="211" spans="4:4" x14ac:dyDescent="0.25">
      <c r="D211" s="145"/>
    </row>
    <row r="212" spans="4:4" x14ac:dyDescent="0.25">
      <c r="D212" s="145"/>
    </row>
    <row r="213" spans="4:4" x14ac:dyDescent="0.25">
      <c r="D213" s="145"/>
    </row>
    <row r="214" spans="4:4" x14ac:dyDescent="0.25">
      <c r="D214" s="145"/>
    </row>
    <row r="215" spans="4:4" x14ac:dyDescent="0.25">
      <c r="D215" s="145"/>
    </row>
    <row r="216" spans="4:4" x14ac:dyDescent="0.25">
      <c r="D216" s="145"/>
    </row>
    <row r="217" spans="4:4" x14ac:dyDescent="0.25">
      <c r="D217" s="145"/>
    </row>
    <row r="218" spans="4:4" x14ac:dyDescent="0.25">
      <c r="D218" s="145"/>
    </row>
    <row r="219" spans="4:4" x14ac:dyDescent="0.25">
      <c r="D219" s="145"/>
    </row>
    <row r="220" spans="4:4" x14ac:dyDescent="0.25">
      <c r="D220" s="145"/>
    </row>
    <row r="221" spans="4:4" x14ac:dyDescent="0.25">
      <c r="D221" s="145"/>
    </row>
    <row r="222" spans="4:4" x14ac:dyDescent="0.25">
      <c r="D222" s="145"/>
    </row>
    <row r="223" spans="4:4" x14ac:dyDescent="0.25">
      <c r="D223" s="145"/>
    </row>
    <row r="224" spans="4:4" x14ac:dyDescent="0.25">
      <c r="D224" s="145"/>
    </row>
    <row r="225" spans="4:4" x14ac:dyDescent="0.25">
      <c r="D225" s="145"/>
    </row>
    <row r="226" spans="4:4" x14ac:dyDescent="0.25">
      <c r="D226" s="145"/>
    </row>
    <row r="227" spans="4:4" x14ac:dyDescent="0.25">
      <c r="D227" s="145"/>
    </row>
    <row r="228" spans="4:4" x14ac:dyDescent="0.25">
      <c r="D228" s="145"/>
    </row>
    <row r="229" spans="4:4" x14ac:dyDescent="0.25">
      <c r="D229" s="145"/>
    </row>
    <row r="230" spans="4:4" x14ac:dyDescent="0.25">
      <c r="D230" s="145"/>
    </row>
    <row r="231" spans="4:4" x14ac:dyDescent="0.25">
      <c r="D231" s="145"/>
    </row>
    <row r="232" spans="4:4" x14ac:dyDescent="0.25">
      <c r="D232" s="145"/>
    </row>
    <row r="233" spans="4:4" x14ac:dyDescent="0.25">
      <c r="D233" s="145"/>
    </row>
    <row r="234" spans="4:4" x14ac:dyDescent="0.25">
      <c r="D234" s="145"/>
    </row>
    <row r="235" spans="4:4" x14ac:dyDescent="0.25">
      <c r="D235" s="145"/>
    </row>
    <row r="236" spans="4:4" x14ac:dyDescent="0.25">
      <c r="D236" s="145"/>
    </row>
    <row r="237" spans="4:4" x14ac:dyDescent="0.25">
      <c r="D237" s="145"/>
    </row>
    <row r="238" spans="4:4" x14ac:dyDescent="0.25">
      <c r="D238" s="145"/>
    </row>
    <row r="239" spans="4:4" x14ac:dyDescent="0.25">
      <c r="D239" s="145"/>
    </row>
    <row r="240" spans="4:4" x14ac:dyDescent="0.25">
      <c r="D240" s="145"/>
    </row>
    <row r="241" spans="4:4" x14ac:dyDescent="0.25">
      <c r="D241" s="145"/>
    </row>
    <row r="242" spans="4:4" x14ac:dyDescent="0.25">
      <c r="D242" s="145"/>
    </row>
    <row r="243" spans="4:4" x14ac:dyDescent="0.25">
      <c r="D243" s="145"/>
    </row>
    <row r="244" spans="4:4" x14ac:dyDescent="0.25">
      <c r="D244" s="145"/>
    </row>
    <row r="245" spans="4:4" x14ac:dyDescent="0.25">
      <c r="D245" s="145"/>
    </row>
    <row r="246" spans="4:4" x14ac:dyDescent="0.25">
      <c r="D246" s="145"/>
    </row>
    <row r="247" spans="4:4" x14ac:dyDescent="0.25">
      <c r="D247" s="145"/>
    </row>
    <row r="248" spans="4:4" x14ac:dyDescent="0.25">
      <c r="D248" s="145"/>
    </row>
    <row r="249" spans="4:4" x14ac:dyDescent="0.25">
      <c r="D249" s="145"/>
    </row>
    <row r="250" spans="4:4" x14ac:dyDescent="0.25">
      <c r="D250" s="145"/>
    </row>
    <row r="251" spans="4:4" x14ac:dyDescent="0.25">
      <c r="D251" s="145"/>
    </row>
    <row r="252" spans="4:4" x14ac:dyDescent="0.25">
      <c r="D252" s="145"/>
    </row>
    <row r="253" spans="4:4" x14ac:dyDescent="0.25">
      <c r="D253" s="145"/>
    </row>
    <row r="254" spans="4:4" x14ac:dyDescent="0.25">
      <c r="D254" s="145"/>
    </row>
    <row r="255" spans="4:4" x14ac:dyDescent="0.25">
      <c r="D255" s="145"/>
    </row>
    <row r="256" spans="4:4" x14ac:dyDescent="0.25">
      <c r="D256" s="145"/>
    </row>
    <row r="257" spans="4:4" x14ac:dyDescent="0.25">
      <c r="D257" s="145"/>
    </row>
    <row r="258" spans="4:4" x14ac:dyDescent="0.25">
      <c r="D258" s="145"/>
    </row>
    <row r="259" spans="4:4" x14ac:dyDescent="0.25">
      <c r="D259" s="145"/>
    </row>
    <row r="260" spans="4:4" x14ac:dyDescent="0.25">
      <c r="D260" s="145"/>
    </row>
    <row r="261" spans="4:4" x14ac:dyDescent="0.25">
      <c r="D261" s="145"/>
    </row>
    <row r="262" spans="4:4" x14ac:dyDescent="0.25">
      <c r="D262" s="145"/>
    </row>
    <row r="263" spans="4:4" x14ac:dyDescent="0.25">
      <c r="D263" s="145"/>
    </row>
    <row r="264" spans="4:4" x14ac:dyDescent="0.25">
      <c r="D264" s="145"/>
    </row>
    <row r="265" spans="4:4" x14ac:dyDescent="0.25">
      <c r="D265" s="145"/>
    </row>
    <row r="266" spans="4:4" x14ac:dyDescent="0.25">
      <c r="D266" s="145"/>
    </row>
    <row r="267" spans="4:4" x14ac:dyDescent="0.25">
      <c r="D267" s="145"/>
    </row>
    <row r="268" spans="4:4" x14ac:dyDescent="0.25">
      <c r="D268" s="145"/>
    </row>
    <row r="269" spans="4:4" x14ac:dyDescent="0.25">
      <c r="D269" s="145"/>
    </row>
    <row r="270" spans="4:4" x14ac:dyDescent="0.25">
      <c r="D270" s="145"/>
    </row>
    <row r="271" spans="4:4" x14ac:dyDescent="0.25">
      <c r="D271" s="145"/>
    </row>
    <row r="272" spans="4:4" x14ac:dyDescent="0.25">
      <c r="D272" s="145"/>
    </row>
    <row r="273" spans="4:4" x14ac:dyDescent="0.25">
      <c r="D273" s="145"/>
    </row>
    <row r="274" spans="4:4" x14ac:dyDescent="0.25">
      <c r="D274" s="145"/>
    </row>
    <row r="275" spans="4:4" x14ac:dyDescent="0.25">
      <c r="D275" s="145"/>
    </row>
    <row r="276" spans="4:4" x14ac:dyDescent="0.25">
      <c r="D276" s="145"/>
    </row>
    <row r="277" spans="4:4" x14ac:dyDescent="0.25">
      <c r="D277" s="145"/>
    </row>
    <row r="278" spans="4:4" x14ac:dyDescent="0.25">
      <c r="D278" s="145"/>
    </row>
    <row r="279" spans="4:4" x14ac:dyDescent="0.25">
      <c r="D279" s="145"/>
    </row>
    <row r="280" spans="4:4" x14ac:dyDescent="0.25">
      <c r="D280" s="145"/>
    </row>
    <row r="281" spans="4:4" x14ac:dyDescent="0.25">
      <c r="D281" s="145"/>
    </row>
    <row r="282" spans="4:4" x14ac:dyDescent="0.25">
      <c r="D282" s="145"/>
    </row>
    <row r="283" spans="4:4" x14ac:dyDescent="0.25">
      <c r="D283" s="145"/>
    </row>
    <row r="284" spans="4:4" x14ac:dyDescent="0.25">
      <c r="D284" s="145"/>
    </row>
    <row r="285" spans="4:4" x14ac:dyDescent="0.25">
      <c r="D285" s="145"/>
    </row>
    <row r="286" spans="4:4" x14ac:dyDescent="0.25">
      <c r="D286" s="145"/>
    </row>
    <row r="287" spans="4:4" x14ac:dyDescent="0.25">
      <c r="D287" s="145"/>
    </row>
    <row r="288" spans="4:4" x14ac:dyDescent="0.25">
      <c r="D288" s="145"/>
    </row>
    <row r="289" spans="4:4" x14ac:dyDescent="0.25">
      <c r="D289" s="145"/>
    </row>
    <row r="290" spans="4:4" x14ac:dyDescent="0.25">
      <c r="D290" s="145"/>
    </row>
    <row r="291" spans="4:4" x14ac:dyDescent="0.25">
      <c r="D291" s="145"/>
    </row>
    <row r="292" spans="4:4" x14ac:dyDescent="0.25">
      <c r="D292" s="145"/>
    </row>
    <row r="293" spans="4:4" x14ac:dyDescent="0.25">
      <c r="D293" s="145"/>
    </row>
    <row r="294" spans="4:4" x14ac:dyDescent="0.25">
      <c r="D294" s="145"/>
    </row>
    <row r="295" spans="4:4" x14ac:dyDescent="0.25">
      <c r="D295" s="145"/>
    </row>
    <row r="296" spans="4:4" x14ac:dyDescent="0.25">
      <c r="D296" s="145"/>
    </row>
    <row r="297" spans="4:4" x14ac:dyDescent="0.25">
      <c r="D297" s="145"/>
    </row>
    <row r="298" spans="4:4" x14ac:dyDescent="0.25">
      <c r="D298" s="145"/>
    </row>
    <row r="299" spans="4:4" x14ac:dyDescent="0.25">
      <c r="D299" s="145"/>
    </row>
    <row r="300" spans="4:4" x14ac:dyDescent="0.25">
      <c r="D300" s="145"/>
    </row>
    <row r="301" spans="4:4" x14ac:dyDescent="0.25">
      <c r="D301" s="145"/>
    </row>
    <row r="302" spans="4:4" x14ac:dyDescent="0.25">
      <c r="D302" s="145"/>
    </row>
    <row r="303" spans="4:4" x14ac:dyDescent="0.25">
      <c r="D303" s="145"/>
    </row>
    <row r="304" spans="4:4" x14ac:dyDescent="0.25">
      <c r="D304" s="145"/>
    </row>
    <row r="305" spans="4:4" x14ac:dyDescent="0.25">
      <c r="D305" s="145"/>
    </row>
    <row r="306" spans="4:4" x14ac:dyDescent="0.25">
      <c r="D306" s="145"/>
    </row>
    <row r="307" spans="4:4" x14ac:dyDescent="0.25">
      <c r="D307" s="145"/>
    </row>
    <row r="308" spans="4:4" x14ac:dyDescent="0.25">
      <c r="D308" s="145"/>
    </row>
    <row r="309" spans="4:4" x14ac:dyDescent="0.25">
      <c r="D309" s="145"/>
    </row>
    <row r="310" spans="4:4" x14ac:dyDescent="0.25">
      <c r="D310" s="145"/>
    </row>
    <row r="311" spans="4:4" x14ac:dyDescent="0.25">
      <c r="D311" s="145"/>
    </row>
    <row r="312" spans="4:4" x14ac:dyDescent="0.25">
      <c r="D312" s="145"/>
    </row>
    <row r="313" spans="4:4" x14ac:dyDescent="0.25">
      <c r="D313" s="145"/>
    </row>
    <row r="314" spans="4:4" x14ac:dyDescent="0.25">
      <c r="D314" s="145"/>
    </row>
    <row r="315" spans="4:4" x14ac:dyDescent="0.25">
      <c r="D315" s="145"/>
    </row>
    <row r="316" spans="4:4" x14ac:dyDescent="0.25">
      <c r="D316" s="145"/>
    </row>
    <row r="317" spans="4:4" x14ac:dyDescent="0.25">
      <c r="D317" s="145"/>
    </row>
    <row r="318" spans="4:4" x14ac:dyDescent="0.25">
      <c r="D318" s="145"/>
    </row>
    <row r="319" spans="4:4" x14ac:dyDescent="0.25">
      <c r="D319" s="145"/>
    </row>
    <row r="320" spans="4:4" x14ac:dyDescent="0.25">
      <c r="D320" s="145"/>
    </row>
    <row r="321" spans="4:4" x14ac:dyDescent="0.25">
      <c r="D321" s="145"/>
    </row>
    <row r="322" spans="4:4" x14ac:dyDescent="0.25">
      <c r="D322" s="145"/>
    </row>
    <row r="323" spans="4:4" x14ac:dyDescent="0.25">
      <c r="D323" s="145"/>
    </row>
    <row r="324" spans="4:4" x14ac:dyDescent="0.25">
      <c r="D324" s="145"/>
    </row>
    <row r="325" spans="4:4" x14ac:dyDescent="0.25">
      <c r="D325" s="145"/>
    </row>
    <row r="326" spans="4:4" x14ac:dyDescent="0.25">
      <c r="D326" s="145"/>
    </row>
    <row r="327" spans="4:4" x14ac:dyDescent="0.25">
      <c r="D327" s="145"/>
    </row>
    <row r="328" spans="4:4" x14ac:dyDescent="0.25">
      <c r="D328" s="145"/>
    </row>
    <row r="329" spans="4:4" x14ac:dyDescent="0.25">
      <c r="D329" s="145"/>
    </row>
    <row r="330" spans="4:4" x14ac:dyDescent="0.25">
      <c r="D330" s="145"/>
    </row>
    <row r="331" spans="4:4" x14ac:dyDescent="0.25">
      <c r="D331" s="145"/>
    </row>
    <row r="332" spans="4:4" x14ac:dyDescent="0.25">
      <c r="D332" s="145"/>
    </row>
    <row r="333" spans="4:4" x14ac:dyDescent="0.25">
      <c r="D333" s="145"/>
    </row>
    <row r="334" spans="4:4" x14ac:dyDescent="0.25">
      <c r="D334" s="145"/>
    </row>
    <row r="335" spans="4:4" x14ac:dyDescent="0.25">
      <c r="D335" s="145"/>
    </row>
    <row r="336" spans="4:4" x14ac:dyDescent="0.25">
      <c r="D336" s="145"/>
    </row>
    <row r="337" spans="4:4" x14ac:dyDescent="0.25">
      <c r="D337" s="145"/>
    </row>
    <row r="338" spans="4:4" x14ac:dyDescent="0.25">
      <c r="D338" s="145"/>
    </row>
    <row r="339" spans="4:4" x14ac:dyDescent="0.25">
      <c r="D339" s="145"/>
    </row>
    <row r="340" spans="4:4" x14ac:dyDescent="0.25">
      <c r="D340" s="145"/>
    </row>
    <row r="341" spans="4:4" x14ac:dyDescent="0.25">
      <c r="D341" s="145"/>
    </row>
    <row r="342" spans="4:4" x14ac:dyDescent="0.25">
      <c r="D342" s="145"/>
    </row>
    <row r="343" spans="4:4" x14ac:dyDescent="0.25">
      <c r="D343" s="145"/>
    </row>
    <row r="344" spans="4:4" x14ac:dyDescent="0.25">
      <c r="D344" s="145"/>
    </row>
    <row r="345" spans="4:4" x14ac:dyDescent="0.25">
      <c r="D345" s="145"/>
    </row>
    <row r="346" spans="4:4" x14ac:dyDescent="0.25">
      <c r="D346" s="145"/>
    </row>
    <row r="347" spans="4:4" x14ac:dyDescent="0.25">
      <c r="D347" s="145"/>
    </row>
    <row r="348" spans="4:4" x14ac:dyDescent="0.25">
      <c r="D348" s="145"/>
    </row>
    <row r="349" spans="4:4" x14ac:dyDescent="0.25">
      <c r="D349" s="145"/>
    </row>
    <row r="350" spans="4:4" x14ac:dyDescent="0.25">
      <c r="D350" s="145"/>
    </row>
    <row r="351" spans="4:4" x14ac:dyDescent="0.25">
      <c r="D351" s="145"/>
    </row>
    <row r="352" spans="4:4" x14ac:dyDescent="0.25">
      <c r="D352" s="145"/>
    </row>
    <row r="353" spans="4:4" x14ac:dyDescent="0.25">
      <c r="D353" s="145"/>
    </row>
    <row r="354" spans="4:4" x14ac:dyDescent="0.25">
      <c r="D354" s="145"/>
    </row>
    <row r="355" spans="4:4" x14ac:dyDescent="0.25">
      <c r="D355" s="145"/>
    </row>
    <row r="356" spans="4:4" x14ac:dyDescent="0.25">
      <c r="D356" s="145"/>
    </row>
    <row r="357" spans="4:4" x14ac:dyDescent="0.25">
      <c r="D357" s="145"/>
    </row>
    <row r="358" spans="4:4" x14ac:dyDescent="0.25">
      <c r="D358" s="145"/>
    </row>
    <row r="359" spans="4:4" x14ac:dyDescent="0.25">
      <c r="D359" s="145"/>
    </row>
    <row r="360" spans="4:4" x14ac:dyDescent="0.25">
      <c r="D360" s="145"/>
    </row>
    <row r="361" spans="4:4" x14ac:dyDescent="0.25">
      <c r="D361" s="145"/>
    </row>
    <row r="362" spans="4:4" x14ac:dyDescent="0.25">
      <c r="D362" s="145"/>
    </row>
    <row r="363" spans="4:4" x14ac:dyDescent="0.25">
      <c r="D363" s="145"/>
    </row>
    <row r="364" spans="4:4" x14ac:dyDescent="0.25">
      <c r="D364" s="145"/>
    </row>
    <row r="365" spans="4:4" x14ac:dyDescent="0.25">
      <c r="D365" s="145"/>
    </row>
    <row r="366" spans="4:4" x14ac:dyDescent="0.25">
      <c r="D366" s="145"/>
    </row>
    <row r="367" spans="4:4" x14ac:dyDescent="0.25">
      <c r="D367" s="145"/>
    </row>
    <row r="368" spans="4:4" x14ac:dyDescent="0.25">
      <c r="D368" s="145"/>
    </row>
    <row r="369" spans="4:4" x14ac:dyDescent="0.25">
      <c r="D369" s="145"/>
    </row>
    <row r="370" spans="4:4" x14ac:dyDescent="0.25">
      <c r="D370" s="145"/>
    </row>
    <row r="371" spans="4:4" x14ac:dyDescent="0.25">
      <c r="D371" s="145"/>
    </row>
    <row r="372" spans="4:4" x14ac:dyDescent="0.25">
      <c r="D372" s="145"/>
    </row>
    <row r="373" spans="4:4" x14ac:dyDescent="0.25">
      <c r="D373" s="145"/>
    </row>
    <row r="374" spans="4:4" x14ac:dyDescent="0.25">
      <c r="D374" s="145"/>
    </row>
    <row r="375" spans="4:4" x14ac:dyDescent="0.25">
      <c r="D375" s="145"/>
    </row>
    <row r="376" spans="4:4" x14ac:dyDescent="0.25">
      <c r="D376" s="145"/>
    </row>
    <row r="377" spans="4:4" x14ac:dyDescent="0.25">
      <c r="D377" s="145"/>
    </row>
    <row r="378" spans="4:4" x14ac:dyDescent="0.25">
      <c r="D378" s="145"/>
    </row>
    <row r="379" spans="4:4" x14ac:dyDescent="0.25">
      <c r="D379" s="145"/>
    </row>
    <row r="380" spans="4:4" x14ac:dyDescent="0.25">
      <c r="D380" s="145"/>
    </row>
    <row r="381" spans="4:4" x14ac:dyDescent="0.25">
      <c r="D381" s="145"/>
    </row>
    <row r="382" spans="4:4" x14ac:dyDescent="0.25">
      <c r="D382" s="145"/>
    </row>
    <row r="383" spans="4:4" x14ac:dyDescent="0.25">
      <c r="D383" s="145"/>
    </row>
    <row r="384" spans="4:4" x14ac:dyDescent="0.25">
      <c r="D384" s="145"/>
    </row>
    <row r="385" spans="4:4" x14ac:dyDescent="0.25">
      <c r="D385" s="145"/>
    </row>
    <row r="386" spans="4:4" x14ac:dyDescent="0.25">
      <c r="D386" s="145"/>
    </row>
    <row r="387" spans="4:4" x14ac:dyDescent="0.25">
      <c r="D387" s="145"/>
    </row>
    <row r="388" spans="4:4" x14ac:dyDescent="0.25">
      <c r="D388" s="145"/>
    </row>
    <row r="389" spans="4:4" x14ac:dyDescent="0.25">
      <c r="D389" s="145"/>
    </row>
    <row r="390" spans="4:4" x14ac:dyDescent="0.25">
      <c r="D390" s="145"/>
    </row>
    <row r="391" spans="4:4" x14ac:dyDescent="0.25">
      <c r="D391" s="145"/>
    </row>
    <row r="392" spans="4:4" x14ac:dyDescent="0.25">
      <c r="D392" s="145"/>
    </row>
    <row r="393" spans="4:4" x14ac:dyDescent="0.25">
      <c r="D393" s="145"/>
    </row>
    <row r="394" spans="4:4" x14ac:dyDescent="0.25">
      <c r="D394" s="145"/>
    </row>
    <row r="395" spans="4:4" x14ac:dyDescent="0.25">
      <c r="D395" s="145"/>
    </row>
    <row r="396" spans="4:4" x14ac:dyDescent="0.25">
      <c r="D396" s="145"/>
    </row>
    <row r="397" spans="4:4" x14ac:dyDescent="0.25">
      <c r="D397" s="145"/>
    </row>
    <row r="398" spans="4:4" x14ac:dyDescent="0.25">
      <c r="D398" s="145"/>
    </row>
    <row r="399" spans="4:4" x14ac:dyDescent="0.25">
      <c r="D399" s="145"/>
    </row>
    <row r="400" spans="4:4" x14ac:dyDescent="0.25">
      <c r="D400" s="145"/>
    </row>
    <row r="401" spans="4:4" x14ac:dyDescent="0.25">
      <c r="D401" s="145"/>
    </row>
    <row r="402" spans="4:4" x14ac:dyDescent="0.25">
      <c r="D402" s="145"/>
    </row>
    <row r="403" spans="4:4" x14ac:dyDescent="0.25">
      <c r="D403" s="145"/>
    </row>
    <row r="404" spans="4:4" x14ac:dyDescent="0.25">
      <c r="D404" s="145"/>
    </row>
    <row r="405" spans="4:4" x14ac:dyDescent="0.25">
      <c r="D405" s="145"/>
    </row>
    <row r="406" spans="4:4" x14ac:dyDescent="0.25">
      <c r="D406" s="145"/>
    </row>
    <row r="407" spans="4:4" x14ac:dyDescent="0.25">
      <c r="D407" s="145"/>
    </row>
    <row r="408" spans="4:4" x14ac:dyDescent="0.25">
      <c r="D408" s="145"/>
    </row>
    <row r="409" spans="4:4" x14ac:dyDescent="0.25">
      <c r="D409" s="145"/>
    </row>
    <row r="410" spans="4:4" x14ac:dyDescent="0.25">
      <c r="D410" s="145"/>
    </row>
    <row r="411" spans="4:4" x14ac:dyDescent="0.25">
      <c r="D411" s="145"/>
    </row>
    <row r="412" spans="4:4" x14ac:dyDescent="0.25">
      <c r="D412" s="145"/>
    </row>
    <row r="413" spans="4:4" x14ac:dyDescent="0.25">
      <c r="D413" s="145"/>
    </row>
    <row r="414" spans="4:4" x14ac:dyDescent="0.25">
      <c r="D414" s="145"/>
    </row>
    <row r="415" spans="4:4" x14ac:dyDescent="0.25">
      <c r="D415" s="145"/>
    </row>
    <row r="416" spans="4:4" x14ac:dyDescent="0.25">
      <c r="D416" s="145"/>
    </row>
    <row r="417" spans="4:4" x14ac:dyDescent="0.25">
      <c r="D417" s="145"/>
    </row>
    <row r="418" spans="4:4" x14ac:dyDescent="0.25">
      <c r="D418" s="145"/>
    </row>
    <row r="419" spans="4:4" x14ac:dyDescent="0.25">
      <c r="D419" s="145"/>
    </row>
    <row r="420" spans="4:4" x14ac:dyDescent="0.25">
      <c r="D420" s="145"/>
    </row>
    <row r="421" spans="4:4" x14ac:dyDescent="0.25">
      <c r="D421" s="145"/>
    </row>
    <row r="422" spans="4:4" x14ac:dyDescent="0.25">
      <c r="D422" s="145"/>
    </row>
    <row r="423" spans="4:4" x14ac:dyDescent="0.25">
      <c r="D423" s="145"/>
    </row>
    <row r="424" spans="4:4" x14ac:dyDescent="0.25">
      <c r="D424" s="145"/>
    </row>
    <row r="425" spans="4:4" x14ac:dyDescent="0.25">
      <c r="D425" s="145"/>
    </row>
    <row r="426" spans="4:4" x14ac:dyDescent="0.25">
      <c r="D426" s="145"/>
    </row>
    <row r="427" spans="4:4" x14ac:dyDescent="0.25">
      <c r="D427" s="145"/>
    </row>
    <row r="428" spans="4:4" x14ac:dyDescent="0.25">
      <c r="D428" s="145"/>
    </row>
    <row r="429" spans="4:4" x14ac:dyDescent="0.25">
      <c r="D429" s="145"/>
    </row>
    <row r="430" spans="4:4" x14ac:dyDescent="0.25">
      <c r="D430" s="145"/>
    </row>
    <row r="431" spans="4:4" x14ac:dyDescent="0.25">
      <c r="D431" s="145"/>
    </row>
    <row r="432" spans="4:4" x14ac:dyDescent="0.25">
      <c r="D432" s="145"/>
    </row>
    <row r="433" spans="4:4" x14ac:dyDescent="0.25">
      <c r="D433" s="145"/>
    </row>
    <row r="434" spans="4:4" x14ac:dyDescent="0.25">
      <c r="D434" s="145"/>
    </row>
    <row r="435" spans="4:4" x14ac:dyDescent="0.25">
      <c r="D435" s="145"/>
    </row>
    <row r="436" spans="4:4" x14ac:dyDescent="0.25">
      <c r="D436" s="145"/>
    </row>
    <row r="437" spans="4:4" x14ac:dyDescent="0.25">
      <c r="D437" s="145"/>
    </row>
    <row r="438" spans="4:4" x14ac:dyDescent="0.25">
      <c r="D438" s="145"/>
    </row>
    <row r="439" spans="4:4" x14ac:dyDescent="0.25">
      <c r="D439" s="145"/>
    </row>
    <row r="440" spans="4:4" x14ac:dyDescent="0.25">
      <c r="D440" s="145"/>
    </row>
    <row r="441" spans="4:4" x14ac:dyDescent="0.25">
      <c r="D441" s="145"/>
    </row>
    <row r="442" spans="4:4" x14ac:dyDescent="0.25">
      <c r="D442" s="145"/>
    </row>
    <row r="443" spans="4:4" x14ac:dyDescent="0.25">
      <c r="D443" s="145"/>
    </row>
    <row r="444" spans="4:4" x14ac:dyDescent="0.25">
      <c r="D444" s="145"/>
    </row>
    <row r="445" spans="4:4" x14ac:dyDescent="0.25">
      <c r="D445" s="145"/>
    </row>
    <row r="446" spans="4:4" x14ac:dyDescent="0.25">
      <c r="D446" s="145"/>
    </row>
    <row r="447" spans="4:4" x14ac:dyDescent="0.25">
      <c r="D447" s="145"/>
    </row>
    <row r="448" spans="4:4" x14ac:dyDescent="0.25">
      <c r="D448" s="145"/>
    </row>
    <row r="449" spans="4:4" x14ac:dyDescent="0.25">
      <c r="D449" s="145"/>
    </row>
    <row r="450" spans="4:4" x14ac:dyDescent="0.25">
      <c r="D450" s="145"/>
    </row>
    <row r="451" spans="4:4" x14ac:dyDescent="0.25">
      <c r="D451" s="145"/>
    </row>
    <row r="452" spans="4:4" x14ac:dyDescent="0.25">
      <c r="D452" s="145"/>
    </row>
    <row r="453" spans="4:4" x14ac:dyDescent="0.25">
      <c r="D453" s="145"/>
    </row>
    <row r="454" spans="4:4" x14ac:dyDescent="0.25">
      <c r="D454" s="145"/>
    </row>
    <row r="455" spans="4:4" x14ac:dyDescent="0.25">
      <c r="D455" s="145"/>
    </row>
    <row r="456" spans="4:4" x14ac:dyDescent="0.25">
      <c r="D456" s="145"/>
    </row>
    <row r="457" spans="4:4" x14ac:dyDescent="0.25">
      <c r="D457" s="145"/>
    </row>
    <row r="458" spans="4:4" x14ac:dyDescent="0.25">
      <c r="D458" s="145"/>
    </row>
    <row r="459" spans="4:4" x14ac:dyDescent="0.25">
      <c r="D459" s="145"/>
    </row>
    <row r="460" spans="4:4" x14ac:dyDescent="0.25">
      <c r="D460" s="145"/>
    </row>
    <row r="461" spans="4:4" x14ac:dyDescent="0.25">
      <c r="D461" s="145"/>
    </row>
    <row r="462" spans="4:4" x14ac:dyDescent="0.25">
      <c r="D462" s="145"/>
    </row>
    <row r="463" spans="4:4" x14ac:dyDescent="0.25">
      <c r="D463" s="145"/>
    </row>
    <row r="464" spans="4:4" x14ac:dyDescent="0.25">
      <c r="D464" s="145"/>
    </row>
    <row r="465" spans="4:4" x14ac:dyDescent="0.25">
      <c r="D465" s="145"/>
    </row>
    <row r="466" spans="4:4" x14ac:dyDescent="0.25">
      <c r="D466" s="145"/>
    </row>
    <row r="467" spans="4:4" x14ac:dyDescent="0.25">
      <c r="D467" s="145"/>
    </row>
    <row r="468" spans="4:4" x14ac:dyDescent="0.25">
      <c r="D468" s="145"/>
    </row>
    <row r="469" spans="4:4" x14ac:dyDescent="0.25">
      <c r="D469" s="145"/>
    </row>
    <row r="470" spans="4:4" x14ac:dyDescent="0.25">
      <c r="D470" s="145"/>
    </row>
    <row r="471" spans="4:4" x14ac:dyDescent="0.25">
      <c r="D471" s="145"/>
    </row>
    <row r="472" spans="4:4" x14ac:dyDescent="0.25">
      <c r="D472" s="145"/>
    </row>
    <row r="473" spans="4:4" x14ac:dyDescent="0.25">
      <c r="D473" s="145"/>
    </row>
    <row r="474" spans="4:4" x14ac:dyDescent="0.25">
      <c r="D474" s="145"/>
    </row>
    <row r="475" spans="4:4" x14ac:dyDescent="0.25">
      <c r="D475" s="145"/>
    </row>
    <row r="476" spans="4:4" x14ac:dyDescent="0.25">
      <c r="D476" s="145"/>
    </row>
    <row r="477" spans="4:4" x14ac:dyDescent="0.25">
      <c r="D477" s="145"/>
    </row>
    <row r="478" spans="4:4" x14ac:dyDescent="0.25">
      <c r="D478" s="145"/>
    </row>
    <row r="479" spans="4:4" x14ac:dyDescent="0.25">
      <c r="D479" s="145"/>
    </row>
    <row r="480" spans="4:4" x14ac:dyDescent="0.25">
      <c r="D480" s="145"/>
    </row>
    <row r="481" spans="4:4" x14ac:dyDescent="0.25">
      <c r="D481" s="145"/>
    </row>
    <row r="482" spans="4:4" x14ac:dyDescent="0.25">
      <c r="D482" s="145"/>
    </row>
    <row r="483" spans="4:4" x14ac:dyDescent="0.25">
      <c r="D483" s="145"/>
    </row>
    <row r="484" spans="4:4" x14ac:dyDescent="0.25">
      <c r="D484" s="145"/>
    </row>
    <row r="485" spans="4:4" x14ac:dyDescent="0.25">
      <c r="D485" s="145"/>
    </row>
    <row r="486" spans="4:4" x14ac:dyDescent="0.25">
      <c r="D486" s="145"/>
    </row>
    <row r="487" spans="4:4" x14ac:dyDescent="0.25">
      <c r="D487" s="145"/>
    </row>
    <row r="488" spans="4:4" x14ac:dyDescent="0.25">
      <c r="D488" s="145"/>
    </row>
    <row r="489" spans="4:4" x14ac:dyDescent="0.25">
      <c r="D489" s="145"/>
    </row>
    <row r="490" spans="4:4" x14ac:dyDescent="0.25">
      <c r="D490" s="145"/>
    </row>
    <row r="491" spans="4:4" x14ac:dyDescent="0.25">
      <c r="D491" s="145"/>
    </row>
    <row r="492" spans="4:4" x14ac:dyDescent="0.25">
      <c r="D492" s="145"/>
    </row>
    <row r="493" spans="4:4" x14ac:dyDescent="0.25">
      <c r="D493" s="145"/>
    </row>
    <row r="494" spans="4:4" x14ac:dyDescent="0.25">
      <c r="D494" s="145"/>
    </row>
    <row r="495" spans="4:4" x14ac:dyDescent="0.25">
      <c r="D495" s="145"/>
    </row>
    <row r="496" spans="4:4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23">
    <mergeCell ref="C13:G13"/>
    <mergeCell ref="A1:G1"/>
    <mergeCell ref="C2:G2"/>
    <mergeCell ref="C3:G3"/>
    <mergeCell ref="C4:G4"/>
    <mergeCell ref="C10:G10"/>
    <mergeCell ref="C71:G71"/>
    <mergeCell ref="C16:G16"/>
    <mergeCell ref="C19:G19"/>
    <mergeCell ref="C22:G22"/>
    <mergeCell ref="C27:G27"/>
    <mergeCell ref="C28:G28"/>
    <mergeCell ref="C35:G35"/>
    <mergeCell ref="C42:G42"/>
    <mergeCell ref="C56:G56"/>
    <mergeCell ref="C63:G63"/>
    <mergeCell ref="C66:G66"/>
    <mergeCell ref="C70:G70"/>
    <mergeCell ref="C75:G75"/>
    <mergeCell ref="C84:G84"/>
    <mergeCell ref="C90:G90"/>
    <mergeCell ref="C93:G93"/>
    <mergeCell ref="C96:G96"/>
  </mergeCells>
  <pageMargins left="0.59055118110236204" right="0.196850393700787" top="0.78740157499999996" bottom="0.78740157499999996" header="0.3" footer="0.3"/>
  <pageSetup paperSize="9" scale="60" fitToHeight="0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abSelected="1" workbookViewId="0">
      <pane ySplit="7" topLeftCell="A8" activePane="bottomLeft" state="frozen"/>
      <selection pane="bottomLeft" activeCell="F29" sqref="F29:F35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2" t="s">
        <v>108</v>
      </c>
      <c r="B1" s="252"/>
      <c r="C1" s="252"/>
      <c r="D1" s="252"/>
      <c r="E1" s="252"/>
      <c r="F1" s="252"/>
      <c r="G1" s="252"/>
      <c r="AG1" t="s">
        <v>109</v>
      </c>
    </row>
    <row r="2" spans="1:60" ht="24.9" customHeight="1" x14ac:dyDescent="0.25">
      <c r="A2" s="146" t="s">
        <v>7</v>
      </c>
      <c r="B2" s="77" t="s">
        <v>43</v>
      </c>
      <c r="C2" s="253" t="s">
        <v>44</v>
      </c>
      <c r="D2" s="254"/>
      <c r="E2" s="254"/>
      <c r="F2" s="254"/>
      <c r="G2" s="255"/>
      <c r="AG2" t="s">
        <v>110</v>
      </c>
    </row>
    <row r="3" spans="1:60" ht="24.9" customHeight="1" x14ac:dyDescent="0.25">
      <c r="A3" s="146" t="s">
        <v>8</v>
      </c>
      <c r="B3" s="77" t="s">
        <v>43</v>
      </c>
      <c r="C3" s="253" t="s">
        <v>46</v>
      </c>
      <c r="D3" s="254"/>
      <c r="E3" s="254"/>
      <c r="F3" s="254"/>
      <c r="G3" s="255"/>
      <c r="AC3" s="89" t="s">
        <v>110</v>
      </c>
      <c r="AG3" t="s">
        <v>111</v>
      </c>
    </row>
    <row r="4" spans="1:60" ht="24.9" customHeight="1" x14ac:dyDescent="0.25">
      <c r="A4" s="147" t="s">
        <v>9</v>
      </c>
      <c r="B4" s="148" t="s">
        <v>51</v>
      </c>
      <c r="C4" s="256" t="s">
        <v>52</v>
      </c>
      <c r="D4" s="257"/>
      <c r="E4" s="257"/>
      <c r="F4" s="257"/>
      <c r="G4" s="258"/>
      <c r="AG4" t="s">
        <v>112</v>
      </c>
    </row>
    <row r="5" spans="1:60" x14ac:dyDescent="0.25">
      <c r="D5" s="145"/>
    </row>
    <row r="6" spans="1:60" ht="39.6" x14ac:dyDescent="0.25">
      <c r="A6" s="150" t="s">
        <v>113</v>
      </c>
      <c r="B6" s="152" t="s">
        <v>114</v>
      </c>
      <c r="C6" s="152" t="s">
        <v>115</v>
      </c>
      <c r="D6" s="151" t="s">
        <v>116</v>
      </c>
      <c r="E6" s="150" t="s">
        <v>117</v>
      </c>
      <c r="F6" s="149" t="s">
        <v>118</v>
      </c>
      <c r="G6" s="150" t="s">
        <v>29</v>
      </c>
      <c r="H6" s="153" t="s">
        <v>30</v>
      </c>
      <c r="I6" s="153" t="s">
        <v>119</v>
      </c>
      <c r="J6" s="153" t="s">
        <v>31</v>
      </c>
      <c r="K6" s="153" t="s">
        <v>120</v>
      </c>
      <c r="L6" s="153" t="s">
        <v>121</v>
      </c>
      <c r="M6" s="153" t="s">
        <v>122</v>
      </c>
      <c r="N6" s="153" t="s">
        <v>123</v>
      </c>
      <c r="O6" s="153" t="s">
        <v>124</v>
      </c>
      <c r="P6" s="153" t="s">
        <v>125</v>
      </c>
      <c r="Q6" s="153" t="s">
        <v>126</v>
      </c>
      <c r="R6" s="153" t="s">
        <v>127</v>
      </c>
      <c r="S6" s="153" t="s">
        <v>128</v>
      </c>
      <c r="T6" s="153" t="s">
        <v>129</v>
      </c>
      <c r="U6" s="153" t="s">
        <v>130</v>
      </c>
      <c r="V6" s="153" t="s">
        <v>131</v>
      </c>
      <c r="W6" s="153" t="s">
        <v>132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70" t="s">
        <v>133</v>
      </c>
      <c r="B8" s="171" t="s">
        <v>97</v>
      </c>
      <c r="C8" s="192" t="s">
        <v>98</v>
      </c>
      <c r="D8" s="172"/>
      <c r="E8" s="173"/>
      <c r="F8" s="174"/>
      <c r="G8" s="174">
        <f>SUMIF(AG9:AG21,"&lt;&gt;NOR",G9:G21)</f>
        <v>0</v>
      </c>
      <c r="H8" s="174"/>
      <c r="I8" s="174">
        <f>SUM(I9:I21)</f>
        <v>271152.06</v>
      </c>
      <c r="J8" s="174"/>
      <c r="K8" s="174">
        <f>SUM(K9:K21)</f>
        <v>50996.14</v>
      </c>
      <c r="L8" s="174"/>
      <c r="M8" s="174">
        <f>SUM(M9:M21)</f>
        <v>0</v>
      </c>
      <c r="N8" s="174"/>
      <c r="O8" s="174">
        <f>SUM(O9:O21)</f>
        <v>0</v>
      </c>
      <c r="P8" s="174"/>
      <c r="Q8" s="174">
        <f>SUM(Q9:Q21)</f>
        <v>0</v>
      </c>
      <c r="R8" s="174"/>
      <c r="S8" s="174"/>
      <c r="T8" s="175"/>
      <c r="U8" s="169"/>
      <c r="V8" s="169">
        <f>SUM(V9:V21)</f>
        <v>0</v>
      </c>
      <c r="W8" s="169"/>
      <c r="AG8" t="s">
        <v>134</v>
      </c>
    </row>
    <row r="9" spans="1:60" outlineLevel="1" x14ac:dyDescent="0.25">
      <c r="A9" s="184">
        <v>1</v>
      </c>
      <c r="B9" s="185" t="s">
        <v>569</v>
      </c>
      <c r="C9" s="195" t="s">
        <v>570</v>
      </c>
      <c r="D9" s="186" t="s">
        <v>158</v>
      </c>
      <c r="E9" s="187">
        <v>48</v>
      </c>
      <c r="F9" s="188"/>
      <c r="G9" s="189">
        <f t="shared" ref="G9:G21" si="0">ROUND(E9*F9,2)</f>
        <v>0</v>
      </c>
      <c r="H9" s="188">
        <v>31.06</v>
      </c>
      <c r="I9" s="189">
        <f t="shared" ref="I9:I21" si="1">ROUND(E9*H9,2)</f>
        <v>1490.88</v>
      </c>
      <c r="J9" s="188">
        <v>21.04</v>
      </c>
      <c r="K9" s="189">
        <f t="shared" ref="K9:K21" si="2">ROUND(E9*J9,2)</f>
        <v>1009.92</v>
      </c>
      <c r="L9" s="189">
        <v>21</v>
      </c>
      <c r="M9" s="189">
        <f t="shared" ref="M9:M21" si="3">G9*(1+L9/100)</f>
        <v>0</v>
      </c>
      <c r="N9" s="189">
        <v>0</v>
      </c>
      <c r="O9" s="189">
        <f t="shared" ref="O9:O21" si="4">ROUND(E9*N9,2)</f>
        <v>0</v>
      </c>
      <c r="P9" s="189">
        <v>0</v>
      </c>
      <c r="Q9" s="189">
        <f t="shared" ref="Q9:Q21" si="5">ROUND(E9*P9,2)</f>
        <v>0</v>
      </c>
      <c r="R9" s="189"/>
      <c r="S9" s="189" t="s">
        <v>238</v>
      </c>
      <c r="T9" s="190" t="s">
        <v>244</v>
      </c>
      <c r="U9" s="163">
        <v>0</v>
      </c>
      <c r="V9" s="163">
        <f t="shared" ref="V9:V21" si="6">ROUND(E9*U9,2)</f>
        <v>0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151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84">
        <v>2</v>
      </c>
      <c r="B10" s="185" t="s">
        <v>571</v>
      </c>
      <c r="C10" s="195" t="s">
        <v>572</v>
      </c>
      <c r="D10" s="186" t="s">
        <v>158</v>
      </c>
      <c r="E10" s="187">
        <v>156</v>
      </c>
      <c r="F10" s="188"/>
      <c r="G10" s="189">
        <f t="shared" si="0"/>
        <v>0</v>
      </c>
      <c r="H10" s="188">
        <v>59.93</v>
      </c>
      <c r="I10" s="189">
        <f t="shared" si="1"/>
        <v>9349.08</v>
      </c>
      <c r="J10" s="188">
        <v>21.97</v>
      </c>
      <c r="K10" s="189">
        <f t="shared" si="2"/>
        <v>3427.32</v>
      </c>
      <c r="L10" s="189">
        <v>21</v>
      </c>
      <c r="M10" s="189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89"/>
      <c r="S10" s="189" t="s">
        <v>238</v>
      </c>
      <c r="T10" s="190" t="s">
        <v>244</v>
      </c>
      <c r="U10" s="163">
        <v>0</v>
      </c>
      <c r="V10" s="163">
        <f t="shared" si="6"/>
        <v>0</v>
      </c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151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84">
        <v>3</v>
      </c>
      <c r="B11" s="185" t="s">
        <v>573</v>
      </c>
      <c r="C11" s="195" t="s">
        <v>574</v>
      </c>
      <c r="D11" s="186" t="s">
        <v>158</v>
      </c>
      <c r="E11" s="187">
        <v>110</v>
      </c>
      <c r="F11" s="188"/>
      <c r="G11" s="189">
        <f t="shared" si="0"/>
        <v>0</v>
      </c>
      <c r="H11" s="188">
        <v>17.809999999999999</v>
      </c>
      <c r="I11" s="189">
        <f t="shared" si="1"/>
        <v>1959.1</v>
      </c>
      <c r="J11" s="188">
        <v>18.79</v>
      </c>
      <c r="K11" s="189">
        <f t="shared" si="2"/>
        <v>2066.9</v>
      </c>
      <c r="L11" s="189">
        <v>21</v>
      </c>
      <c r="M11" s="189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89"/>
      <c r="S11" s="189" t="s">
        <v>238</v>
      </c>
      <c r="T11" s="190" t="s">
        <v>244</v>
      </c>
      <c r="U11" s="163">
        <v>0</v>
      </c>
      <c r="V11" s="163">
        <f t="shared" si="6"/>
        <v>0</v>
      </c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151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84">
        <v>4</v>
      </c>
      <c r="B12" s="185" t="s">
        <v>575</v>
      </c>
      <c r="C12" s="195" t="s">
        <v>576</v>
      </c>
      <c r="D12" s="186" t="s">
        <v>158</v>
      </c>
      <c r="E12" s="187">
        <v>110</v>
      </c>
      <c r="F12" s="188"/>
      <c r="G12" s="189">
        <f t="shared" si="0"/>
        <v>0</v>
      </c>
      <c r="H12" s="188">
        <v>40.299999999999997</v>
      </c>
      <c r="I12" s="189">
        <f t="shared" si="1"/>
        <v>4433</v>
      </c>
      <c r="J12" s="188">
        <v>27.2</v>
      </c>
      <c r="K12" s="189">
        <f t="shared" si="2"/>
        <v>2992</v>
      </c>
      <c r="L12" s="189">
        <v>21</v>
      </c>
      <c r="M12" s="189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89"/>
      <c r="S12" s="189" t="s">
        <v>238</v>
      </c>
      <c r="T12" s="190" t="s">
        <v>244</v>
      </c>
      <c r="U12" s="163">
        <v>0</v>
      </c>
      <c r="V12" s="163">
        <f t="shared" si="6"/>
        <v>0</v>
      </c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151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84">
        <v>5</v>
      </c>
      <c r="B13" s="185" t="s">
        <v>577</v>
      </c>
      <c r="C13" s="195" t="s">
        <v>578</v>
      </c>
      <c r="D13" s="186" t="s">
        <v>348</v>
      </c>
      <c r="E13" s="187">
        <v>8</v>
      </c>
      <c r="F13" s="188"/>
      <c r="G13" s="189">
        <f t="shared" si="0"/>
        <v>0</v>
      </c>
      <c r="H13" s="188">
        <v>175</v>
      </c>
      <c r="I13" s="189">
        <f t="shared" si="1"/>
        <v>1400</v>
      </c>
      <c r="J13" s="188">
        <v>125</v>
      </c>
      <c r="K13" s="189">
        <f t="shared" si="2"/>
        <v>1000</v>
      </c>
      <c r="L13" s="189">
        <v>21</v>
      </c>
      <c r="M13" s="189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89"/>
      <c r="S13" s="189" t="s">
        <v>238</v>
      </c>
      <c r="T13" s="190" t="s">
        <v>244</v>
      </c>
      <c r="U13" s="163">
        <v>0</v>
      </c>
      <c r="V13" s="163">
        <f t="shared" si="6"/>
        <v>0</v>
      </c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151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84">
        <v>6</v>
      </c>
      <c r="B14" s="185" t="s">
        <v>579</v>
      </c>
      <c r="C14" s="195" t="s">
        <v>580</v>
      </c>
      <c r="D14" s="186" t="s">
        <v>348</v>
      </c>
      <c r="E14" s="187">
        <v>4</v>
      </c>
      <c r="F14" s="188"/>
      <c r="G14" s="189">
        <f t="shared" si="0"/>
        <v>0</v>
      </c>
      <c r="H14" s="188">
        <v>18560</v>
      </c>
      <c r="I14" s="189">
        <f t="shared" si="1"/>
        <v>74240</v>
      </c>
      <c r="J14" s="188">
        <v>180</v>
      </c>
      <c r="K14" s="189">
        <f t="shared" si="2"/>
        <v>720</v>
      </c>
      <c r="L14" s="189">
        <v>21</v>
      </c>
      <c r="M14" s="189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89"/>
      <c r="S14" s="189" t="s">
        <v>238</v>
      </c>
      <c r="T14" s="190" t="s">
        <v>244</v>
      </c>
      <c r="U14" s="163">
        <v>0</v>
      </c>
      <c r="V14" s="163">
        <f t="shared" si="6"/>
        <v>0</v>
      </c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151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84">
        <v>7</v>
      </c>
      <c r="B15" s="185" t="s">
        <v>581</v>
      </c>
      <c r="C15" s="195" t="s">
        <v>582</v>
      </c>
      <c r="D15" s="186" t="s">
        <v>348</v>
      </c>
      <c r="E15" s="187">
        <v>4</v>
      </c>
      <c r="F15" s="188"/>
      <c r="G15" s="189">
        <f t="shared" si="0"/>
        <v>0</v>
      </c>
      <c r="H15" s="188">
        <v>5600</v>
      </c>
      <c r="I15" s="189">
        <f t="shared" si="1"/>
        <v>22400</v>
      </c>
      <c r="J15" s="188">
        <v>25</v>
      </c>
      <c r="K15" s="189">
        <f t="shared" si="2"/>
        <v>100</v>
      </c>
      <c r="L15" s="189">
        <v>21</v>
      </c>
      <c r="M15" s="189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89"/>
      <c r="S15" s="189" t="s">
        <v>238</v>
      </c>
      <c r="T15" s="190" t="s">
        <v>244</v>
      </c>
      <c r="U15" s="163">
        <v>0</v>
      </c>
      <c r="V15" s="163">
        <f t="shared" si="6"/>
        <v>0</v>
      </c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151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84">
        <v>8</v>
      </c>
      <c r="B16" s="185" t="s">
        <v>583</v>
      </c>
      <c r="C16" s="195" t="s">
        <v>584</v>
      </c>
      <c r="D16" s="186" t="s">
        <v>348</v>
      </c>
      <c r="E16" s="187">
        <v>4</v>
      </c>
      <c r="F16" s="188"/>
      <c r="G16" s="189">
        <f t="shared" si="0"/>
        <v>0</v>
      </c>
      <c r="H16" s="188">
        <v>3950</v>
      </c>
      <c r="I16" s="189">
        <f t="shared" si="1"/>
        <v>15800</v>
      </c>
      <c r="J16" s="188">
        <v>50</v>
      </c>
      <c r="K16" s="189">
        <f t="shared" si="2"/>
        <v>200</v>
      </c>
      <c r="L16" s="189">
        <v>21</v>
      </c>
      <c r="M16" s="189">
        <f t="shared" si="3"/>
        <v>0</v>
      </c>
      <c r="N16" s="189">
        <v>0</v>
      </c>
      <c r="O16" s="189">
        <f t="shared" si="4"/>
        <v>0</v>
      </c>
      <c r="P16" s="189">
        <v>0</v>
      </c>
      <c r="Q16" s="189">
        <f t="shared" si="5"/>
        <v>0</v>
      </c>
      <c r="R16" s="189"/>
      <c r="S16" s="189" t="s">
        <v>238</v>
      </c>
      <c r="T16" s="190" t="s">
        <v>244</v>
      </c>
      <c r="U16" s="163">
        <v>0</v>
      </c>
      <c r="V16" s="163">
        <f t="shared" si="6"/>
        <v>0</v>
      </c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151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84">
        <v>9</v>
      </c>
      <c r="B17" s="185" t="s">
        <v>585</v>
      </c>
      <c r="C17" s="195" t="s">
        <v>586</v>
      </c>
      <c r="D17" s="186" t="s">
        <v>348</v>
      </c>
      <c r="E17" s="187">
        <v>4</v>
      </c>
      <c r="F17" s="188"/>
      <c r="G17" s="189">
        <f t="shared" si="0"/>
        <v>0</v>
      </c>
      <c r="H17" s="188">
        <v>33660</v>
      </c>
      <c r="I17" s="189">
        <f t="shared" si="1"/>
        <v>134640</v>
      </c>
      <c r="J17" s="188">
        <v>3000</v>
      </c>
      <c r="K17" s="189">
        <f t="shared" si="2"/>
        <v>12000</v>
      </c>
      <c r="L17" s="189">
        <v>21</v>
      </c>
      <c r="M17" s="189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89"/>
      <c r="S17" s="189" t="s">
        <v>238</v>
      </c>
      <c r="T17" s="190" t="s">
        <v>244</v>
      </c>
      <c r="U17" s="163">
        <v>0</v>
      </c>
      <c r="V17" s="163">
        <f t="shared" si="6"/>
        <v>0</v>
      </c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151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84">
        <v>10</v>
      </c>
      <c r="B18" s="185" t="s">
        <v>587</v>
      </c>
      <c r="C18" s="195" t="s">
        <v>588</v>
      </c>
      <c r="D18" s="186" t="s">
        <v>348</v>
      </c>
      <c r="E18" s="187">
        <v>4</v>
      </c>
      <c r="F18" s="188"/>
      <c r="G18" s="189">
        <f t="shared" si="0"/>
        <v>0</v>
      </c>
      <c r="H18" s="188">
        <v>1360</v>
      </c>
      <c r="I18" s="189">
        <f t="shared" si="1"/>
        <v>5440</v>
      </c>
      <c r="J18" s="188">
        <v>50</v>
      </c>
      <c r="K18" s="189">
        <f t="shared" si="2"/>
        <v>200</v>
      </c>
      <c r="L18" s="189">
        <v>21</v>
      </c>
      <c r="M18" s="189">
        <f t="shared" si="3"/>
        <v>0</v>
      </c>
      <c r="N18" s="189">
        <v>0</v>
      </c>
      <c r="O18" s="189">
        <f t="shared" si="4"/>
        <v>0</v>
      </c>
      <c r="P18" s="189">
        <v>0</v>
      </c>
      <c r="Q18" s="189">
        <f t="shared" si="5"/>
        <v>0</v>
      </c>
      <c r="R18" s="189"/>
      <c r="S18" s="189" t="s">
        <v>238</v>
      </c>
      <c r="T18" s="190" t="s">
        <v>244</v>
      </c>
      <c r="U18" s="163">
        <v>0</v>
      </c>
      <c r="V18" s="163">
        <f t="shared" si="6"/>
        <v>0</v>
      </c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151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5">
      <c r="A19" s="184">
        <v>11</v>
      </c>
      <c r="B19" s="185" t="s">
        <v>589</v>
      </c>
      <c r="C19" s="195" t="s">
        <v>590</v>
      </c>
      <c r="D19" s="186" t="s">
        <v>344</v>
      </c>
      <c r="E19" s="187">
        <v>1</v>
      </c>
      <c r="F19" s="188"/>
      <c r="G19" s="189">
        <f t="shared" si="0"/>
        <v>0</v>
      </c>
      <c r="H19" s="188">
        <v>0</v>
      </c>
      <c r="I19" s="189">
        <f t="shared" si="1"/>
        <v>0</v>
      </c>
      <c r="J19" s="188">
        <v>9520</v>
      </c>
      <c r="K19" s="189">
        <f t="shared" si="2"/>
        <v>9520</v>
      </c>
      <c r="L19" s="189">
        <v>21</v>
      </c>
      <c r="M19" s="189">
        <f t="shared" si="3"/>
        <v>0</v>
      </c>
      <c r="N19" s="189">
        <v>0</v>
      </c>
      <c r="O19" s="189">
        <f t="shared" si="4"/>
        <v>0</v>
      </c>
      <c r="P19" s="189">
        <v>0</v>
      </c>
      <c r="Q19" s="189">
        <f t="shared" si="5"/>
        <v>0</v>
      </c>
      <c r="R19" s="189"/>
      <c r="S19" s="189" t="s">
        <v>238</v>
      </c>
      <c r="T19" s="190" t="s">
        <v>244</v>
      </c>
      <c r="U19" s="163">
        <v>0</v>
      </c>
      <c r="V19" s="163">
        <f t="shared" si="6"/>
        <v>0</v>
      </c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140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84">
        <v>12</v>
      </c>
      <c r="B20" s="185" t="s">
        <v>591</v>
      </c>
      <c r="C20" s="195" t="s">
        <v>592</v>
      </c>
      <c r="D20" s="186" t="s">
        <v>344</v>
      </c>
      <c r="E20" s="187">
        <v>1</v>
      </c>
      <c r="F20" s="188"/>
      <c r="G20" s="189">
        <f t="shared" si="0"/>
        <v>0</v>
      </c>
      <c r="H20" s="188">
        <v>0</v>
      </c>
      <c r="I20" s="189">
        <f t="shared" si="1"/>
        <v>0</v>
      </c>
      <c r="J20" s="188">
        <v>12540</v>
      </c>
      <c r="K20" s="189">
        <f t="shared" si="2"/>
        <v>12540</v>
      </c>
      <c r="L20" s="189">
        <v>21</v>
      </c>
      <c r="M20" s="189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89"/>
      <c r="S20" s="189" t="s">
        <v>238</v>
      </c>
      <c r="T20" s="190" t="s">
        <v>244</v>
      </c>
      <c r="U20" s="163">
        <v>0</v>
      </c>
      <c r="V20" s="163">
        <f t="shared" si="6"/>
        <v>0</v>
      </c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140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84">
        <v>13</v>
      </c>
      <c r="B21" s="185" t="s">
        <v>593</v>
      </c>
      <c r="C21" s="195" t="s">
        <v>594</v>
      </c>
      <c r="D21" s="186" t="s">
        <v>344</v>
      </c>
      <c r="E21" s="187">
        <v>1</v>
      </c>
      <c r="F21" s="188"/>
      <c r="G21" s="189">
        <f t="shared" si="0"/>
        <v>0</v>
      </c>
      <c r="H21" s="188">
        <v>0</v>
      </c>
      <c r="I21" s="189">
        <f t="shared" si="1"/>
        <v>0</v>
      </c>
      <c r="J21" s="188">
        <v>5220</v>
      </c>
      <c r="K21" s="189">
        <f t="shared" si="2"/>
        <v>5220</v>
      </c>
      <c r="L21" s="189">
        <v>21</v>
      </c>
      <c r="M21" s="189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89"/>
      <c r="S21" s="189" t="s">
        <v>238</v>
      </c>
      <c r="T21" s="190" t="s">
        <v>244</v>
      </c>
      <c r="U21" s="163">
        <v>0</v>
      </c>
      <c r="V21" s="163">
        <f t="shared" si="6"/>
        <v>0</v>
      </c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140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x14ac:dyDescent="0.25">
      <c r="A22" s="170" t="s">
        <v>133</v>
      </c>
      <c r="B22" s="171" t="s">
        <v>99</v>
      </c>
      <c r="C22" s="192" t="s">
        <v>100</v>
      </c>
      <c r="D22" s="172"/>
      <c r="E22" s="173"/>
      <c r="F22" s="174"/>
      <c r="G22" s="174">
        <f>SUMIF(AG23:AG23,"&lt;&gt;NOR",G23:G23)</f>
        <v>0</v>
      </c>
      <c r="H22" s="174"/>
      <c r="I22" s="174">
        <f>SUM(I23:I23)</f>
        <v>21500</v>
      </c>
      <c r="J22" s="174"/>
      <c r="K22" s="174">
        <f>SUM(K23:K23)</f>
        <v>1500</v>
      </c>
      <c r="L22" s="174"/>
      <c r="M22" s="174">
        <f>SUM(M23:M23)</f>
        <v>0</v>
      </c>
      <c r="N22" s="174"/>
      <c r="O22" s="174">
        <f>SUM(O23:O23)</f>
        <v>0</v>
      </c>
      <c r="P22" s="174"/>
      <c r="Q22" s="174">
        <f>SUM(Q23:Q23)</f>
        <v>0</v>
      </c>
      <c r="R22" s="174"/>
      <c r="S22" s="174"/>
      <c r="T22" s="175"/>
      <c r="U22" s="169"/>
      <c r="V22" s="169">
        <f>SUM(V23:V23)</f>
        <v>0</v>
      </c>
      <c r="W22" s="169"/>
      <c r="AG22" t="s">
        <v>134</v>
      </c>
    </row>
    <row r="23" spans="1:60" outlineLevel="1" x14ac:dyDescent="0.25">
      <c r="A23" s="184">
        <v>14</v>
      </c>
      <c r="B23" s="185" t="s">
        <v>595</v>
      </c>
      <c r="C23" s="195" t="s">
        <v>596</v>
      </c>
      <c r="D23" s="186" t="s">
        <v>344</v>
      </c>
      <c r="E23" s="187">
        <v>1</v>
      </c>
      <c r="F23" s="188"/>
      <c r="G23" s="189">
        <f>ROUND(E23*F23,2)</f>
        <v>0</v>
      </c>
      <c r="H23" s="188">
        <v>21500</v>
      </c>
      <c r="I23" s="189">
        <f>ROUND(E23*H23,2)</f>
        <v>21500</v>
      </c>
      <c r="J23" s="188">
        <v>1500</v>
      </c>
      <c r="K23" s="189">
        <f>ROUND(E23*J23,2)</f>
        <v>1500</v>
      </c>
      <c r="L23" s="189">
        <v>21</v>
      </c>
      <c r="M23" s="189">
        <f>G23*(1+L23/100)</f>
        <v>0</v>
      </c>
      <c r="N23" s="189">
        <v>0</v>
      </c>
      <c r="O23" s="189">
        <f>ROUND(E23*N23,2)</f>
        <v>0</v>
      </c>
      <c r="P23" s="189">
        <v>0</v>
      </c>
      <c r="Q23" s="189">
        <f>ROUND(E23*P23,2)</f>
        <v>0</v>
      </c>
      <c r="R23" s="189"/>
      <c r="S23" s="189" t="s">
        <v>238</v>
      </c>
      <c r="T23" s="190" t="s">
        <v>244</v>
      </c>
      <c r="U23" s="163">
        <v>0</v>
      </c>
      <c r="V23" s="163">
        <f>ROUND(E23*U23,2)</f>
        <v>0</v>
      </c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151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x14ac:dyDescent="0.25">
      <c r="A24" s="170" t="s">
        <v>133</v>
      </c>
      <c r="B24" s="171" t="s">
        <v>77</v>
      </c>
      <c r="C24" s="192" t="s">
        <v>78</v>
      </c>
      <c r="D24" s="172"/>
      <c r="E24" s="173"/>
      <c r="F24" s="174"/>
      <c r="G24" s="174">
        <f>SUMIF(AG25:AG27,"&lt;&gt;NOR",G25:G27)</f>
        <v>0</v>
      </c>
      <c r="H24" s="174"/>
      <c r="I24" s="174">
        <f>SUM(I25:I27)</f>
        <v>0</v>
      </c>
      <c r="J24" s="174"/>
      <c r="K24" s="174">
        <f>SUM(K25:K27)</f>
        <v>7985</v>
      </c>
      <c r="L24" s="174"/>
      <c r="M24" s="174">
        <f>SUM(M25:M27)</f>
        <v>0</v>
      </c>
      <c r="N24" s="174"/>
      <c r="O24" s="174">
        <f>SUM(O25:O27)</f>
        <v>0</v>
      </c>
      <c r="P24" s="174"/>
      <c r="Q24" s="174">
        <f>SUM(Q25:Q27)</f>
        <v>0</v>
      </c>
      <c r="R24" s="174"/>
      <c r="S24" s="174"/>
      <c r="T24" s="175"/>
      <c r="U24" s="169"/>
      <c r="V24" s="169">
        <f>SUM(V25:V27)</f>
        <v>0</v>
      </c>
      <c r="W24" s="169"/>
      <c r="AG24" t="s">
        <v>134</v>
      </c>
    </row>
    <row r="25" spans="1:60" outlineLevel="1" x14ac:dyDescent="0.25">
      <c r="A25" s="184">
        <v>15</v>
      </c>
      <c r="B25" s="185" t="s">
        <v>597</v>
      </c>
      <c r="C25" s="195" t="s">
        <v>598</v>
      </c>
      <c r="D25" s="186" t="s">
        <v>599</v>
      </c>
      <c r="E25" s="187">
        <v>6</v>
      </c>
      <c r="F25" s="188"/>
      <c r="G25" s="189">
        <f>ROUND(E25*F25,2)</f>
        <v>0</v>
      </c>
      <c r="H25" s="188">
        <v>0</v>
      </c>
      <c r="I25" s="189">
        <f>ROUND(E25*H25,2)</f>
        <v>0</v>
      </c>
      <c r="J25" s="188">
        <v>850</v>
      </c>
      <c r="K25" s="189">
        <f>ROUND(E25*J25,2)</f>
        <v>5100</v>
      </c>
      <c r="L25" s="189">
        <v>21</v>
      </c>
      <c r="M25" s="189">
        <f>G25*(1+L25/100)</f>
        <v>0</v>
      </c>
      <c r="N25" s="189">
        <v>0</v>
      </c>
      <c r="O25" s="189">
        <f>ROUND(E25*N25,2)</f>
        <v>0</v>
      </c>
      <c r="P25" s="189">
        <v>0</v>
      </c>
      <c r="Q25" s="189">
        <f>ROUND(E25*P25,2)</f>
        <v>0</v>
      </c>
      <c r="R25" s="189"/>
      <c r="S25" s="189" t="s">
        <v>238</v>
      </c>
      <c r="T25" s="190" t="s">
        <v>244</v>
      </c>
      <c r="U25" s="163">
        <v>0</v>
      </c>
      <c r="V25" s="163">
        <f>ROUND(E25*U25,2)</f>
        <v>0</v>
      </c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151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84">
        <v>16</v>
      </c>
      <c r="B26" s="185" t="s">
        <v>600</v>
      </c>
      <c r="C26" s="195" t="s">
        <v>601</v>
      </c>
      <c r="D26" s="186" t="s">
        <v>599</v>
      </c>
      <c r="E26" s="187">
        <v>10</v>
      </c>
      <c r="F26" s="188"/>
      <c r="G26" s="189">
        <f>ROUND(E26*F26,2)</f>
        <v>0</v>
      </c>
      <c r="H26" s="188">
        <v>0</v>
      </c>
      <c r="I26" s="189">
        <f>ROUND(E26*H26,2)</f>
        <v>0</v>
      </c>
      <c r="J26" s="188">
        <v>230</v>
      </c>
      <c r="K26" s="189">
        <f>ROUND(E26*J26,2)</f>
        <v>2300</v>
      </c>
      <c r="L26" s="189">
        <v>21</v>
      </c>
      <c r="M26" s="189">
        <f>G26*(1+L26/100)</f>
        <v>0</v>
      </c>
      <c r="N26" s="189">
        <v>0</v>
      </c>
      <c r="O26" s="189">
        <f>ROUND(E26*N26,2)</f>
        <v>0</v>
      </c>
      <c r="P26" s="189">
        <v>0</v>
      </c>
      <c r="Q26" s="189">
        <f>ROUND(E26*P26,2)</f>
        <v>0</v>
      </c>
      <c r="R26" s="189"/>
      <c r="S26" s="189" t="s">
        <v>238</v>
      </c>
      <c r="T26" s="190" t="s">
        <v>244</v>
      </c>
      <c r="U26" s="163">
        <v>0</v>
      </c>
      <c r="V26" s="163">
        <f>ROUND(E26*U26,2)</f>
        <v>0</v>
      </c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151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84">
        <v>17</v>
      </c>
      <c r="B27" s="185" t="s">
        <v>602</v>
      </c>
      <c r="C27" s="195" t="s">
        <v>603</v>
      </c>
      <c r="D27" s="186" t="s">
        <v>599</v>
      </c>
      <c r="E27" s="187">
        <v>3</v>
      </c>
      <c r="F27" s="188"/>
      <c r="G27" s="189">
        <f>ROUND(E27*F27,2)</f>
        <v>0</v>
      </c>
      <c r="H27" s="188">
        <v>0</v>
      </c>
      <c r="I27" s="189">
        <f>ROUND(E27*H27,2)</f>
        <v>0</v>
      </c>
      <c r="J27" s="188">
        <v>195</v>
      </c>
      <c r="K27" s="189">
        <f>ROUND(E27*J27,2)</f>
        <v>585</v>
      </c>
      <c r="L27" s="189">
        <v>21</v>
      </c>
      <c r="M27" s="189">
        <f>G27*(1+L27/100)</f>
        <v>0</v>
      </c>
      <c r="N27" s="189">
        <v>0</v>
      </c>
      <c r="O27" s="189">
        <f>ROUND(E27*N27,2)</f>
        <v>0</v>
      </c>
      <c r="P27" s="189">
        <v>0</v>
      </c>
      <c r="Q27" s="189">
        <f>ROUND(E27*P27,2)</f>
        <v>0</v>
      </c>
      <c r="R27" s="189"/>
      <c r="S27" s="189" t="s">
        <v>238</v>
      </c>
      <c r="T27" s="190" t="s">
        <v>244</v>
      </c>
      <c r="U27" s="163">
        <v>0</v>
      </c>
      <c r="V27" s="163">
        <f>ROUND(E27*U27,2)</f>
        <v>0</v>
      </c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151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5">
      <c r="A28" s="170" t="s">
        <v>133</v>
      </c>
      <c r="B28" s="171" t="s">
        <v>101</v>
      </c>
      <c r="C28" s="192" t="s">
        <v>102</v>
      </c>
      <c r="D28" s="172"/>
      <c r="E28" s="173"/>
      <c r="F28" s="174"/>
      <c r="G28" s="174">
        <f>SUMIF(AG29:AG35,"&lt;&gt;NOR",G29:G35)</f>
        <v>0</v>
      </c>
      <c r="H28" s="174"/>
      <c r="I28" s="174">
        <f>SUM(I29:I35)</f>
        <v>416.7</v>
      </c>
      <c r="J28" s="174"/>
      <c r="K28" s="174">
        <f>SUM(K29:K35)</f>
        <v>109467.3</v>
      </c>
      <c r="L28" s="174"/>
      <c r="M28" s="174">
        <f>SUM(M29:M35)</f>
        <v>0</v>
      </c>
      <c r="N28" s="174"/>
      <c r="O28" s="174">
        <f>SUM(O29:O35)</f>
        <v>0</v>
      </c>
      <c r="P28" s="174"/>
      <c r="Q28" s="174">
        <f>SUM(Q29:Q35)</f>
        <v>0</v>
      </c>
      <c r="R28" s="174"/>
      <c r="S28" s="174"/>
      <c r="T28" s="175"/>
      <c r="U28" s="169"/>
      <c r="V28" s="169">
        <f>SUM(V29:V35)</f>
        <v>0</v>
      </c>
      <c r="W28" s="169"/>
      <c r="AG28" t="s">
        <v>134</v>
      </c>
    </row>
    <row r="29" spans="1:60" outlineLevel="1" x14ac:dyDescent="0.25">
      <c r="A29" s="184">
        <v>18</v>
      </c>
      <c r="B29" s="185" t="s">
        <v>604</v>
      </c>
      <c r="C29" s="195" t="s">
        <v>605</v>
      </c>
      <c r="D29" s="186" t="s">
        <v>164</v>
      </c>
      <c r="E29" s="187">
        <v>6</v>
      </c>
      <c r="F29" s="188"/>
      <c r="G29" s="189">
        <f t="shared" ref="G29:G35" si="7">ROUND(E29*F29,2)</f>
        <v>0</v>
      </c>
      <c r="H29" s="188">
        <v>0</v>
      </c>
      <c r="I29" s="189">
        <f t="shared" ref="I29:I35" si="8">ROUND(E29*H29,2)</f>
        <v>0</v>
      </c>
      <c r="J29" s="188">
        <v>650</v>
      </c>
      <c r="K29" s="189">
        <f t="shared" ref="K29:K35" si="9">ROUND(E29*J29,2)</f>
        <v>3900</v>
      </c>
      <c r="L29" s="189">
        <v>21</v>
      </c>
      <c r="M29" s="189">
        <f t="shared" ref="M29:M35" si="10">G29*(1+L29/100)</f>
        <v>0</v>
      </c>
      <c r="N29" s="189">
        <v>0</v>
      </c>
      <c r="O29" s="189">
        <f t="shared" ref="O29:O35" si="11">ROUND(E29*N29,2)</f>
        <v>0</v>
      </c>
      <c r="P29" s="189">
        <v>0</v>
      </c>
      <c r="Q29" s="189">
        <f t="shared" ref="Q29:Q35" si="12">ROUND(E29*P29,2)</f>
        <v>0</v>
      </c>
      <c r="R29" s="189"/>
      <c r="S29" s="189" t="s">
        <v>238</v>
      </c>
      <c r="T29" s="190" t="s">
        <v>244</v>
      </c>
      <c r="U29" s="163">
        <v>0</v>
      </c>
      <c r="V29" s="163">
        <f t="shared" ref="V29:V35" si="13">ROUND(E29*U29,2)</f>
        <v>0</v>
      </c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151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84">
        <v>19</v>
      </c>
      <c r="B30" s="185" t="s">
        <v>606</v>
      </c>
      <c r="C30" s="195" t="s">
        <v>607</v>
      </c>
      <c r="D30" s="186" t="s">
        <v>348</v>
      </c>
      <c r="E30" s="187">
        <v>4</v>
      </c>
      <c r="F30" s="188"/>
      <c r="G30" s="189">
        <f t="shared" si="7"/>
        <v>0</v>
      </c>
      <c r="H30" s="188">
        <v>0</v>
      </c>
      <c r="I30" s="189">
        <f t="shared" si="8"/>
        <v>0</v>
      </c>
      <c r="J30" s="188">
        <v>18000</v>
      </c>
      <c r="K30" s="189">
        <f t="shared" si="9"/>
        <v>72000</v>
      </c>
      <c r="L30" s="189">
        <v>21</v>
      </c>
      <c r="M30" s="189">
        <f t="shared" si="10"/>
        <v>0</v>
      </c>
      <c r="N30" s="189">
        <v>0</v>
      </c>
      <c r="O30" s="189">
        <f t="shared" si="11"/>
        <v>0</v>
      </c>
      <c r="P30" s="189">
        <v>0</v>
      </c>
      <c r="Q30" s="189">
        <f t="shared" si="12"/>
        <v>0</v>
      </c>
      <c r="R30" s="189"/>
      <c r="S30" s="189" t="s">
        <v>238</v>
      </c>
      <c r="T30" s="190" t="s">
        <v>244</v>
      </c>
      <c r="U30" s="163">
        <v>0</v>
      </c>
      <c r="V30" s="163">
        <f t="shared" si="13"/>
        <v>0</v>
      </c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151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84">
        <v>20</v>
      </c>
      <c r="B31" s="185" t="s">
        <v>608</v>
      </c>
      <c r="C31" s="195" t="s">
        <v>609</v>
      </c>
      <c r="D31" s="186" t="s">
        <v>158</v>
      </c>
      <c r="E31" s="187">
        <v>90</v>
      </c>
      <c r="F31" s="188"/>
      <c r="G31" s="189">
        <f t="shared" si="7"/>
        <v>0</v>
      </c>
      <c r="H31" s="188">
        <v>0</v>
      </c>
      <c r="I31" s="189">
        <f t="shared" si="8"/>
        <v>0</v>
      </c>
      <c r="J31" s="188">
        <v>190</v>
      </c>
      <c r="K31" s="189">
        <f t="shared" si="9"/>
        <v>17100</v>
      </c>
      <c r="L31" s="189">
        <v>21</v>
      </c>
      <c r="M31" s="189">
        <f t="shared" si="10"/>
        <v>0</v>
      </c>
      <c r="N31" s="189">
        <v>0</v>
      </c>
      <c r="O31" s="189">
        <f t="shared" si="11"/>
        <v>0</v>
      </c>
      <c r="P31" s="189">
        <v>0</v>
      </c>
      <c r="Q31" s="189">
        <f t="shared" si="12"/>
        <v>0</v>
      </c>
      <c r="R31" s="189"/>
      <c r="S31" s="189" t="s">
        <v>238</v>
      </c>
      <c r="T31" s="190" t="s">
        <v>244</v>
      </c>
      <c r="U31" s="163">
        <v>0</v>
      </c>
      <c r="V31" s="163">
        <f t="shared" si="13"/>
        <v>0</v>
      </c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151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84">
        <v>21</v>
      </c>
      <c r="B32" s="185" t="s">
        <v>610</v>
      </c>
      <c r="C32" s="195" t="s">
        <v>611</v>
      </c>
      <c r="D32" s="186" t="s">
        <v>158</v>
      </c>
      <c r="E32" s="187">
        <v>90</v>
      </c>
      <c r="F32" s="188"/>
      <c r="G32" s="189">
        <f t="shared" si="7"/>
        <v>0</v>
      </c>
      <c r="H32" s="188">
        <v>0</v>
      </c>
      <c r="I32" s="189">
        <f t="shared" si="8"/>
        <v>0</v>
      </c>
      <c r="J32" s="188">
        <v>40</v>
      </c>
      <c r="K32" s="189">
        <f t="shared" si="9"/>
        <v>3600</v>
      </c>
      <c r="L32" s="189">
        <v>21</v>
      </c>
      <c r="M32" s="189">
        <f t="shared" si="10"/>
        <v>0</v>
      </c>
      <c r="N32" s="189">
        <v>0</v>
      </c>
      <c r="O32" s="189">
        <f t="shared" si="11"/>
        <v>0</v>
      </c>
      <c r="P32" s="189">
        <v>0</v>
      </c>
      <c r="Q32" s="189">
        <f t="shared" si="12"/>
        <v>0</v>
      </c>
      <c r="R32" s="189"/>
      <c r="S32" s="189" t="s">
        <v>238</v>
      </c>
      <c r="T32" s="190" t="s">
        <v>244</v>
      </c>
      <c r="U32" s="163">
        <v>0</v>
      </c>
      <c r="V32" s="163">
        <f t="shared" si="13"/>
        <v>0</v>
      </c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151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84">
        <v>22</v>
      </c>
      <c r="B33" s="185" t="s">
        <v>612</v>
      </c>
      <c r="C33" s="195" t="s">
        <v>613</v>
      </c>
      <c r="D33" s="186" t="s">
        <v>158</v>
      </c>
      <c r="E33" s="187">
        <v>90</v>
      </c>
      <c r="F33" s="188"/>
      <c r="G33" s="189">
        <f t="shared" si="7"/>
        <v>0</v>
      </c>
      <c r="H33" s="188">
        <v>4.63</v>
      </c>
      <c r="I33" s="189">
        <f t="shared" si="8"/>
        <v>416.7</v>
      </c>
      <c r="J33" s="188">
        <v>6.47</v>
      </c>
      <c r="K33" s="189">
        <f t="shared" si="9"/>
        <v>582.29999999999995</v>
      </c>
      <c r="L33" s="189">
        <v>21</v>
      </c>
      <c r="M33" s="189">
        <f t="shared" si="10"/>
        <v>0</v>
      </c>
      <c r="N33" s="189">
        <v>0</v>
      </c>
      <c r="O33" s="189">
        <f t="shared" si="11"/>
        <v>0</v>
      </c>
      <c r="P33" s="189">
        <v>0</v>
      </c>
      <c r="Q33" s="189">
        <f t="shared" si="12"/>
        <v>0</v>
      </c>
      <c r="R33" s="189"/>
      <c r="S33" s="189" t="s">
        <v>238</v>
      </c>
      <c r="T33" s="190" t="s">
        <v>244</v>
      </c>
      <c r="U33" s="163">
        <v>0</v>
      </c>
      <c r="V33" s="163">
        <f t="shared" si="13"/>
        <v>0</v>
      </c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151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84">
        <v>23</v>
      </c>
      <c r="B34" s="185" t="s">
        <v>614</v>
      </c>
      <c r="C34" s="195" t="s">
        <v>615</v>
      </c>
      <c r="D34" s="186" t="s">
        <v>158</v>
      </c>
      <c r="E34" s="187">
        <v>90</v>
      </c>
      <c r="F34" s="188"/>
      <c r="G34" s="189">
        <f t="shared" si="7"/>
        <v>0</v>
      </c>
      <c r="H34" s="188">
        <v>0</v>
      </c>
      <c r="I34" s="189">
        <f t="shared" si="8"/>
        <v>0</v>
      </c>
      <c r="J34" s="188">
        <v>120</v>
      </c>
      <c r="K34" s="189">
        <f t="shared" si="9"/>
        <v>10800</v>
      </c>
      <c r="L34" s="189">
        <v>21</v>
      </c>
      <c r="M34" s="189">
        <f t="shared" si="10"/>
        <v>0</v>
      </c>
      <c r="N34" s="189">
        <v>0</v>
      </c>
      <c r="O34" s="189">
        <f t="shared" si="11"/>
        <v>0</v>
      </c>
      <c r="P34" s="189">
        <v>0</v>
      </c>
      <c r="Q34" s="189">
        <f t="shared" si="12"/>
        <v>0</v>
      </c>
      <c r="R34" s="189"/>
      <c r="S34" s="189" t="s">
        <v>238</v>
      </c>
      <c r="T34" s="190" t="s">
        <v>244</v>
      </c>
      <c r="U34" s="163">
        <v>0</v>
      </c>
      <c r="V34" s="163">
        <f t="shared" si="13"/>
        <v>0</v>
      </c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151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76">
        <v>24</v>
      </c>
      <c r="B35" s="177" t="s">
        <v>616</v>
      </c>
      <c r="C35" s="193" t="s">
        <v>617</v>
      </c>
      <c r="D35" s="178" t="s">
        <v>137</v>
      </c>
      <c r="E35" s="179">
        <v>27</v>
      </c>
      <c r="F35" s="180"/>
      <c r="G35" s="181">
        <f t="shared" si="7"/>
        <v>0</v>
      </c>
      <c r="H35" s="180">
        <v>0</v>
      </c>
      <c r="I35" s="181">
        <f t="shared" si="8"/>
        <v>0</v>
      </c>
      <c r="J35" s="180">
        <v>55</v>
      </c>
      <c r="K35" s="181">
        <f t="shared" si="9"/>
        <v>1485</v>
      </c>
      <c r="L35" s="181">
        <v>21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238</v>
      </c>
      <c r="T35" s="182" t="s">
        <v>244</v>
      </c>
      <c r="U35" s="163">
        <v>0</v>
      </c>
      <c r="V35" s="163">
        <f t="shared" si="13"/>
        <v>0</v>
      </c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151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x14ac:dyDescent="0.25">
      <c r="A36" s="5"/>
      <c r="B36" s="6"/>
      <c r="C36" s="197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E36">
        <v>15</v>
      </c>
      <c r="AF36">
        <v>21</v>
      </c>
    </row>
    <row r="37" spans="1:60" x14ac:dyDescent="0.25">
      <c r="A37" s="157"/>
      <c r="B37" s="158" t="s">
        <v>29</v>
      </c>
      <c r="C37" s="198"/>
      <c r="D37" s="159"/>
      <c r="E37" s="160"/>
      <c r="F37" s="160"/>
      <c r="G37" s="191">
        <f>G8+G22+G24+G28</f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E37">
        <f>SUMIF(L7:L35,AE36,G7:G35)</f>
        <v>0</v>
      </c>
      <c r="AF37">
        <f>SUMIF(L7:L35,AF36,G7:G35)</f>
        <v>0</v>
      </c>
      <c r="AG37" t="s">
        <v>454</v>
      </c>
    </row>
    <row r="38" spans="1:60" x14ac:dyDescent="0.25">
      <c r="C38" s="199"/>
      <c r="D38" s="145"/>
      <c r="AG38" t="s">
        <v>455</v>
      </c>
    </row>
    <row r="39" spans="1:60" x14ac:dyDescent="0.25">
      <c r="D39" s="145"/>
    </row>
    <row r="40" spans="1:60" x14ac:dyDescent="0.25">
      <c r="D40" s="145"/>
    </row>
    <row r="41" spans="1:60" x14ac:dyDescent="0.25">
      <c r="D41" s="145"/>
    </row>
    <row r="42" spans="1:60" x14ac:dyDescent="0.25">
      <c r="D42" s="145"/>
    </row>
    <row r="43" spans="1:60" x14ac:dyDescent="0.25">
      <c r="D43" s="145"/>
    </row>
    <row r="44" spans="1:60" x14ac:dyDescent="0.25">
      <c r="D44" s="145"/>
    </row>
    <row r="45" spans="1:60" x14ac:dyDescent="0.25">
      <c r="D45" s="145"/>
    </row>
    <row r="46" spans="1:60" x14ac:dyDescent="0.25">
      <c r="D46" s="145"/>
    </row>
    <row r="47" spans="1:60" x14ac:dyDescent="0.25">
      <c r="D47" s="145"/>
    </row>
    <row r="48" spans="1:60" x14ac:dyDescent="0.25">
      <c r="D48" s="145"/>
    </row>
    <row r="49" spans="4:4" x14ac:dyDescent="0.25">
      <c r="D49" s="145"/>
    </row>
    <row r="50" spans="4:4" x14ac:dyDescent="0.25">
      <c r="D50" s="145"/>
    </row>
    <row r="51" spans="4:4" x14ac:dyDescent="0.25">
      <c r="D51" s="145"/>
    </row>
    <row r="52" spans="4:4" x14ac:dyDescent="0.25">
      <c r="D52" s="145"/>
    </row>
    <row r="53" spans="4:4" x14ac:dyDescent="0.25">
      <c r="D53" s="145"/>
    </row>
    <row r="54" spans="4:4" x14ac:dyDescent="0.25">
      <c r="D54" s="145"/>
    </row>
    <row r="55" spans="4:4" x14ac:dyDescent="0.25">
      <c r="D55" s="145"/>
    </row>
    <row r="56" spans="4:4" x14ac:dyDescent="0.25">
      <c r="D56" s="145"/>
    </row>
    <row r="57" spans="4:4" x14ac:dyDescent="0.25">
      <c r="D57" s="145"/>
    </row>
    <row r="58" spans="4:4" x14ac:dyDescent="0.25">
      <c r="D58" s="145"/>
    </row>
    <row r="59" spans="4:4" x14ac:dyDescent="0.25">
      <c r="D59" s="145"/>
    </row>
    <row r="60" spans="4:4" x14ac:dyDescent="0.25">
      <c r="D60" s="145"/>
    </row>
    <row r="61" spans="4:4" x14ac:dyDescent="0.25">
      <c r="D61" s="145"/>
    </row>
    <row r="62" spans="4:4" x14ac:dyDescent="0.25">
      <c r="D62" s="145"/>
    </row>
    <row r="63" spans="4:4" x14ac:dyDescent="0.25">
      <c r="D63" s="145"/>
    </row>
    <row r="64" spans="4:4" x14ac:dyDescent="0.25">
      <c r="D64" s="145"/>
    </row>
    <row r="65" spans="4:4" x14ac:dyDescent="0.25">
      <c r="D65" s="145"/>
    </row>
    <row r="66" spans="4:4" x14ac:dyDescent="0.25">
      <c r="D66" s="145"/>
    </row>
    <row r="67" spans="4:4" x14ac:dyDescent="0.25">
      <c r="D67" s="145"/>
    </row>
    <row r="68" spans="4:4" x14ac:dyDescent="0.25">
      <c r="D68" s="145"/>
    </row>
    <row r="69" spans="4:4" x14ac:dyDescent="0.25">
      <c r="D69" s="145"/>
    </row>
    <row r="70" spans="4:4" x14ac:dyDescent="0.25">
      <c r="D70" s="145"/>
    </row>
    <row r="71" spans="4:4" x14ac:dyDescent="0.25">
      <c r="D71" s="145"/>
    </row>
    <row r="72" spans="4:4" x14ac:dyDescent="0.25">
      <c r="D72" s="145"/>
    </row>
    <row r="73" spans="4:4" x14ac:dyDescent="0.25">
      <c r="D73" s="145"/>
    </row>
    <row r="74" spans="4:4" x14ac:dyDescent="0.25">
      <c r="D74" s="145"/>
    </row>
    <row r="75" spans="4:4" x14ac:dyDescent="0.25">
      <c r="D75" s="145"/>
    </row>
    <row r="76" spans="4:4" x14ac:dyDescent="0.25">
      <c r="D76" s="145"/>
    </row>
    <row r="77" spans="4:4" x14ac:dyDescent="0.25">
      <c r="D77" s="145"/>
    </row>
    <row r="78" spans="4:4" x14ac:dyDescent="0.25">
      <c r="D78" s="145"/>
    </row>
    <row r="79" spans="4:4" x14ac:dyDescent="0.25">
      <c r="D79" s="145"/>
    </row>
    <row r="80" spans="4:4" x14ac:dyDescent="0.25">
      <c r="D80" s="145"/>
    </row>
    <row r="81" spans="4:4" x14ac:dyDescent="0.25">
      <c r="D81" s="145"/>
    </row>
    <row r="82" spans="4:4" x14ac:dyDescent="0.25">
      <c r="D82" s="145"/>
    </row>
    <row r="83" spans="4:4" x14ac:dyDescent="0.25">
      <c r="D83" s="145"/>
    </row>
    <row r="84" spans="4:4" x14ac:dyDescent="0.25">
      <c r="D84" s="145"/>
    </row>
    <row r="85" spans="4:4" x14ac:dyDescent="0.25">
      <c r="D85" s="145"/>
    </row>
    <row r="86" spans="4:4" x14ac:dyDescent="0.25">
      <c r="D86" s="145"/>
    </row>
    <row r="87" spans="4:4" x14ac:dyDescent="0.25">
      <c r="D87" s="145"/>
    </row>
    <row r="88" spans="4:4" x14ac:dyDescent="0.25">
      <c r="D88" s="145"/>
    </row>
    <row r="89" spans="4:4" x14ac:dyDescent="0.25">
      <c r="D89" s="145"/>
    </row>
    <row r="90" spans="4:4" x14ac:dyDescent="0.25">
      <c r="D90" s="145"/>
    </row>
    <row r="91" spans="4:4" x14ac:dyDescent="0.25">
      <c r="D91" s="145"/>
    </row>
    <row r="92" spans="4:4" x14ac:dyDescent="0.25">
      <c r="D92" s="145"/>
    </row>
    <row r="93" spans="4:4" x14ac:dyDescent="0.25">
      <c r="D93" s="145"/>
    </row>
    <row r="94" spans="4:4" x14ac:dyDescent="0.25">
      <c r="D94" s="145"/>
    </row>
    <row r="95" spans="4:4" x14ac:dyDescent="0.25">
      <c r="D95" s="145"/>
    </row>
    <row r="96" spans="4:4" x14ac:dyDescent="0.25">
      <c r="D96" s="145"/>
    </row>
    <row r="97" spans="4:4" x14ac:dyDescent="0.25">
      <c r="D97" s="145"/>
    </row>
    <row r="98" spans="4:4" x14ac:dyDescent="0.25">
      <c r="D98" s="145"/>
    </row>
    <row r="99" spans="4:4" x14ac:dyDescent="0.25">
      <c r="D99" s="145"/>
    </row>
    <row r="100" spans="4:4" x14ac:dyDescent="0.25">
      <c r="D100" s="145"/>
    </row>
    <row r="101" spans="4:4" x14ac:dyDescent="0.25">
      <c r="D101" s="145"/>
    </row>
    <row r="102" spans="4:4" x14ac:dyDescent="0.25">
      <c r="D102" s="145"/>
    </row>
    <row r="103" spans="4:4" x14ac:dyDescent="0.25">
      <c r="D103" s="145"/>
    </row>
    <row r="104" spans="4:4" x14ac:dyDescent="0.25">
      <c r="D104" s="145"/>
    </row>
    <row r="105" spans="4:4" x14ac:dyDescent="0.25">
      <c r="D105" s="145"/>
    </row>
    <row r="106" spans="4:4" x14ac:dyDescent="0.25">
      <c r="D106" s="145"/>
    </row>
    <row r="107" spans="4:4" x14ac:dyDescent="0.25">
      <c r="D107" s="145"/>
    </row>
    <row r="108" spans="4:4" x14ac:dyDescent="0.25">
      <c r="D108" s="145"/>
    </row>
    <row r="109" spans="4:4" x14ac:dyDescent="0.25">
      <c r="D109" s="145"/>
    </row>
    <row r="110" spans="4:4" x14ac:dyDescent="0.25">
      <c r="D110" s="145"/>
    </row>
    <row r="111" spans="4:4" x14ac:dyDescent="0.25">
      <c r="D111" s="145"/>
    </row>
    <row r="112" spans="4:4" x14ac:dyDescent="0.25">
      <c r="D112" s="145"/>
    </row>
    <row r="113" spans="4:4" x14ac:dyDescent="0.25">
      <c r="D113" s="145"/>
    </row>
    <row r="114" spans="4:4" x14ac:dyDescent="0.25">
      <c r="D114" s="145"/>
    </row>
    <row r="115" spans="4:4" x14ac:dyDescent="0.25">
      <c r="D115" s="145"/>
    </row>
    <row r="116" spans="4:4" x14ac:dyDescent="0.25">
      <c r="D116" s="145"/>
    </row>
    <row r="117" spans="4:4" x14ac:dyDescent="0.25">
      <c r="D117" s="145"/>
    </row>
    <row r="118" spans="4:4" x14ac:dyDescent="0.25">
      <c r="D118" s="145"/>
    </row>
    <row r="119" spans="4:4" x14ac:dyDescent="0.25">
      <c r="D119" s="145"/>
    </row>
    <row r="120" spans="4:4" x14ac:dyDescent="0.25">
      <c r="D120" s="145"/>
    </row>
    <row r="121" spans="4:4" x14ac:dyDescent="0.25">
      <c r="D121" s="145"/>
    </row>
    <row r="122" spans="4:4" x14ac:dyDescent="0.25">
      <c r="D122" s="145"/>
    </row>
    <row r="123" spans="4:4" x14ac:dyDescent="0.25">
      <c r="D123" s="145"/>
    </row>
    <row r="124" spans="4:4" x14ac:dyDescent="0.25">
      <c r="D124" s="145"/>
    </row>
    <row r="125" spans="4:4" x14ac:dyDescent="0.25">
      <c r="D125" s="145"/>
    </row>
    <row r="126" spans="4:4" x14ac:dyDescent="0.25">
      <c r="D126" s="145"/>
    </row>
    <row r="127" spans="4:4" x14ac:dyDescent="0.25">
      <c r="D127" s="145"/>
    </row>
    <row r="128" spans="4:4" x14ac:dyDescent="0.25">
      <c r="D128" s="145"/>
    </row>
    <row r="129" spans="4:4" x14ac:dyDescent="0.25">
      <c r="D129" s="145"/>
    </row>
    <row r="130" spans="4:4" x14ac:dyDescent="0.25">
      <c r="D130" s="145"/>
    </row>
    <row r="131" spans="4:4" x14ac:dyDescent="0.25">
      <c r="D131" s="145"/>
    </row>
    <row r="132" spans="4:4" x14ac:dyDescent="0.25">
      <c r="D132" s="145"/>
    </row>
    <row r="133" spans="4:4" x14ac:dyDescent="0.25">
      <c r="D133" s="145"/>
    </row>
    <row r="134" spans="4:4" x14ac:dyDescent="0.25">
      <c r="D134" s="145"/>
    </row>
    <row r="135" spans="4:4" x14ac:dyDescent="0.25">
      <c r="D135" s="145"/>
    </row>
    <row r="136" spans="4:4" x14ac:dyDescent="0.25">
      <c r="D136" s="145"/>
    </row>
    <row r="137" spans="4:4" x14ac:dyDescent="0.25">
      <c r="D137" s="145"/>
    </row>
    <row r="138" spans="4:4" x14ac:dyDescent="0.25">
      <c r="D138" s="145"/>
    </row>
    <row r="139" spans="4:4" x14ac:dyDescent="0.25">
      <c r="D139" s="145"/>
    </row>
    <row r="140" spans="4:4" x14ac:dyDescent="0.25">
      <c r="D140" s="145"/>
    </row>
    <row r="141" spans="4:4" x14ac:dyDescent="0.25">
      <c r="D141" s="145"/>
    </row>
    <row r="142" spans="4:4" x14ac:dyDescent="0.25">
      <c r="D142" s="145"/>
    </row>
    <row r="143" spans="4:4" x14ac:dyDescent="0.25">
      <c r="D143" s="145"/>
    </row>
    <row r="144" spans="4:4" x14ac:dyDescent="0.25">
      <c r="D144" s="145"/>
    </row>
    <row r="145" spans="4:4" x14ac:dyDescent="0.25">
      <c r="D145" s="145"/>
    </row>
    <row r="146" spans="4:4" x14ac:dyDescent="0.25">
      <c r="D146" s="145"/>
    </row>
    <row r="147" spans="4:4" x14ac:dyDescent="0.25">
      <c r="D147" s="145"/>
    </row>
    <row r="148" spans="4:4" x14ac:dyDescent="0.25">
      <c r="D148" s="145"/>
    </row>
    <row r="149" spans="4:4" x14ac:dyDescent="0.25">
      <c r="D149" s="145"/>
    </row>
    <row r="150" spans="4:4" x14ac:dyDescent="0.25">
      <c r="D150" s="145"/>
    </row>
    <row r="151" spans="4:4" x14ac:dyDescent="0.25">
      <c r="D151" s="145"/>
    </row>
    <row r="152" spans="4:4" x14ac:dyDescent="0.25">
      <c r="D152" s="145"/>
    </row>
    <row r="153" spans="4:4" x14ac:dyDescent="0.25">
      <c r="D153" s="145"/>
    </row>
    <row r="154" spans="4:4" x14ac:dyDescent="0.25">
      <c r="D154" s="145"/>
    </row>
    <row r="155" spans="4:4" x14ac:dyDescent="0.25">
      <c r="D155" s="145"/>
    </row>
    <row r="156" spans="4:4" x14ac:dyDescent="0.25">
      <c r="D156" s="145"/>
    </row>
    <row r="157" spans="4:4" x14ac:dyDescent="0.25">
      <c r="D157" s="145"/>
    </row>
    <row r="158" spans="4:4" x14ac:dyDescent="0.25">
      <c r="D158" s="145"/>
    </row>
    <row r="159" spans="4:4" x14ac:dyDescent="0.25">
      <c r="D159" s="145"/>
    </row>
    <row r="160" spans="4:4" x14ac:dyDescent="0.25">
      <c r="D160" s="145"/>
    </row>
    <row r="161" spans="4:4" x14ac:dyDescent="0.25">
      <c r="D161" s="145"/>
    </row>
    <row r="162" spans="4:4" x14ac:dyDescent="0.25">
      <c r="D162" s="145"/>
    </row>
    <row r="163" spans="4:4" x14ac:dyDescent="0.25">
      <c r="D163" s="145"/>
    </row>
    <row r="164" spans="4:4" x14ac:dyDescent="0.25">
      <c r="D164" s="145"/>
    </row>
    <row r="165" spans="4:4" x14ac:dyDescent="0.25">
      <c r="D165" s="145"/>
    </row>
    <row r="166" spans="4:4" x14ac:dyDescent="0.25">
      <c r="D166" s="145"/>
    </row>
    <row r="167" spans="4:4" x14ac:dyDescent="0.25">
      <c r="D167" s="145"/>
    </row>
    <row r="168" spans="4:4" x14ac:dyDescent="0.25">
      <c r="D168" s="145"/>
    </row>
    <row r="169" spans="4:4" x14ac:dyDescent="0.25">
      <c r="D169" s="145"/>
    </row>
    <row r="170" spans="4:4" x14ac:dyDescent="0.25">
      <c r="D170" s="145"/>
    </row>
    <row r="171" spans="4:4" x14ac:dyDescent="0.25">
      <c r="D171" s="145"/>
    </row>
    <row r="172" spans="4:4" x14ac:dyDescent="0.25">
      <c r="D172" s="145"/>
    </row>
    <row r="173" spans="4:4" x14ac:dyDescent="0.25">
      <c r="D173" s="145"/>
    </row>
    <row r="174" spans="4:4" x14ac:dyDescent="0.25">
      <c r="D174" s="145"/>
    </row>
    <row r="175" spans="4:4" x14ac:dyDescent="0.25">
      <c r="D175" s="145"/>
    </row>
    <row r="176" spans="4:4" x14ac:dyDescent="0.25">
      <c r="D176" s="145"/>
    </row>
    <row r="177" spans="4:4" x14ac:dyDescent="0.25">
      <c r="D177" s="145"/>
    </row>
    <row r="178" spans="4:4" x14ac:dyDescent="0.25">
      <c r="D178" s="145"/>
    </row>
    <row r="179" spans="4:4" x14ac:dyDescent="0.25">
      <c r="D179" s="145"/>
    </row>
    <row r="180" spans="4:4" x14ac:dyDescent="0.25">
      <c r="D180" s="145"/>
    </row>
    <row r="181" spans="4:4" x14ac:dyDescent="0.25">
      <c r="D181" s="145"/>
    </row>
    <row r="182" spans="4:4" x14ac:dyDescent="0.25">
      <c r="D182" s="145"/>
    </row>
    <row r="183" spans="4:4" x14ac:dyDescent="0.25">
      <c r="D183" s="145"/>
    </row>
    <row r="184" spans="4:4" x14ac:dyDescent="0.25">
      <c r="D184" s="145"/>
    </row>
    <row r="185" spans="4:4" x14ac:dyDescent="0.25">
      <c r="D185" s="145"/>
    </row>
    <row r="186" spans="4:4" x14ac:dyDescent="0.25">
      <c r="D186" s="145"/>
    </row>
    <row r="187" spans="4:4" x14ac:dyDescent="0.25">
      <c r="D187" s="145"/>
    </row>
    <row r="188" spans="4:4" x14ac:dyDescent="0.25">
      <c r="D188" s="145"/>
    </row>
    <row r="189" spans="4:4" x14ac:dyDescent="0.25">
      <c r="D189" s="145"/>
    </row>
    <row r="190" spans="4:4" x14ac:dyDescent="0.25">
      <c r="D190" s="145"/>
    </row>
    <row r="191" spans="4:4" x14ac:dyDescent="0.25">
      <c r="D191" s="145"/>
    </row>
    <row r="192" spans="4:4" x14ac:dyDescent="0.25">
      <c r="D192" s="145"/>
    </row>
    <row r="193" spans="4:4" x14ac:dyDescent="0.25">
      <c r="D193" s="145"/>
    </row>
    <row r="194" spans="4:4" x14ac:dyDescent="0.25">
      <c r="D194" s="145"/>
    </row>
    <row r="195" spans="4:4" x14ac:dyDescent="0.25">
      <c r="D195" s="145"/>
    </row>
    <row r="196" spans="4:4" x14ac:dyDescent="0.25">
      <c r="D196" s="145"/>
    </row>
    <row r="197" spans="4:4" x14ac:dyDescent="0.25">
      <c r="D197" s="145"/>
    </row>
    <row r="198" spans="4:4" x14ac:dyDescent="0.25">
      <c r="D198" s="145"/>
    </row>
    <row r="199" spans="4:4" x14ac:dyDescent="0.25">
      <c r="D199" s="145"/>
    </row>
    <row r="200" spans="4:4" x14ac:dyDescent="0.25">
      <c r="D200" s="145"/>
    </row>
    <row r="201" spans="4:4" x14ac:dyDescent="0.25">
      <c r="D201" s="145"/>
    </row>
    <row r="202" spans="4:4" x14ac:dyDescent="0.25">
      <c r="D202" s="145"/>
    </row>
    <row r="203" spans="4:4" x14ac:dyDescent="0.25">
      <c r="D203" s="145"/>
    </row>
    <row r="204" spans="4:4" x14ac:dyDescent="0.25">
      <c r="D204" s="145"/>
    </row>
    <row r="205" spans="4:4" x14ac:dyDescent="0.25">
      <c r="D205" s="145"/>
    </row>
    <row r="206" spans="4:4" x14ac:dyDescent="0.25">
      <c r="D206" s="145"/>
    </row>
    <row r="207" spans="4:4" x14ac:dyDescent="0.25">
      <c r="D207" s="145"/>
    </row>
    <row r="208" spans="4:4" x14ac:dyDescent="0.25">
      <c r="D208" s="145"/>
    </row>
    <row r="209" spans="4:4" x14ac:dyDescent="0.25">
      <c r="D209" s="145"/>
    </row>
    <row r="210" spans="4:4" x14ac:dyDescent="0.25">
      <c r="D210" s="145"/>
    </row>
    <row r="211" spans="4:4" x14ac:dyDescent="0.25">
      <c r="D211" s="145"/>
    </row>
    <row r="212" spans="4:4" x14ac:dyDescent="0.25">
      <c r="D212" s="145"/>
    </row>
    <row r="213" spans="4:4" x14ac:dyDescent="0.25">
      <c r="D213" s="145"/>
    </row>
    <row r="214" spans="4:4" x14ac:dyDescent="0.25">
      <c r="D214" s="145"/>
    </row>
    <row r="215" spans="4:4" x14ac:dyDescent="0.25">
      <c r="D215" s="145"/>
    </row>
    <row r="216" spans="4:4" x14ac:dyDescent="0.25">
      <c r="D216" s="145"/>
    </row>
    <row r="217" spans="4:4" x14ac:dyDescent="0.25">
      <c r="D217" s="145"/>
    </row>
    <row r="218" spans="4:4" x14ac:dyDescent="0.25">
      <c r="D218" s="145"/>
    </row>
    <row r="219" spans="4:4" x14ac:dyDescent="0.25">
      <c r="D219" s="145"/>
    </row>
    <row r="220" spans="4:4" x14ac:dyDescent="0.25">
      <c r="D220" s="145"/>
    </row>
    <row r="221" spans="4:4" x14ac:dyDescent="0.25">
      <c r="D221" s="145"/>
    </row>
    <row r="222" spans="4:4" x14ac:dyDescent="0.25">
      <c r="D222" s="145"/>
    </row>
    <row r="223" spans="4:4" x14ac:dyDescent="0.25">
      <c r="D223" s="145"/>
    </row>
    <row r="224" spans="4:4" x14ac:dyDescent="0.25">
      <c r="D224" s="145"/>
    </row>
    <row r="225" spans="4:4" x14ac:dyDescent="0.25">
      <c r="D225" s="145"/>
    </row>
    <row r="226" spans="4:4" x14ac:dyDescent="0.25">
      <c r="D226" s="145"/>
    </row>
    <row r="227" spans="4:4" x14ac:dyDescent="0.25">
      <c r="D227" s="145"/>
    </row>
    <row r="228" spans="4:4" x14ac:dyDescent="0.25">
      <c r="D228" s="145"/>
    </row>
    <row r="229" spans="4:4" x14ac:dyDescent="0.25">
      <c r="D229" s="145"/>
    </row>
    <row r="230" spans="4:4" x14ac:dyDescent="0.25">
      <c r="D230" s="145"/>
    </row>
    <row r="231" spans="4:4" x14ac:dyDescent="0.25">
      <c r="D231" s="145"/>
    </row>
    <row r="232" spans="4:4" x14ac:dyDescent="0.25">
      <c r="D232" s="145"/>
    </row>
    <row r="233" spans="4:4" x14ac:dyDescent="0.25">
      <c r="D233" s="145"/>
    </row>
    <row r="234" spans="4:4" x14ac:dyDescent="0.25">
      <c r="D234" s="145"/>
    </row>
    <row r="235" spans="4:4" x14ac:dyDescent="0.25">
      <c r="D235" s="145"/>
    </row>
    <row r="236" spans="4:4" x14ac:dyDescent="0.25">
      <c r="D236" s="145"/>
    </row>
    <row r="237" spans="4:4" x14ac:dyDescent="0.25">
      <c r="D237" s="145"/>
    </row>
    <row r="238" spans="4:4" x14ac:dyDescent="0.25">
      <c r="D238" s="145"/>
    </row>
    <row r="239" spans="4:4" x14ac:dyDescent="0.25">
      <c r="D239" s="145"/>
    </row>
    <row r="240" spans="4:4" x14ac:dyDescent="0.25">
      <c r="D240" s="145"/>
    </row>
    <row r="241" spans="4:4" x14ac:dyDescent="0.25">
      <c r="D241" s="145"/>
    </row>
    <row r="242" spans="4:4" x14ac:dyDescent="0.25">
      <c r="D242" s="145"/>
    </row>
    <row r="243" spans="4:4" x14ac:dyDescent="0.25">
      <c r="D243" s="145"/>
    </row>
    <row r="244" spans="4:4" x14ac:dyDescent="0.25">
      <c r="D244" s="145"/>
    </row>
    <row r="245" spans="4:4" x14ac:dyDescent="0.25">
      <c r="D245" s="145"/>
    </row>
    <row r="246" spans="4:4" x14ac:dyDescent="0.25">
      <c r="D246" s="145"/>
    </row>
    <row r="247" spans="4:4" x14ac:dyDescent="0.25">
      <c r="D247" s="145"/>
    </row>
    <row r="248" spans="4:4" x14ac:dyDescent="0.25">
      <c r="D248" s="145"/>
    </row>
    <row r="249" spans="4:4" x14ac:dyDescent="0.25">
      <c r="D249" s="145"/>
    </row>
    <row r="250" spans="4:4" x14ac:dyDescent="0.25">
      <c r="D250" s="145"/>
    </row>
    <row r="251" spans="4:4" x14ac:dyDescent="0.25">
      <c r="D251" s="145"/>
    </row>
    <row r="252" spans="4:4" x14ac:dyDescent="0.25">
      <c r="D252" s="145"/>
    </row>
    <row r="253" spans="4:4" x14ac:dyDescent="0.25">
      <c r="D253" s="145"/>
    </row>
    <row r="254" spans="4:4" x14ac:dyDescent="0.25">
      <c r="D254" s="145"/>
    </row>
    <row r="255" spans="4:4" x14ac:dyDescent="0.25">
      <c r="D255" s="145"/>
    </row>
    <row r="256" spans="4:4" x14ac:dyDescent="0.25">
      <c r="D256" s="145"/>
    </row>
    <row r="257" spans="4:4" x14ac:dyDescent="0.25">
      <c r="D257" s="145"/>
    </row>
    <row r="258" spans="4:4" x14ac:dyDescent="0.25">
      <c r="D258" s="145"/>
    </row>
    <row r="259" spans="4:4" x14ac:dyDescent="0.25">
      <c r="D259" s="145"/>
    </row>
    <row r="260" spans="4:4" x14ac:dyDescent="0.25">
      <c r="D260" s="145"/>
    </row>
    <row r="261" spans="4:4" x14ac:dyDescent="0.25">
      <c r="D261" s="145"/>
    </row>
    <row r="262" spans="4:4" x14ac:dyDescent="0.25">
      <c r="D262" s="145"/>
    </row>
    <row r="263" spans="4:4" x14ac:dyDescent="0.25">
      <c r="D263" s="145"/>
    </row>
    <row r="264" spans="4:4" x14ac:dyDescent="0.25">
      <c r="D264" s="145"/>
    </row>
    <row r="265" spans="4:4" x14ac:dyDescent="0.25">
      <c r="D265" s="145"/>
    </row>
    <row r="266" spans="4:4" x14ac:dyDescent="0.25">
      <c r="D266" s="145"/>
    </row>
    <row r="267" spans="4:4" x14ac:dyDescent="0.25">
      <c r="D267" s="145"/>
    </row>
    <row r="268" spans="4:4" x14ac:dyDescent="0.25">
      <c r="D268" s="145"/>
    </row>
    <row r="269" spans="4:4" x14ac:dyDescent="0.25">
      <c r="D269" s="145"/>
    </row>
    <row r="270" spans="4:4" x14ac:dyDescent="0.25">
      <c r="D270" s="145"/>
    </row>
    <row r="271" spans="4:4" x14ac:dyDescent="0.25">
      <c r="D271" s="145"/>
    </row>
    <row r="272" spans="4:4" x14ac:dyDescent="0.25">
      <c r="D272" s="145"/>
    </row>
    <row r="273" spans="4:4" x14ac:dyDescent="0.25">
      <c r="D273" s="145"/>
    </row>
    <row r="274" spans="4:4" x14ac:dyDescent="0.25">
      <c r="D274" s="145"/>
    </row>
    <row r="275" spans="4:4" x14ac:dyDescent="0.25">
      <c r="D275" s="145"/>
    </row>
    <row r="276" spans="4:4" x14ac:dyDescent="0.25">
      <c r="D276" s="145"/>
    </row>
    <row r="277" spans="4:4" x14ac:dyDescent="0.25">
      <c r="D277" s="145"/>
    </row>
    <row r="278" spans="4:4" x14ac:dyDescent="0.25">
      <c r="D278" s="145"/>
    </row>
    <row r="279" spans="4:4" x14ac:dyDescent="0.25">
      <c r="D279" s="145"/>
    </row>
    <row r="280" spans="4:4" x14ac:dyDescent="0.25">
      <c r="D280" s="145"/>
    </row>
    <row r="281" spans="4:4" x14ac:dyDescent="0.25">
      <c r="D281" s="145"/>
    </row>
    <row r="282" spans="4:4" x14ac:dyDescent="0.25">
      <c r="D282" s="145"/>
    </row>
    <row r="283" spans="4:4" x14ac:dyDescent="0.25">
      <c r="D283" s="145"/>
    </row>
    <row r="284" spans="4:4" x14ac:dyDescent="0.25">
      <c r="D284" s="145"/>
    </row>
    <row r="285" spans="4:4" x14ac:dyDescent="0.25">
      <c r="D285" s="145"/>
    </row>
    <row r="286" spans="4:4" x14ac:dyDescent="0.25">
      <c r="D286" s="145"/>
    </row>
    <row r="287" spans="4:4" x14ac:dyDescent="0.25">
      <c r="D287" s="145"/>
    </row>
    <row r="288" spans="4:4" x14ac:dyDescent="0.25">
      <c r="D288" s="145"/>
    </row>
    <row r="289" spans="4:4" x14ac:dyDescent="0.25">
      <c r="D289" s="145"/>
    </row>
    <row r="290" spans="4:4" x14ac:dyDescent="0.25">
      <c r="D290" s="145"/>
    </row>
    <row r="291" spans="4:4" x14ac:dyDescent="0.25">
      <c r="D291" s="145"/>
    </row>
    <row r="292" spans="4:4" x14ac:dyDescent="0.25">
      <c r="D292" s="145"/>
    </row>
    <row r="293" spans="4:4" x14ac:dyDescent="0.25">
      <c r="D293" s="145"/>
    </row>
    <row r="294" spans="4:4" x14ac:dyDescent="0.25">
      <c r="D294" s="145"/>
    </row>
    <row r="295" spans="4:4" x14ac:dyDescent="0.25">
      <c r="D295" s="145"/>
    </row>
    <row r="296" spans="4:4" x14ac:dyDescent="0.25">
      <c r="D296" s="145"/>
    </row>
    <row r="297" spans="4:4" x14ac:dyDescent="0.25">
      <c r="D297" s="145"/>
    </row>
    <row r="298" spans="4:4" x14ac:dyDescent="0.25">
      <c r="D298" s="145"/>
    </row>
    <row r="299" spans="4:4" x14ac:dyDescent="0.25">
      <c r="D299" s="145"/>
    </row>
    <row r="300" spans="4:4" x14ac:dyDescent="0.25">
      <c r="D300" s="145"/>
    </row>
    <row r="301" spans="4:4" x14ac:dyDescent="0.25">
      <c r="D301" s="145"/>
    </row>
    <row r="302" spans="4:4" x14ac:dyDescent="0.25">
      <c r="D302" s="145"/>
    </row>
    <row r="303" spans="4:4" x14ac:dyDescent="0.25">
      <c r="D303" s="145"/>
    </row>
    <row r="304" spans="4:4" x14ac:dyDescent="0.25">
      <c r="D304" s="145"/>
    </row>
    <row r="305" spans="4:4" x14ac:dyDescent="0.25">
      <c r="D305" s="145"/>
    </row>
    <row r="306" spans="4:4" x14ac:dyDescent="0.25">
      <c r="D306" s="145"/>
    </row>
    <row r="307" spans="4:4" x14ac:dyDescent="0.25">
      <c r="D307" s="145"/>
    </row>
    <row r="308" spans="4:4" x14ac:dyDescent="0.25">
      <c r="D308" s="145"/>
    </row>
    <row r="309" spans="4:4" x14ac:dyDescent="0.25">
      <c r="D309" s="145"/>
    </row>
    <row r="310" spans="4:4" x14ac:dyDescent="0.25">
      <c r="D310" s="145"/>
    </row>
    <row r="311" spans="4:4" x14ac:dyDescent="0.25">
      <c r="D311" s="145"/>
    </row>
    <row r="312" spans="4:4" x14ac:dyDescent="0.25">
      <c r="D312" s="145"/>
    </row>
    <row r="313" spans="4:4" x14ac:dyDescent="0.25">
      <c r="D313" s="145"/>
    </row>
    <row r="314" spans="4:4" x14ac:dyDescent="0.25">
      <c r="D314" s="145"/>
    </row>
    <row r="315" spans="4:4" x14ac:dyDescent="0.25">
      <c r="D315" s="145"/>
    </row>
    <row r="316" spans="4:4" x14ac:dyDescent="0.25">
      <c r="D316" s="145"/>
    </row>
    <row r="317" spans="4:4" x14ac:dyDescent="0.25">
      <c r="D317" s="145"/>
    </row>
    <row r="318" spans="4:4" x14ac:dyDescent="0.25">
      <c r="D318" s="145"/>
    </row>
    <row r="319" spans="4:4" x14ac:dyDescent="0.25">
      <c r="D319" s="145"/>
    </row>
    <row r="320" spans="4:4" x14ac:dyDescent="0.25">
      <c r="D320" s="145"/>
    </row>
    <row r="321" spans="4:4" x14ac:dyDescent="0.25">
      <c r="D321" s="145"/>
    </row>
    <row r="322" spans="4:4" x14ac:dyDescent="0.25">
      <c r="D322" s="145"/>
    </row>
    <row r="323" spans="4:4" x14ac:dyDescent="0.25">
      <c r="D323" s="145"/>
    </row>
    <row r="324" spans="4:4" x14ac:dyDescent="0.25">
      <c r="D324" s="145"/>
    </row>
    <row r="325" spans="4:4" x14ac:dyDescent="0.25">
      <c r="D325" s="145"/>
    </row>
    <row r="326" spans="4:4" x14ac:dyDescent="0.25">
      <c r="D326" s="145"/>
    </row>
    <row r="327" spans="4:4" x14ac:dyDescent="0.25">
      <c r="D327" s="145"/>
    </row>
    <row r="328" spans="4:4" x14ac:dyDescent="0.25">
      <c r="D328" s="145"/>
    </row>
    <row r="329" spans="4:4" x14ac:dyDescent="0.25">
      <c r="D329" s="145"/>
    </row>
    <row r="330" spans="4:4" x14ac:dyDescent="0.25">
      <c r="D330" s="145"/>
    </row>
    <row r="331" spans="4:4" x14ac:dyDescent="0.25">
      <c r="D331" s="145"/>
    </row>
    <row r="332" spans="4:4" x14ac:dyDescent="0.25">
      <c r="D332" s="145"/>
    </row>
    <row r="333" spans="4:4" x14ac:dyDescent="0.25">
      <c r="D333" s="145"/>
    </row>
    <row r="334" spans="4:4" x14ac:dyDescent="0.25">
      <c r="D334" s="145"/>
    </row>
    <row r="335" spans="4:4" x14ac:dyDescent="0.25">
      <c r="D335" s="145"/>
    </row>
    <row r="336" spans="4:4" x14ac:dyDescent="0.25">
      <c r="D336" s="145"/>
    </row>
    <row r="337" spans="4:4" x14ac:dyDescent="0.25">
      <c r="D337" s="145"/>
    </row>
    <row r="338" spans="4:4" x14ac:dyDescent="0.25">
      <c r="D338" s="145"/>
    </row>
    <row r="339" spans="4:4" x14ac:dyDescent="0.25">
      <c r="D339" s="145"/>
    </row>
    <row r="340" spans="4:4" x14ac:dyDescent="0.25">
      <c r="D340" s="145"/>
    </row>
    <row r="341" spans="4:4" x14ac:dyDescent="0.25">
      <c r="D341" s="145"/>
    </row>
    <row r="342" spans="4:4" x14ac:dyDescent="0.25">
      <c r="D342" s="145"/>
    </row>
    <row r="343" spans="4:4" x14ac:dyDescent="0.25">
      <c r="D343" s="145"/>
    </row>
    <row r="344" spans="4:4" x14ac:dyDescent="0.25">
      <c r="D344" s="145"/>
    </row>
    <row r="345" spans="4:4" x14ac:dyDescent="0.25">
      <c r="D345" s="145"/>
    </row>
    <row r="346" spans="4:4" x14ac:dyDescent="0.25">
      <c r="D346" s="145"/>
    </row>
    <row r="347" spans="4:4" x14ac:dyDescent="0.25">
      <c r="D347" s="145"/>
    </row>
    <row r="348" spans="4:4" x14ac:dyDescent="0.25">
      <c r="D348" s="145"/>
    </row>
    <row r="349" spans="4:4" x14ac:dyDescent="0.25">
      <c r="D349" s="145"/>
    </row>
    <row r="350" spans="4:4" x14ac:dyDescent="0.25">
      <c r="D350" s="145"/>
    </row>
    <row r="351" spans="4:4" x14ac:dyDescent="0.25">
      <c r="D351" s="145"/>
    </row>
    <row r="352" spans="4:4" x14ac:dyDescent="0.25">
      <c r="D352" s="145"/>
    </row>
    <row r="353" spans="4:4" x14ac:dyDescent="0.25">
      <c r="D353" s="145"/>
    </row>
    <row r="354" spans="4:4" x14ac:dyDescent="0.25">
      <c r="D354" s="145"/>
    </row>
    <row r="355" spans="4:4" x14ac:dyDescent="0.25">
      <c r="D355" s="145"/>
    </row>
    <row r="356" spans="4:4" x14ac:dyDescent="0.25">
      <c r="D356" s="145"/>
    </row>
    <row r="357" spans="4:4" x14ac:dyDescent="0.25">
      <c r="D357" s="145"/>
    </row>
    <row r="358" spans="4:4" x14ac:dyDescent="0.25">
      <c r="D358" s="145"/>
    </row>
    <row r="359" spans="4:4" x14ac:dyDescent="0.25">
      <c r="D359" s="145"/>
    </row>
    <row r="360" spans="4:4" x14ac:dyDescent="0.25">
      <c r="D360" s="145"/>
    </row>
    <row r="361" spans="4:4" x14ac:dyDescent="0.25">
      <c r="D361" s="145"/>
    </row>
    <row r="362" spans="4:4" x14ac:dyDescent="0.25">
      <c r="D362" s="145"/>
    </row>
    <row r="363" spans="4:4" x14ac:dyDescent="0.25">
      <c r="D363" s="145"/>
    </row>
    <row r="364" spans="4:4" x14ac:dyDescent="0.25">
      <c r="D364" s="145"/>
    </row>
    <row r="365" spans="4:4" x14ac:dyDescent="0.25">
      <c r="D365" s="145"/>
    </row>
    <row r="366" spans="4:4" x14ac:dyDescent="0.25">
      <c r="D366" s="145"/>
    </row>
    <row r="367" spans="4:4" x14ac:dyDescent="0.25">
      <c r="D367" s="145"/>
    </row>
    <row r="368" spans="4:4" x14ac:dyDescent="0.25">
      <c r="D368" s="145"/>
    </row>
    <row r="369" spans="4:4" x14ac:dyDescent="0.25">
      <c r="D369" s="145"/>
    </row>
    <row r="370" spans="4:4" x14ac:dyDescent="0.25">
      <c r="D370" s="145"/>
    </row>
    <row r="371" spans="4:4" x14ac:dyDescent="0.25">
      <c r="D371" s="145"/>
    </row>
    <row r="372" spans="4:4" x14ac:dyDescent="0.25">
      <c r="D372" s="145"/>
    </row>
    <row r="373" spans="4:4" x14ac:dyDescent="0.25">
      <c r="D373" s="145"/>
    </row>
    <row r="374" spans="4:4" x14ac:dyDescent="0.25">
      <c r="D374" s="145"/>
    </row>
    <row r="375" spans="4:4" x14ac:dyDescent="0.25">
      <c r="D375" s="145"/>
    </row>
    <row r="376" spans="4:4" x14ac:dyDescent="0.25">
      <c r="D376" s="145"/>
    </row>
    <row r="377" spans="4:4" x14ac:dyDescent="0.25">
      <c r="D377" s="145"/>
    </row>
    <row r="378" spans="4:4" x14ac:dyDescent="0.25">
      <c r="D378" s="145"/>
    </row>
    <row r="379" spans="4:4" x14ac:dyDescent="0.25">
      <c r="D379" s="145"/>
    </row>
    <row r="380" spans="4:4" x14ac:dyDescent="0.25">
      <c r="D380" s="145"/>
    </row>
    <row r="381" spans="4:4" x14ac:dyDescent="0.25">
      <c r="D381" s="145"/>
    </row>
    <row r="382" spans="4:4" x14ac:dyDescent="0.25">
      <c r="D382" s="145"/>
    </row>
    <row r="383" spans="4:4" x14ac:dyDescent="0.25">
      <c r="D383" s="145"/>
    </row>
    <row r="384" spans="4:4" x14ac:dyDescent="0.25">
      <c r="D384" s="145"/>
    </row>
    <row r="385" spans="4:4" x14ac:dyDescent="0.25">
      <c r="D385" s="145"/>
    </row>
    <row r="386" spans="4:4" x14ac:dyDescent="0.25">
      <c r="D386" s="145"/>
    </row>
    <row r="387" spans="4:4" x14ac:dyDescent="0.25">
      <c r="D387" s="145"/>
    </row>
    <row r="388" spans="4:4" x14ac:dyDescent="0.25">
      <c r="D388" s="145"/>
    </row>
    <row r="389" spans="4:4" x14ac:dyDescent="0.25">
      <c r="D389" s="145"/>
    </row>
    <row r="390" spans="4:4" x14ac:dyDescent="0.25">
      <c r="D390" s="145"/>
    </row>
    <row r="391" spans="4:4" x14ac:dyDescent="0.25">
      <c r="D391" s="145"/>
    </row>
    <row r="392" spans="4:4" x14ac:dyDescent="0.25">
      <c r="D392" s="145"/>
    </row>
    <row r="393" spans="4:4" x14ac:dyDescent="0.25">
      <c r="D393" s="145"/>
    </row>
    <row r="394" spans="4:4" x14ac:dyDescent="0.25">
      <c r="D394" s="145"/>
    </row>
    <row r="395" spans="4:4" x14ac:dyDescent="0.25">
      <c r="D395" s="145"/>
    </row>
    <row r="396" spans="4:4" x14ac:dyDescent="0.25">
      <c r="D396" s="145"/>
    </row>
    <row r="397" spans="4:4" x14ac:dyDescent="0.25">
      <c r="D397" s="145"/>
    </row>
    <row r="398" spans="4:4" x14ac:dyDescent="0.25">
      <c r="D398" s="145"/>
    </row>
    <row r="399" spans="4:4" x14ac:dyDescent="0.25">
      <c r="D399" s="145"/>
    </row>
    <row r="400" spans="4:4" x14ac:dyDescent="0.25">
      <c r="D400" s="145"/>
    </row>
    <row r="401" spans="4:4" x14ac:dyDescent="0.25">
      <c r="D401" s="145"/>
    </row>
    <row r="402" spans="4:4" x14ac:dyDescent="0.25">
      <c r="D402" s="145"/>
    </row>
    <row r="403" spans="4:4" x14ac:dyDescent="0.25">
      <c r="D403" s="145"/>
    </row>
    <row r="404" spans="4:4" x14ac:dyDescent="0.25">
      <c r="D404" s="145"/>
    </row>
    <row r="405" spans="4:4" x14ac:dyDescent="0.25">
      <c r="D405" s="145"/>
    </row>
    <row r="406" spans="4:4" x14ac:dyDescent="0.25">
      <c r="D406" s="145"/>
    </row>
    <row r="407" spans="4:4" x14ac:dyDescent="0.25">
      <c r="D407" s="145"/>
    </row>
    <row r="408" spans="4:4" x14ac:dyDescent="0.25">
      <c r="D408" s="145"/>
    </row>
    <row r="409" spans="4:4" x14ac:dyDescent="0.25">
      <c r="D409" s="145"/>
    </row>
    <row r="410" spans="4:4" x14ac:dyDescent="0.25">
      <c r="D410" s="145"/>
    </row>
    <row r="411" spans="4:4" x14ac:dyDescent="0.25">
      <c r="D411" s="145"/>
    </row>
    <row r="412" spans="4:4" x14ac:dyDescent="0.25">
      <c r="D412" s="145"/>
    </row>
    <row r="413" spans="4:4" x14ac:dyDescent="0.25">
      <c r="D413" s="145"/>
    </row>
    <row r="414" spans="4:4" x14ac:dyDescent="0.25">
      <c r="D414" s="145"/>
    </row>
    <row r="415" spans="4:4" x14ac:dyDescent="0.25">
      <c r="D415" s="145"/>
    </row>
    <row r="416" spans="4:4" x14ac:dyDescent="0.25">
      <c r="D416" s="145"/>
    </row>
    <row r="417" spans="4:4" x14ac:dyDescent="0.25">
      <c r="D417" s="145"/>
    </row>
    <row r="418" spans="4:4" x14ac:dyDescent="0.25">
      <c r="D418" s="145"/>
    </row>
    <row r="419" spans="4:4" x14ac:dyDescent="0.25">
      <c r="D419" s="145"/>
    </row>
    <row r="420" spans="4:4" x14ac:dyDescent="0.25">
      <c r="D420" s="145"/>
    </row>
    <row r="421" spans="4:4" x14ac:dyDescent="0.25">
      <c r="D421" s="145"/>
    </row>
    <row r="422" spans="4:4" x14ac:dyDescent="0.25">
      <c r="D422" s="145"/>
    </row>
    <row r="423" spans="4:4" x14ac:dyDescent="0.25">
      <c r="D423" s="145"/>
    </row>
    <row r="424" spans="4:4" x14ac:dyDescent="0.25">
      <c r="D424" s="145"/>
    </row>
    <row r="425" spans="4:4" x14ac:dyDescent="0.25">
      <c r="D425" s="145"/>
    </row>
    <row r="426" spans="4:4" x14ac:dyDescent="0.25">
      <c r="D426" s="145"/>
    </row>
    <row r="427" spans="4:4" x14ac:dyDescent="0.25">
      <c r="D427" s="145"/>
    </row>
    <row r="428" spans="4:4" x14ac:dyDescent="0.25">
      <c r="D428" s="145"/>
    </row>
    <row r="429" spans="4:4" x14ac:dyDescent="0.25">
      <c r="D429" s="145"/>
    </row>
    <row r="430" spans="4:4" x14ac:dyDescent="0.25">
      <c r="D430" s="145"/>
    </row>
    <row r="431" spans="4:4" x14ac:dyDescent="0.25">
      <c r="D431" s="145"/>
    </row>
    <row r="432" spans="4:4" x14ac:dyDescent="0.25">
      <c r="D432" s="145"/>
    </row>
    <row r="433" spans="4:4" x14ac:dyDescent="0.25">
      <c r="D433" s="145"/>
    </row>
    <row r="434" spans="4:4" x14ac:dyDescent="0.25">
      <c r="D434" s="145"/>
    </row>
    <row r="435" spans="4:4" x14ac:dyDescent="0.25">
      <c r="D435" s="145"/>
    </row>
    <row r="436" spans="4:4" x14ac:dyDescent="0.25">
      <c r="D436" s="145"/>
    </row>
    <row r="437" spans="4:4" x14ac:dyDescent="0.25">
      <c r="D437" s="145"/>
    </row>
    <row r="438" spans="4:4" x14ac:dyDescent="0.25">
      <c r="D438" s="145"/>
    </row>
    <row r="439" spans="4:4" x14ac:dyDescent="0.25">
      <c r="D439" s="145"/>
    </row>
    <row r="440" spans="4:4" x14ac:dyDescent="0.25">
      <c r="D440" s="145"/>
    </row>
    <row r="441" spans="4:4" x14ac:dyDescent="0.25">
      <c r="D441" s="145"/>
    </row>
    <row r="442" spans="4:4" x14ac:dyDescent="0.25">
      <c r="D442" s="145"/>
    </row>
    <row r="443" spans="4:4" x14ac:dyDescent="0.25">
      <c r="D443" s="145"/>
    </row>
    <row r="444" spans="4:4" x14ac:dyDescent="0.25">
      <c r="D444" s="145"/>
    </row>
    <row r="445" spans="4:4" x14ac:dyDescent="0.25">
      <c r="D445" s="145"/>
    </row>
    <row r="446" spans="4:4" x14ac:dyDescent="0.25">
      <c r="D446" s="145"/>
    </row>
    <row r="447" spans="4:4" x14ac:dyDescent="0.25">
      <c r="D447" s="145"/>
    </row>
    <row r="448" spans="4:4" x14ac:dyDescent="0.25">
      <c r="D448" s="145"/>
    </row>
    <row r="449" spans="4:4" x14ac:dyDescent="0.25">
      <c r="D449" s="145"/>
    </row>
    <row r="450" spans="4:4" x14ac:dyDescent="0.25">
      <c r="D450" s="145"/>
    </row>
    <row r="451" spans="4:4" x14ac:dyDescent="0.25">
      <c r="D451" s="145"/>
    </row>
    <row r="452" spans="4:4" x14ac:dyDescent="0.25">
      <c r="D452" s="145"/>
    </row>
    <row r="453" spans="4:4" x14ac:dyDescent="0.25">
      <c r="D453" s="145"/>
    </row>
    <row r="454" spans="4:4" x14ac:dyDescent="0.25">
      <c r="D454" s="145"/>
    </row>
    <row r="455" spans="4:4" x14ac:dyDescent="0.25">
      <c r="D455" s="145"/>
    </row>
    <row r="456" spans="4:4" x14ac:dyDescent="0.25">
      <c r="D456" s="145"/>
    </row>
    <row r="457" spans="4:4" x14ac:dyDescent="0.25">
      <c r="D457" s="145"/>
    </row>
    <row r="458" spans="4:4" x14ac:dyDescent="0.25">
      <c r="D458" s="145"/>
    </row>
    <row r="459" spans="4:4" x14ac:dyDescent="0.25">
      <c r="D459" s="145"/>
    </row>
    <row r="460" spans="4:4" x14ac:dyDescent="0.25">
      <c r="D460" s="145"/>
    </row>
    <row r="461" spans="4:4" x14ac:dyDescent="0.25">
      <c r="D461" s="145"/>
    </row>
    <row r="462" spans="4:4" x14ac:dyDescent="0.25">
      <c r="D462" s="145"/>
    </row>
    <row r="463" spans="4:4" x14ac:dyDescent="0.25">
      <c r="D463" s="145"/>
    </row>
    <row r="464" spans="4:4" x14ac:dyDescent="0.25">
      <c r="D464" s="145"/>
    </row>
    <row r="465" spans="4:4" x14ac:dyDescent="0.25">
      <c r="D465" s="145"/>
    </row>
    <row r="466" spans="4:4" x14ac:dyDescent="0.25">
      <c r="D466" s="145"/>
    </row>
    <row r="467" spans="4:4" x14ac:dyDescent="0.25">
      <c r="D467" s="145"/>
    </row>
    <row r="468" spans="4:4" x14ac:dyDescent="0.25">
      <c r="D468" s="145"/>
    </row>
    <row r="469" spans="4:4" x14ac:dyDescent="0.25">
      <c r="D469" s="145"/>
    </row>
    <row r="470" spans="4:4" x14ac:dyDescent="0.25">
      <c r="D470" s="145"/>
    </row>
    <row r="471" spans="4:4" x14ac:dyDescent="0.25">
      <c r="D471" s="145"/>
    </row>
    <row r="472" spans="4:4" x14ac:dyDescent="0.25">
      <c r="D472" s="145"/>
    </row>
    <row r="473" spans="4:4" x14ac:dyDescent="0.25">
      <c r="D473" s="145"/>
    </row>
    <row r="474" spans="4:4" x14ac:dyDescent="0.25">
      <c r="D474" s="145"/>
    </row>
    <row r="475" spans="4:4" x14ac:dyDescent="0.25">
      <c r="D475" s="145"/>
    </row>
    <row r="476" spans="4:4" x14ac:dyDescent="0.25">
      <c r="D476" s="145"/>
    </row>
    <row r="477" spans="4:4" x14ac:dyDescent="0.25">
      <c r="D477" s="145"/>
    </row>
    <row r="478" spans="4:4" x14ac:dyDescent="0.25">
      <c r="D478" s="145"/>
    </row>
    <row r="479" spans="4:4" x14ac:dyDescent="0.25">
      <c r="D479" s="145"/>
    </row>
    <row r="480" spans="4:4" x14ac:dyDescent="0.25">
      <c r="D480" s="145"/>
    </row>
    <row r="481" spans="4:4" x14ac:dyDescent="0.25">
      <c r="D481" s="145"/>
    </row>
    <row r="482" spans="4:4" x14ac:dyDescent="0.25">
      <c r="D482" s="145"/>
    </row>
    <row r="483" spans="4:4" x14ac:dyDescent="0.25">
      <c r="D483" s="145"/>
    </row>
    <row r="484" spans="4:4" x14ac:dyDescent="0.25">
      <c r="D484" s="145"/>
    </row>
    <row r="485" spans="4:4" x14ac:dyDescent="0.25">
      <c r="D485" s="145"/>
    </row>
    <row r="486" spans="4:4" x14ac:dyDescent="0.25">
      <c r="D486" s="145"/>
    </row>
    <row r="487" spans="4:4" x14ac:dyDescent="0.25">
      <c r="D487" s="145"/>
    </row>
    <row r="488" spans="4:4" x14ac:dyDescent="0.25">
      <c r="D488" s="145"/>
    </row>
    <row r="489" spans="4:4" x14ac:dyDescent="0.25">
      <c r="D489" s="145"/>
    </row>
    <row r="490" spans="4:4" x14ac:dyDescent="0.25">
      <c r="D490" s="145"/>
    </row>
    <row r="491" spans="4:4" x14ac:dyDescent="0.25">
      <c r="D491" s="145"/>
    </row>
    <row r="492" spans="4:4" x14ac:dyDescent="0.25">
      <c r="D492" s="145"/>
    </row>
    <row r="493" spans="4:4" x14ac:dyDescent="0.25">
      <c r="D493" s="145"/>
    </row>
    <row r="494" spans="4:4" x14ac:dyDescent="0.25">
      <c r="D494" s="145"/>
    </row>
    <row r="495" spans="4:4" x14ac:dyDescent="0.25">
      <c r="D495" s="145"/>
    </row>
    <row r="496" spans="4:4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60" fitToHeight="0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50</vt:i4>
      </vt:variant>
    </vt:vector>
  </HeadingPairs>
  <TitlesOfParts>
    <vt:vector size="56" baseType="lpstr">
      <vt:lpstr>Pokyny pro vyplnění</vt:lpstr>
      <vt:lpstr>Stavba</vt:lpstr>
      <vt:lpstr>VzorPolozky</vt:lpstr>
      <vt:lpstr>2017-07-60 01 Pol</vt:lpstr>
      <vt:lpstr>2017-07-60 02 Pol</vt:lpstr>
      <vt:lpstr>2017-07-60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'2017-07-60 01 Pol'!Názvy_tisku</vt:lpstr>
      <vt:lpstr>'2017-07-60 02 Pol'!Názvy_tisku</vt:lpstr>
      <vt:lpstr>'2017-07-60 03 Pol'!Názvy_tisku</vt:lpstr>
      <vt:lpstr>oadresa</vt:lpstr>
      <vt:lpstr>Stavba!Objednatel</vt:lpstr>
      <vt:lpstr>Stavba!Objekt</vt:lpstr>
      <vt:lpstr>'2017-07-60 01 Pol'!Oblast_tisku</vt:lpstr>
      <vt:lpstr>'2017-07-60 02 Pol'!Oblast_tisku</vt:lpstr>
      <vt:lpstr>'2017-07-60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Zouhar</dc:creator>
  <cp:lastModifiedBy>Ondřej Hošek</cp:lastModifiedBy>
  <cp:lastPrinted>2017-08-03T10:25:59Z</cp:lastPrinted>
  <dcterms:created xsi:type="dcterms:W3CDTF">2009-04-08T07:15:50Z</dcterms:created>
  <dcterms:modified xsi:type="dcterms:W3CDTF">2017-08-03T10:33:42Z</dcterms:modified>
</cp:coreProperties>
</file>