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codeName="ThisWorkbook" defaultThemeVersion="124226"/>
  <mc:AlternateContent xmlns:mc="http://schemas.openxmlformats.org/markup-compatibility/2006">
    <mc:Choice Requires="x15">
      <x15ac:absPath xmlns:x15ac="http://schemas.microsoft.com/office/spreadsheetml/2010/11/ac" url="S:\Technicka dokumentace\Technická řešení\Projekty PASCO a ROBOTEL\Vzorové projekty škol\ZŠ TGM Ivančice\2021\Výkazy pro agenturu\PR3_odevzdaná revize 4\"/>
    </mc:Choice>
  </mc:AlternateContent>
  <xr:revisionPtr revIDLastSave="0" documentId="13_ncr:1_{1C9160F0-7584-42EA-8656-2F4F495E1872}" xr6:coauthVersionLast="47" xr6:coauthVersionMax="47" xr10:uidLastSave="{00000000-0000-0000-0000-000000000000}"/>
  <bookViews>
    <workbookView xWindow="690" yWindow="690" windowWidth="45840" windowHeight="13320" tabRatio="670" xr2:uid="{00000000-000D-0000-FFFF-FFFF00000000}"/>
  </bookViews>
  <sheets>
    <sheet name="Krycí list" sheetId="1" r:id="rId1"/>
    <sheet name="Rekapitulace" sheetId="2" r:id="rId2"/>
    <sheet name="Učebna informatiky - malá" sheetId="3" r:id="rId3"/>
    <sheet name="Učebna informatiky - velká a ka" sheetId="7" r:id="rId4"/>
    <sheet name="Učebna pro výuku cizích jazyků" sheetId="5" r:id="rId5"/>
    <sheet name="Učebna pro výuku přírodních věd" sheetId="6" r:id="rId6"/>
    <sheet name="#Figury" sheetId="4" state="hidden" r:id="rId7"/>
  </sheets>
  <definedNames>
    <definedName name="_xlnm.Print_Titles" localSheetId="1">Rekapitulace!$11:$13</definedName>
    <definedName name="_xlnm.Print_Titles" localSheetId="2">'Učebna informatiky - malá'!$11:$13</definedName>
    <definedName name="_xlnm.Print_Titles" localSheetId="3">'Učebna informatiky - velká a ka'!$11:$13</definedName>
    <definedName name="_xlnm.Print_Titles" localSheetId="4">'Učebna pro výuku cizích jazyků'!$11:$13</definedName>
    <definedName name="_xlnm.Print_Titles" localSheetId="5">'Učebna pro výuku přírodních věd'!$11:$13</definedName>
    <definedName name="_xlnm.Print_Area" localSheetId="2">'Učebna informatiky - malá'!$A$1:$J$23</definedName>
    <definedName name="_xlnm.Print_Area" localSheetId="3">'Učebna informatiky - velká a ka'!$A$1:$J$32</definedName>
    <definedName name="_xlnm.Print_Area" localSheetId="4">'Učebna pro výuku cizích jazyků'!$A$1:$J$48</definedName>
    <definedName name="_xlnm.Print_Area" localSheetId="5">'Učebna pro výuku přírodních věd'!$A$1:$J$27</definedName>
    <definedName name="Z_65E3123D_ED26_44E3_A414_09EEEF825484_.wvu.Cols" localSheetId="1" hidden="1">Rekapitulace!#REF!</definedName>
    <definedName name="Z_65E3123D_ED26_44E3_A414_09EEEF825484_.wvu.Cols" localSheetId="2" hidden="1">'Učebna informatiky - malá'!#REF!,'Učebna informatiky - malá'!#REF!,'Učebna informatiky - malá'!#REF!</definedName>
    <definedName name="Z_65E3123D_ED26_44E3_A414_09EEEF825484_.wvu.Cols" localSheetId="3" hidden="1">'Učebna informatiky - velká a ka'!#REF!,'Učebna informatiky - velká a ka'!#REF!,'Učebna informatiky - velká a ka'!#REF!</definedName>
    <definedName name="Z_65E3123D_ED26_44E3_A414_09EEEF825484_.wvu.Cols" localSheetId="4" hidden="1">'Učebna pro výuku cizích jazyků'!#REF!,'Učebna pro výuku cizích jazyků'!#REF!,'Učebna pro výuku cizích jazyků'!#REF!</definedName>
    <definedName name="Z_65E3123D_ED26_44E3_A414_09EEEF825484_.wvu.PrintArea" localSheetId="2" hidden="1">'Učebna informatiky - malá'!$A$1:$J$23</definedName>
    <definedName name="Z_65E3123D_ED26_44E3_A414_09EEEF825484_.wvu.PrintArea" localSheetId="3" hidden="1">'Učebna informatiky - velká a ka'!$A$1:$J$32</definedName>
    <definedName name="Z_65E3123D_ED26_44E3_A414_09EEEF825484_.wvu.PrintArea" localSheetId="4" hidden="1">'Učebna pro výuku cizích jazyků'!$A$1:$J$48</definedName>
    <definedName name="Z_65E3123D_ED26_44E3_A414_09EEEF825484_.wvu.PrintTitles" localSheetId="1" hidden="1">Rekapitulace!$11:$13</definedName>
    <definedName name="Z_65E3123D_ED26_44E3_A414_09EEEF825484_.wvu.PrintTitles" localSheetId="2" hidden="1">'Učebna informatiky - malá'!$11:$13</definedName>
    <definedName name="Z_65E3123D_ED26_44E3_A414_09EEEF825484_.wvu.PrintTitles" localSheetId="3" hidden="1">'Učebna informatiky - velká a ka'!$11:$13</definedName>
    <definedName name="Z_65E3123D_ED26_44E3_A414_09EEEF825484_.wvu.PrintTitles" localSheetId="4" hidden="1">'Učebna pro výuku cizích jazyků'!$11:$13</definedName>
    <definedName name="Z_65E3123D_ED26_44E3_A414_09EEEF825484_.wvu.Rows" localSheetId="0" hidden="1">'Krycí list'!$1:$1,'Krycí list'!$3:$3,'Krycí list'!$6:$6,'Krycí list'!$8:$8,'Krycí list'!$10:$24</definedName>
    <definedName name="Z_65E3123D_ED26_44E3_A414_09EEEF825484_.wvu.Rows" localSheetId="2" hidden="1">'Učebna informatiky - malá'!#REF!,'Učebna informatiky - malá'!#REF!,'Učebna informatiky - malá'!#REF!,'Učebna informatiky - malá'!#REF!,'Učebna informatiky - malá'!#REF!,'Učebna informatiky - malá'!#REF!,'Učebna informatiky - malá'!#REF!,'Učebna informatiky - malá'!#REF!,'Učebna informatiky - malá'!#REF!,'Učebna informatiky - malá'!#REF!,'Učebna informatiky - malá'!#REF!,'Učebna informatiky - malá'!#REF!,'Učebna informatiky - malá'!#REF!,'Učebna informatiky - malá'!#REF!,'Učebna informatiky - malá'!#REF!,'Učebna informatiky - malá'!#REF!,'Učebna informatiky - malá'!#REF!,'Učebna informatiky - malá'!#REF!,'Učebna informatiky - malá'!#REF!,'Učebna informatiky - malá'!#REF!,'Učebna informatiky - malá'!#REF!,'Učebna informatiky - malá'!#REF!,'Učebna informatiky - malá'!#REF!,'Učebna informatiky - malá'!#REF!,'Učebna informatiky - malá'!#REF!,'Učebna informatiky - malá'!#REF!,'Učebna informatiky - malá'!#REF!,'Učebna informatiky - malá'!#REF!,'Učebna informatiky - malá'!#REF!,'Učebna informatiky - malá'!#REF!,'Učebna informatiky - malá'!#REF!,'Učebna informatiky - malá'!#REF!,'Učebna informatiky - malá'!#REF!,'Učebna informatiky - malá'!#REF!,'Učebna informatiky - malá'!#REF!,'Učebna informatiky - malá'!#REF!,'Učebna informatiky - malá'!#REF!,'Učebna informatiky - malá'!#REF!,'Učebna informatiky - malá'!#REF!,'Učebna informatiky - malá'!#REF!,'Učebna informatiky - malá'!#REF!</definedName>
    <definedName name="Z_65E3123D_ED26_44E3_A414_09EEEF825484_.wvu.Rows" localSheetId="3" hidden="1">'Učebna informatiky - velká a ka'!#REF!,'Učebna informatiky - velká a ka'!#REF!,'Učebna informatiky - velká a ka'!#REF!,'Učebna informatiky - velká a ka'!#REF!,'Učebna informatiky - velká a ka'!#REF!,'Učebna informatiky - velká a ka'!#REF!,'Učebna informatiky - velká a ka'!#REF!,'Učebna informatiky - velká a ka'!#REF!,'Učebna informatiky - velká a ka'!#REF!,'Učebna informatiky - velká a ka'!#REF!,'Učebna informatiky - velká a ka'!#REF!,'Učebna informatiky - velká a ka'!#REF!,'Učebna informatiky - velká a ka'!#REF!,'Učebna informatiky - velká a ka'!#REF!,'Učebna informatiky - velká a ka'!#REF!,'Učebna informatiky - velká a ka'!#REF!,'Učebna informatiky - velká a ka'!#REF!,'Učebna informatiky - velká a ka'!#REF!,'Učebna informatiky - velká a ka'!#REF!,'Učebna informatiky - velká a ka'!#REF!,'Učebna informatiky - velká a ka'!#REF!,'Učebna informatiky - velká a ka'!#REF!,'Učebna informatiky - velká a ka'!#REF!,'Učebna informatiky - velká a ka'!#REF!,'Učebna informatiky - velká a ka'!#REF!,'Učebna informatiky - velká a ka'!#REF!,'Učebna informatiky - velká a ka'!#REF!,'Učebna informatiky - velká a ka'!#REF!,'Učebna informatiky - velká a ka'!#REF!,'Učebna informatiky - velká a ka'!#REF!,'Učebna informatiky - velká a ka'!#REF!,'Učebna informatiky - velká a ka'!#REF!,'Učebna informatiky - velká a ka'!#REF!,'Učebna informatiky - velká a ka'!#REF!,'Učebna informatiky - velká a ka'!#REF!,'Učebna informatiky - velká a ka'!#REF!,'Učebna informatiky - velká a ka'!#REF!,'Učebna informatiky - velká a ka'!#REF!,'Učebna informatiky - velká a ka'!#REF!,'Učebna informatiky - velká a ka'!#REF!,'Učebna informatiky - velká a ka'!#REF!</definedName>
    <definedName name="Z_65E3123D_ED26_44E3_A414_09EEEF825484_.wvu.Rows" localSheetId="4" hidden="1">'Učebna pro výuku cizích jazyků'!#REF!,'Učebna pro výuku cizích jazyků'!#REF!,'Učebna pro výuku cizích jazyků'!#REF!,'Učebna pro výuku cizích jazyků'!#REF!,'Učebna pro výuku cizích jazyků'!#REF!,'Učebna pro výuku cizích jazyků'!#REF!,'Učebna pro výuku cizích jazyků'!#REF!,'Učebna pro výuku cizích jazyků'!#REF!,'Učebna pro výuku cizích jazyků'!#REF!,'Učebna pro výuku cizích jazyků'!#REF!,'Učebna pro výuku cizích jazyků'!#REF!,'Učebna pro výuku cizích jazyků'!#REF!,'Učebna pro výuku cizích jazyků'!#REF!,'Učebna pro výuku cizích jazyků'!#REF!,'Učebna pro výuku cizích jazyků'!#REF!,'Učebna pro výuku cizích jazyků'!#REF!,'Učebna pro výuku cizích jazyků'!#REF!,'Učebna pro výuku cizích jazyků'!#REF!,'Učebna pro výuku cizích jazyků'!#REF!,'Učebna pro výuku cizích jazyků'!#REF!,'Učebna pro výuku cizích jazyků'!#REF!,'Učebna pro výuku cizích jazyků'!#REF!,'Učebna pro výuku cizích jazyků'!#REF!,'Učebna pro výuku cizích jazyků'!#REF!,'Učebna pro výuku cizích jazyků'!#REF!,'Učebna pro výuku cizích jazyků'!#REF!,'Učebna pro výuku cizích jazyků'!#REF!,'Učebna pro výuku cizích jazyků'!#REF!,'Učebna pro výuku cizích jazyků'!#REF!,'Učebna pro výuku cizích jazyků'!#REF!,'Učebna pro výuku cizích jazyků'!#REF!,'Učebna pro výuku cizích jazyků'!#REF!,'Učebna pro výuku cizích jazyků'!#REF!,'Učebna pro výuku cizích jazyků'!#REF!,'Učebna pro výuku cizích jazyků'!#REF!,'Učebna pro výuku cizích jazyků'!#REF!,'Učebna pro výuku cizích jazyků'!#REF!,'Učebna pro výuku cizích jazyků'!#REF!,'Učebna pro výuku cizích jazyků'!#REF!,'Učebna pro výuku cizích jazyků'!#REF!,'Učebna pro výuku cizích jazyků'!#REF!</definedName>
    <definedName name="Z_82B4F4D9_5370_4303_A97E_2A49E01AF629_.wvu.Cols" localSheetId="1" hidden="1">Rekapitulace!#REF!</definedName>
    <definedName name="Z_82B4F4D9_5370_4303_A97E_2A49E01AF629_.wvu.Cols" localSheetId="2" hidden="1">'Učebna informatiky - malá'!#REF!,'Učebna informatiky - malá'!#REF!,'Učebna informatiky - malá'!#REF!</definedName>
    <definedName name="Z_82B4F4D9_5370_4303_A97E_2A49E01AF629_.wvu.Cols" localSheetId="3" hidden="1">'Učebna informatiky - velká a ka'!#REF!,'Učebna informatiky - velká a ka'!#REF!,'Učebna informatiky - velká a ka'!#REF!</definedName>
    <definedName name="Z_82B4F4D9_5370_4303_A97E_2A49E01AF629_.wvu.Cols" localSheetId="4" hidden="1">'Učebna pro výuku cizích jazyků'!#REF!,'Učebna pro výuku cizích jazyků'!#REF!,'Učebna pro výuku cizích jazyků'!#REF!</definedName>
    <definedName name="Z_82B4F4D9_5370_4303_A97E_2A49E01AF629_.wvu.PrintArea" localSheetId="2" hidden="1">'Učebna informatiky - malá'!$A$1:$J$23</definedName>
    <definedName name="Z_82B4F4D9_5370_4303_A97E_2A49E01AF629_.wvu.PrintArea" localSheetId="3" hidden="1">'Učebna informatiky - velká a ka'!$A$1:$J$32</definedName>
    <definedName name="Z_82B4F4D9_5370_4303_A97E_2A49E01AF629_.wvu.PrintArea" localSheetId="4" hidden="1">'Učebna pro výuku cizích jazyků'!$A$1:$J$48</definedName>
    <definedName name="Z_82B4F4D9_5370_4303_A97E_2A49E01AF629_.wvu.PrintTitles" localSheetId="1" hidden="1">Rekapitulace!$11:$13</definedName>
    <definedName name="Z_82B4F4D9_5370_4303_A97E_2A49E01AF629_.wvu.PrintTitles" localSheetId="2" hidden="1">'Učebna informatiky - malá'!$11:$13</definedName>
    <definedName name="Z_82B4F4D9_5370_4303_A97E_2A49E01AF629_.wvu.PrintTitles" localSheetId="3" hidden="1">'Učebna informatiky - velká a ka'!$11:$13</definedName>
    <definedName name="Z_82B4F4D9_5370_4303_A97E_2A49E01AF629_.wvu.PrintTitles" localSheetId="4" hidden="1">'Učebna pro výuku cizích jazyků'!$11:$13</definedName>
    <definedName name="Z_82B4F4D9_5370_4303_A97E_2A49E01AF629_.wvu.Rows" localSheetId="0" hidden="1">'Krycí list'!$1:$1,'Krycí list'!$3:$3,'Krycí list'!$6:$6,'Krycí list'!$8:$8,'Krycí list'!$10:$24</definedName>
    <definedName name="Z_82B4F4D9_5370_4303_A97E_2A49E01AF629_.wvu.Rows" localSheetId="2" hidden="1">'Učebna informatiky - malá'!#REF!,'Učebna informatiky - malá'!#REF!,'Učebna informatiky - malá'!#REF!,'Učebna informatiky - malá'!#REF!,'Učebna informatiky - malá'!#REF!,'Učebna informatiky - malá'!#REF!,'Učebna informatiky - malá'!#REF!,'Učebna informatiky - malá'!#REF!,'Učebna informatiky - malá'!#REF!,'Učebna informatiky - malá'!#REF!,'Učebna informatiky - malá'!#REF!,'Učebna informatiky - malá'!#REF!,'Učebna informatiky - malá'!#REF!,'Učebna informatiky - malá'!#REF!,'Učebna informatiky - malá'!#REF!,'Učebna informatiky - malá'!#REF!,'Učebna informatiky - malá'!#REF!,'Učebna informatiky - malá'!#REF!,'Učebna informatiky - malá'!#REF!,'Učebna informatiky - malá'!#REF!,'Učebna informatiky - malá'!#REF!,'Učebna informatiky - malá'!#REF!,'Učebna informatiky - malá'!#REF!,'Učebna informatiky - malá'!#REF!,'Učebna informatiky - malá'!#REF!,'Učebna informatiky - malá'!#REF!,'Učebna informatiky - malá'!#REF!,'Učebna informatiky - malá'!#REF!,'Učebna informatiky - malá'!#REF!,'Učebna informatiky - malá'!#REF!,'Učebna informatiky - malá'!#REF!,'Učebna informatiky - malá'!#REF!,'Učebna informatiky - malá'!#REF!,'Učebna informatiky - malá'!#REF!,'Učebna informatiky - malá'!#REF!,'Učebna informatiky - malá'!#REF!,'Učebna informatiky - malá'!#REF!,'Učebna informatiky - malá'!#REF!,'Učebna informatiky - malá'!#REF!,'Učebna informatiky - malá'!#REF!,'Učebna informatiky - malá'!#REF!</definedName>
    <definedName name="Z_82B4F4D9_5370_4303_A97E_2A49E01AF629_.wvu.Rows" localSheetId="3" hidden="1">'Učebna informatiky - velká a ka'!#REF!,'Učebna informatiky - velká a ka'!#REF!,'Učebna informatiky - velká a ka'!#REF!,'Učebna informatiky - velká a ka'!#REF!,'Učebna informatiky - velká a ka'!#REF!,'Učebna informatiky - velká a ka'!#REF!,'Učebna informatiky - velká a ka'!#REF!,'Učebna informatiky - velká a ka'!#REF!,'Učebna informatiky - velká a ka'!#REF!,'Učebna informatiky - velká a ka'!#REF!,'Učebna informatiky - velká a ka'!#REF!,'Učebna informatiky - velká a ka'!#REF!,'Učebna informatiky - velká a ka'!#REF!,'Učebna informatiky - velká a ka'!#REF!,'Učebna informatiky - velká a ka'!#REF!,'Učebna informatiky - velká a ka'!#REF!,'Učebna informatiky - velká a ka'!#REF!,'Učebna informatiky - velká a ka'!#REF!,'Učebna informatiky - velká a ka'!#REF!,'Učebna informatiky - velká a ka'!#REF!,'Učebna informatiky - velká a ka'!#REF!,'Učebna informatiky - velká a ka'!#REF!,'Učebna informatiky - velká a ka'!#REF!,'Učebna informatiky - velká a ka'!#REF!,'Učebna informatiky - velká a ka'!#REF!,'Učebna informatiky - velká a ka'!#REF!,'Učebna informatiky - velká a ka'!#REF!,'Učebna informatiky - velká a ka'!#REF!,'Učebna informatiky - velká a ka'!#REF!,'Učebna informatiky - velká a ka'!#REF!,'Učebna informatiky - velká a ka'!#REF!,'Učebna informatiky - velká a ka'!#REF!,'Učebna informatiky - velká a ka'!#REF!,'Učebna informatiky - velká a ka'!#REF!,'Učebna informatiky - velká a ka'!#REF!,'Učebna informatiky - velká a ka'!#REF!,'Učebna informatiky - velká a ka'!#REF!,'Učebna informatiky - velká a ka'!#REF!,'Učebna informatiky - velká a ka'!#REF!,'Učebna informatiky - velká a ka'!#REF!,'Učebna informatiky - velká a ka'!#REF!</definedName>
    <definedName name="Z_82B4F4D9_5370_4303_A97E_2A49E01AF629_.wvu.Rows" localSheetId="4" hidden="1">'Učebna pro výuku cizích jazyků'!#REF!,'Učebna pro výuku cizích jazyků'!#REF!,'Učebna pro výuku cizích jazyků'!#REF!,'Učebna pro výuku cizích jazyků'!#REF!,'Učebna pro výuku cizích jazyků'!#REF!,'Učebna pro výuku cizích jazyků'!#REF!,'Učebna pro výuku cizích jazyků'!#REF!,'Učebna pro výuku cizích jazyků'!#REF!,'Učebna pro výuku cizích jazyků'!#REF!,'Učebna pro výuku cizích jazyků'!#REF!,'Učebna pro výuku cizích jazyků'!#REF!,'Učebna pro výuku cizích jazyků'!#REF!,'Učebna pro výuku cizích jazyků'!#REF!,'Učebna pro výuku cizích jazyků'!#REF!,'Učebna pro výuku cizích jazyků'!#REF!,'Učebna pro výuku cizích jazyků'!#REF!,'Učebna pro výuku cizích jazyků'!#REF!,'Učebna pro výuku cizích jazyků'!#REF!,'Učebna pro výuku cizích jazyků'!#REF!,'Učebna pro výuku cizích jazyků'!#REF!,'Učebna pro výuku cizích jazyků'!#REF!,'Učebna pro výuku cizích jazyků'!#REF!,'Učebna pro výuku cizích jazyků'!#REF!,'Učebna pro výuku cizích jazyků'!#REF!,'Učebna pro výuku cizích jazyků'!#REF!,'Učebna pro výuku cizích jazyků'!#REF!,'Učebna pro výuku cizích jazyků'!#REF!,'Učebna pro výuku cizích jazyků'!#REF!,'Učebna pro výuku cizích jazyků'!#REF!,'Učebna pro výuku cizích jazyků'!#REF!,'Učebna pro výuku cizích jazyků'!#REF!,'Učebna pro výuku cizích jazyků'!#REF!,'Učebna pro výuku cizích jazyků'!#REF!,'Učebna pro výuku cizích jazyků'!#REF!,'Učebna pro výuku cizích jazyků'!#REF!,'Učebna pro výuku cizích jazyků'!#REF!,'Učebna pro výuku cizích jazyků'!#REF!,'Učebna pro výuku cizích jazyků'!#REF!,'Učebna pro výuku cizích jazyků'!#REF!,'Učebna pro výuku cizích jazyků'!#REF!,'Učebna pro výuku cizích jazyků'!#REF!</definedName>
    <definedName name="Z_D6CFA044_0C8C_4ECE_96A2_AFF3DD5E0425_.wvu.Cols" localSheetId="1" hidden="1">Rekapitulace!#REF!</definedName>
    <definedName name="Z_D6CFA044_0C8C_4ECE_96A2_AFF3DD5E0425_.wvu.Cols" localSheetId="2" hidden="1">'Učebna informatiky - malá'!#REF!,'Učebna informatiky - malá'!#REF!,'Učebna informatiky - malá'!#REF!</definedName>
    <definedName name="Z_D6CFA044_0C8C_4ECE_96A2_AFF3DD5E0425_.wvu.Cols" localSheetId="3" hidden="1">'Učebna informatiky - velká a ka'!#REF!,'Učebna informatiky - velká a ka'!#REF!,'Učebna informatiky - velká a ka'!#REF!</definedName>
    <definedName name="Z_D6CFA044_0C8C_4ECE_96A2_AFF3DD5E0425_.wvu.Cols" localSheetId="4" hidden="1">'Učebna pro výuku cizích jazyků'!#REF!,'Učebna pro výuku cizích jazyků'!#REF!,'Učebna pro výuku cizích jazyků'!#REF!</definedName>
    <definedName name="Z_D6CFA044_0C8C_4ECE_96A2_AFF3DD5E0425_.wvu.PrintArea" localSheetId="2" hidden="1">'Učebna informatiky - malá'!$A$1:$J$23</definedName>
    <definedName name="Z_D6CFA044_0C8C_4ECE_96A2_AFF3DD5E0425_.wvu.PrintArea" localSheetId="3" hidden="1">'Učebna informatiky - velká a ka'!$A$1:$J$32</definedName>
    <definedName name="Z_D6CFA044_0C8C_4ECE_96A2_AFF3DD5E0425_.wvu.PrintArea" localSheetId="4" hidden="1">'Učebna pro výuku cizích jazyků'!$A$1:$J$48</definedName>
    <definedName name="Z_D6CFA044_0C8C_4ECE_96A2_AFF3DD5E0425_.wvu.PrintTitles" localSheetId="1" hidden="1">Rekapitulace!$11:$13</definedName>
    <definedName name="Z_D6CFA044_0C8C_4ECE_96A2_AFF3DD5E0425_.wvu.PrintTitles" localSheetId="2" hidden="1">'Učebna informatiky - malá'!$11:$13</definedName>
    <definedName name="Z_D6CFA044_0C8C_4ECE_96A2_AFF3DD5E0425_.wvu.PrintTitles" localSheetId="3" hidden="1">'Učebna informatiky - velká a ka'!$11:$13</definedName>
    <definedName name="Z_D6CFA044_0C8C_4ECE_96A2_AFF3DD5E0425_.wvu.PrintTitles" localSheetId="4" hidden="1">'Učebna pro výuku cizích jazyků'!$11:$13</definedName>
    <definedName name="Z_D6CFA044_0C8C_4ECE_96A2_AFF3DD5E0425_.wvu.Rows" localSheetId="0" hidden="1">'Krycí list'!$1:$1,'Krycí list'!$3:$3,'Krycí list'!$6:$6,'Krycí list'!$8:$8,'Krycí list'!$10:$24</definedName>
    <definedName name="Z_D6CFA044_0C8C_4ECE_96A2_AFF3DD5E0425_.wvu.Rows" localSheetId="2" hidden="1">'Učebna informatiky - malá'!#REF!,'Učebna informatiky - malá'!#REF!,'Učebna informatiky - malá'!#REF!,'Učebna informatiky - malá'!#REF!,'Učebna informatiky - malá'!#REF!,'Učebna informatiky - malá'!#REF!,'Učebna informatiky - malá'!#REF!,'Učebna informatiky - malá'!#REF!,'Učebna informatiky - malá'!#REF!,'Učebna informatiky - malá'!#REF!,'Učebna informatiky - malá'!#REF!,'Učebna informatiky - malá'!#REF!,'Učebna informatiky - malá'!#REF!,'Učebna informatiky - malá'!#REF!,'Učebna informatiky - malá'!#REF!,'Učebna informatiky - malá'!#REF!,'Učebna informatiky - malá'!#REF!,'Učebna informatiky - malá'!#REF!,'Učebna informatiky - malá'!#REF!,'Učebna informatiky - malá'!#REF!,'Učebna informatiky - malá'!#REF!,'Učebna informatiky - malá'!#REF!,'Učebna informatiky - malá'!#REF!,'Učebna informatiky - malá'!#REF!,'Učebna informatiky - malá'!#REF!,'Učebna informatiky - malá'!#REF!,'Učebna informatiky - malá'!#REF!,'Učebna informatiky - malá'!#REF!,'Učebna informatiky - malá'!#REF!,'Učebna informatiky - malá'!#REF!,'Učebna informatiky - malá'!#REF!,'Učebna informatiky - malá'!#REF!,'Učebna informatiky - malá'!#REF!,'Učebna informatiky - malá'!#REF!,'Učebna informatiky - malá'!#REF!,'Učebna informatiky - malá'!#REF!,'Učebna informatiky - malá'!#REF!,'Učebna informatiky - malá'!#REF!,'Učebna informatiky - malá'!#REF!,'Učebna informatiky - malá'!#REF!,'Učebna informatiky - malá'!#REF!</definedName>
    <definedName name="Z_D6CFA044_0C8C_4ECE_96A2_AFF3DD5E0425_.wvu.Rows" localSheetId="3" hidden="1">'Učebna informatiky - velká a ka'!#REF!,'Učebna informatiky - velká a ka'!#REF!,'Učebna informatiky - velká a ka'!#REF!,'Učebna informatiky - velká a ka'!#REF!,'Učebna informatiky - velká a ka'!#REF!,'Učebna informatiky - velká a ka'!#REF!,'Učebna informatiky - velká a ka'!#REF!,'Učebna informatiky - velká a ka'!#REF!,'Učebna informatiky - velká a ka'!#REF!,'Učebna informatiky - velká a ka'!#REF!,'Učebna informatiky - velká a ka'!#REF!,'Učebna informatiky - velká a ka'!#REF!,'Učebna informatiky - velká a ka'!#REF!,'Učebna informatiky - velká a ka'!#REF!,'Učebna informatiky - velká a ka'!#REF!,'Učebna informatiky - velká a ka'!#REF!,'Učebna informatiky - velká a ka'!#REF!,'Učebna informatiky - velká a ka'!#REF!,'Učebna informatiky - velká a ka'!#REF!,'Učebna informatiky - velká a ka'!#REF!,'Učebna informatiky - velká a ka'!#REF!,'Učebna informatiky - velká a ka'!#REF!,'Učebna informatiky - velká a ka'!#REF!,'Učebna informatiky - velká a ka'!#REF!,'Učebna informatiky - velká a ka'!#REF!,'Učebna informatiky - velká a ka'!#REF!,'Učebna informatiky - velká a ka'!#REF!,'Učebna informatiky - velká a ka'!#REF!,'Učebna informatiky - velká a ka'!#REF!,'Učebna informatiky - velká a ka'!#REF!,'Učebna informatiky - velká a ka'!#REF!,'Učebna informatiky - velká a ka'!#REF!,'Učebna informatiky - velká a ka'!#REF!,'Učebna informatiky - velká a ka'!#REF!,'Učebna informatiky - velká a ka'!#REF!,'Učebna informatiky - velká a ka'!#REF!,'Učebna informatiky - velká a ka'!#REF!,'Učebna informatiky - velká a ka'!#REF!,'Učebna informatiky - velká a ka'!#REF!,'Učebna informatiky - velká a ka'!#REF!,'Učebna informatiky - velká a ka'!#REF!</definedName>
    <definedName name="Z_D6CFA044_0C8C_4ECE_96A2_AFF3DD5E0425_.wvu.Rows" localSheetId="4" hidden="1">'Učebna pro výuku cizích jazyků'!#REF!,'Učebna pro výuku cizích jazyků'!#REF!,'Učebna pro výuku cizích jazyků'!#REF!,'Učebna pro výuku cizích jazyků'!#REF!,'Učebna pro výuku cizích jazyků'!#REF!,'Učebna pro výuku cizích jazyků'!#REF!,'Učebna pro výuku cizích jazyků'!#REF!,'Učebna pro výuku cizích jazyků'!#REF!,'Učebna pro výuku cizích jazyků'!#REF!,'Učebna pro výuku cizích jazyků'!#REF!,'Učebna pro výuku cizích jazyků'!#REF!,'Učebna pro výuku cizích jazyků'!#REF!,'Učebna pro výuku cizích jazyků'!#REF!,'Učebna pro výuku cizích jazyků'!#REF!,'Učebna pro výuku cizích jazyků'!#REF!,'Učebna pro výuku cizích jazyků'!#REF!,'Učebna pro výuku cizích jazyků'!#REF!,'Učebna pro výuku cizích jazyků'!#REF!,'Učebna pro výuku cizích jazyků'!#REF!,'Učebna pro výuku cizích jazyků'!#REF!,'Učebna pro výuku cizích jazyků'!#REF!,'Učebna pro výuku cizích jazyků'!#REF!,'Učebna pro výuku cizích jazyků'!#REF!,'Učebna pro výuku cizích jazyků'!#REF!,'Učebna pro výuku cizích jazyků'!#REF!,'Učebna pro výuku cizích jazyků'!#REF!,'Učebna pro výuku cizích jazyků'!#REF!,'Učebna pro výuku cizích jazyků'!#REF!,'Učebna pro výuku cizích jazyků'!#REF!,'Učebna pro výuku cizích jazyků'!#REF!,'Učebna pro výuku cizích jazyků'!#REF!,'Učebna pro výuku cizích jazyků'!#REF!,'Učebna pro výuku cizích jazyků'!#REF!,'Učebna pro výuku cizích jazyků'!#REF!,'Učebna pro výuku cizích jazyků'!#REF!,'Učebna pro výuku cizích jazyků'!#REF!,'Učebna pro výuku cizích jazyků'!#REF!,'Učebna pro výuku cizích jazyků'!#REF!,'Učebna pro výuku cizích jazyků'!#REF!,'Učebna pro výuku cizích jazyků'!#REF!,'Učebna pro výuku cizích jazyků'!#REF!</definedName>
  </definedNames>
  <calcPr calcId="191029"/>
  <customWorkbookViews>
    <customWorkbookView name="Petr Smolík – osobní zobrazení" guid="{D6CFA044-0C8C-4ECE-96A2-AFF3DD5E0425}" mergeInterval="0" personalView="1" maximized="1" xWindow="1911" yWindow="-9" windowWidth="1938" windowHeight="1048" activeSheetId="3"/>
    <customWorkbookView name="Vladimír Lazárek – osobní zobrazení" guid="{82B4F4D9-5370-4303-A97E-2A49E01AF629}" mergeInterval="0" personalView="1" maximized="1" xWindow="-8" yWindow="-8" windowWidth="1936" windowHeight="1056" activeSheetId="3"/>
    <customWorkbookView name="Sebastian Fenyk – osobní zobrazení" guid="{65E3123D-ED26-44E3-A414-09EEEF825484}" mergeInterval="0" personalView="1" maximized="1" xWindow="-8" yWindow="-8" windowWidth="1936" windowHeight="1056" activeSheetId="3"/>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20" i="3" l="1"/>
  <c r="K20" i="3" s="1"/>
  <c r="B18" i="2" l="1"/>
  <c r="B17" i="2"/>
  <c r="B16" i="2"/>
  <c r="B15" i="2"/>
  <c r="C9" i="6"/>
  <c r="C8" i="6"/>
  <c r="C7" i="6"/>
  <c r="C5" i="6"/>
  <c r="C4" i="6"/>
  <c r="C3" i="6"/>
  <c r="C9" i="5"/>
  <c r="C8" i="5"/>
  <c r="C7" i="5"/>
  <c r="C5" i="5"/>
  <c r="C4" i="5"/>
  <c r="C3" i="5"/>
  <c r="C9" i="7"/>
  <c r="C8" i="7"/>
  <c r="C7" i="7"/>
  <c r="C5" i="7"/>
  <c r="C4" i="7"/>
  <c r="C3" i="7"/>
  <c r="I31" i="7"/>
  <c r="K31" i="7" s="1"/>
  <c r="I30" i="7"/>
  <c r="K30" i="7" s="1"/>
  <c r="I29" i="7"/>
  <c r="K29" i="7" s="1"/>
  <c r="I28" i="7"/>
  <c r="K28" i="7" s="1"/>
  <c r="I27" i="7"/>
  <c r="K27" i="7" s="1"/>
  <c r="I26" i="7"/>
  <c r="K26" i="7" s="1"/>
  <c r="I25" i="7"/>
  <c r="K25" i="7" s="1"/>
  <c r="I23" i="7"/>
  <c r="K23" i="7" s="1"/>
  <c r="I22" i="7"/>
  <c r="K22" i="7" s="1"/>
  <c r="I21" i="7"/>
  <c r="K21" i="7" s="1"/>
  <c r="I20" i="7"/>
  <c r="K20" i="7" s="1"/>
  <c r="I19" i="7"/>
  <c r="K19" i="7" s="1"/>
  <c r="I18" i="7"/>
  <c r="K18" i="7" s="1"/>
  <c r="I17" i="7"/>
  <c r="K17" i="7" s="1"/>
  <c r="I16" i="7"/>
  <c r="I15" i="7" l="1"/>
  <c r="K16" i="7"/>
  <c r="I24" i="7"/>
  <c r="I26" i="6"/>
  <c r="K26" i="6" s="1"/>
  <c r="I25" i="6"/>
  <c r="K25" i="6" s="1"/>
  <c r="I24" i="6"/>
  <c r="K24" i="6" s="1"/>
  <c r="I23" i="6"/>
  <c r="K23" i="6" s="1"/>
  <c r="I22" i="6"/>
  <c r="K22" i="6" s="1"/>
  <c r="I21" i="6"/>
  <c r="K21" i="6" s="1"/>
  <c r="I20" i="6"/>
  <c r="K20" i="6" s="1"/>
  <c r="I19" i="6"/>
  <c r="K19" i="6" s="1"/>
  <c r="I18" i="6"/>
  <c r="K18" i="6" s="1"/>
  <c r="I17" i="6"/>
  <c r="K17" i="6" s="1"/>
  <c r="I16" i="6"/>
  <c r="K16" i="6" s="1"/>
  <c r="I47" i="5"/>
  <c r="K47" i="5" s="1"/>
  <c r="I46" i="5"/>
  <c r="K46" i="5" s="1"/>
  <c r="I45" i="5"/>
  <c r="K45" i="5" s="1"/>
  <c r="I44" i="5"/>
  <c r="K44" i="5" s="1"/>
  <c r="I43" i="5"/>
  <c r="K43" i="5" s="1"/>
  <c r="I42" i="5"/>
  <c r="K42" i="5" s="1"/>
  <c r="I41" i="5"/>
  <c r="K41" i="5" s="1"/>
  <c r="I39" i="5"/>
  <c r="K39" i="5" s="1"/>
  <c r="I38" i="5"/>
  <c r="K38" i="5" s="1"/>
  <c r="I37" i="5"/>
  <c r="K37" i="5" s="1"/>
  <c r="I36" i="5"/>
  <c r="K36" i="5" s="1"/>
  <c r="I35" i="5"/>
  <c r="K35" i="5" s="1"/>
  <c r="I34" i="5"/>
  <c r="K34" i="5" s="1"/>
  <c r="I33" i="5"/>
  <c r="K33" i="5" s="1"/>
  <c r="I32" i="5"/>
  <c r="K32" i="5" s="1"/>
  <c r="I30" i="5"/>
  <c r="K30" i="5" s="1"/>
  <c r="I29" i="5"/>
  <c r="K29" i="5" s="1"/>
  <c r="I28" i="5"/>
  <c r="K28" i="5" s="1"/>
  <c r="I27" i="5"/>
  <c r="K27" i="5" s="1"/>
  <c r="I26" i="5"/>
  <c r="K26" i="5" s="1"/>
  <c r="I25" i="5"/>
  <c r="K25" i="5" s="1"/>
  <c r="I24" i="5"/>
  <c r="K24" i="5" s="1"/>
  <c r="I23" i="5"/>
  <c r="K23" i="5" s="1"/>
  <c r="I22" i="5"/>
  <c r="K22" i="5" s="1"/>
  <c r="I20" i="5"/>
  <c r="K20" i="5" s="1"/>
  <c r="I19" i="5"/>
  <c r="K19" i="5" s="1"/>
  <c r="I18" i="5"/>
  <c r="K18" i="5" s="1"/>
  <c r="I17" i="5"/>
  <c r="K17" i="5" s="1"/>
  <c r="I16" i="5"/>
  <c r="K16" i="5" s="1"/>
  <c r="I14" i="7" l="1"/>
  <c r="I21" i="5"/>
  <c r="I15" i="5"/>
  <c r="I31" i="5"/>
  <c r="I40" i="5"/>
  <c r="I15" i="6"/>
  <c r="I14" i="6" l="1"/>
  <c r="C18" i="2" s="1"/>
  <c r="I14" i="5"/>
  <c r="I32" i="7"/>
  <c r="C16" i="2"/>
  <c r="I27" i="6" l="1"/>
  <c r="I48" i="5"/>
  <c r="C17" i="2"/>
  <c r="I22" i="3"/>
  <c r="K22" i="3" s="1"/>
  <c r="I21" i="3"/>
  <c r="K21" i="3" s="1"/>
  <c r="I19" i="3"/>
  <c r="K19" i="3" s="1"/>
  <c r="I18" i="3"/>
  <c r="K18" i="3" s="1"/>
  <c r="I17" i="3"/>
  <c r="K17" i="3" s="1"/>
  <c r="I16" i="3"/>
  <c r="K16" i="3" l="1"/>
  <c r="I15" i="3"/>
  <c r="I14" i="3" s="1"/>
  <c r="C3" i="3" l="1"/>
  <c r="C4" i="3"/>
  <c r="C5" i="3"/>
  <c r="C7" i="3"/>
  <c r="C8" i="3"/>
  <c r="C9" i="3"/>
  <c r="B2" i="2"/>
  <c r="B3" i="2"/>
  <c r="B4" i="2"/>
  <c r="B5" i="2"/>
  <c r="B7" i="2"/>
  <c r="B8" i="2"/>
  <c r="B9" i="2"/>
  <c r="E35" i="1"/>
  <c r="J35" i="1"/>
  <c r="R35" i="1"/>
  <c r="P38" i="1"/>
  <c r="P39" i="1"/>
  <c r="P40" i="1"/>
  <c r="P41" i="1"/>
  <c r="P42" i="1"/>
  <c r="J46" i="1"/>
  <c r="K47" i="1"/>
  <c r="E42" i="1" l="1"/>
  <c r="R38" i="1" l="1"/>
  <c r="J47" i="1"/>
  <c r="R41" i="1"/>
  <c r="I23" i="3" l="1"/>
  <c r="C14" i="2"/>
  <c r="E44" i="1" s="1"/>
  <c r="E46" i="1" s="1"/>
  <c r="C15" i="2"/>
  <c r="C19" i="2" s="1"/>
  <c r="R46" i="1"/>
  <c r="R49" i="1" l="1"/>
  <c r="O51" i="1" s="1"/>
  <c r="S49" i="1"/>
  <c r="S51" i="1" l="1"/>
  <c r="R51" i="1"/>
  <c r="O50" i="1"/>
  <c r="S50" i="1" l="1"/>
  <c r="R50" i="1"/>
  <c r="R52" i="1" s="1"/>
</calcChain>
</file>

<file path=xl/sharedStrings.xml><?xml version="1.0" encoding="utf-8"?>
<sst xmlns="http://schemas.openxmlformats.org/spreadsheetml/2006/main" count="482" uniqueCount="216">
  <si>
    <t>Název stavby</t>
  </si>
  <si>
    <t>JKSO</t>
  </si>
  <si>
    <t xml:space="preserve"> </t>
  </si>
  <si>
    <t>Kód stavby</t>
  </si>
  <si>
    <t>ucebny</t>
  </si>
  <si>
    <t>Název objektu</t>
  </si>
  <si>
    <t>EČO</t>
  </si>
  <si>
    <t/>
  </si>
  <si>
    <t>Kód objektu</t>
  </si>
  <si>
    <t>Název části</t>
  </si>
  <si>
    <t>Místo</t>
  </si>
  <si>
    <t>Kód části</t>
  </si>
  <si>
    <t>Název podčásti</t>
  </si>
  <si>
    <t>Kód podčásti</t>
  </si>
  <si>
    <t>IČ</t>
  </si>
  <si>
    <t>DIČ</t>
  </si>
  <si>
    <t>Objednatel</t>
  </si>
  <si>
    <t>Projektant</t>
  </si>
  <si>
    <t>Zhotovitel</t>
  </si>
  <si>
    <t>Rozpočet číslo</t>
  </si>
  <si>
    <t>Zpracoval</t>
  </si>
  <si>
    <t>Dne</t>
  </si>
  <si>
    <t xml:space="preserve">               Měrné a účelové jednotky</t>
  </si>
  <si>
    <t xml:space="preserve">            Počet</t>
  </si>
  <si>
    <t xml:space="preserve">    Náklady / 1 m.j.</t>
  </si>
  <si>
    <t xml:space="preserve">             Počet</t>
  </si>
  <si>
    <t xml:space="preserve">     Náklady / 1 m.j.</t>
  </si>
  <si>
    <t xml:space="preserve">                Počet</t>
  </si>
  <si>
    <t xml:space="preserve">        Náklady / 1 m.j.</t>
  </si>
  <si>
    <t xml:space="preserve">               Rozpočtové náklady v</t>
  </si>
  <si>
    <t>CZK</t>
  </si>
  <si>
    <t>A</t>
  </si>
  <si>
    <t>Základní rozp. náklady</t>
  </si>
  <si>
    <t>B</t>
  </si>
  <si>
    <t>Doplňkové náklady</t>
  </si>
  <si>
    <t>C</t>
  </si>
  <si>
    <t>Vedlejší rozpočtové náklady</t>
  </si>
  <si>
    <t>HSV</t>
  </si>
  <si>
    <t>Práce přesčas</t>
  </si>
  <si>
    <t>Zařízení staveniště</t>
  </si>
  <si>
    <t>21</t>
  </si>
  <si>
    <t>%</t>
  </si>
  <si>
    <t>Bez pevné podl.</t>
  </si>
  <si>
    <t>PSV</t>
  </si>
  <si>
    <t>Kulturní památka</t>
  </si>
  <si>
    <t>Územní vlivy</t>
  </si>
  <si>
    <t>Provozní vlivy</t>
  </si>
  <si>
    <t>Ostatní</t>
  </si>
  <si>
    <t>VRN z rozpočtu</t>
  </si>
  <si>
    <t>HZS</t>
  </si>
  <si>
    <t>Kompl. činnost</t>
  </si>
  <si>
    <t>Ostatní náklady</t>
  </si>
  <si>
    <t>D</t>
  </si>
  <si>
    <t>Celkové náklady</t>
  </si>
  <si>
    <t>Datum a podpis</t>
  </si>
  <si>
    <t>Razítko</t>
  </si>
  <si>
    <t>DPH</t>
  </si>
  <si>
    <t>E</t>
  </si>
  <si>
    <t>Přípočty a odpočty</t>
  </si>
  <si>
    <t>Dodávky objednatele</t>
  </si>
  <si>
    <t>Klouzavá doložka</t>
  </si>
  <si>
    <t>Zvýhodnění + -</t>
  </si>
  <si>
    <t>Stavba:</t>
  </si>
  <si>
    <t>Objekt:</t>
  </si>
  <si>
    <t>Část:</t>
  </si>
  <si>
    <t xml:space="preserve">JKSO: </t>
  </si>
  <si>
    <t>Objednatel:</t>
  </si>
  <si>
    <t>Zhotovitel:</t>
  </si>
  <si>
    <t>Datum:</t>
  </si>
  <si>
    <t>Kód</t>
  </si>
  <si>
    <t>Popis</t>
  </si>
  <si>
    <t>Cena celkem</t>
  </si>
  <si>
    <t>JKSO:</t>
  </si>
  <si>
    <t>P.Č.</t>
  </si>
  <si>
    <t>TV</t>
  </si>
  <si>
    <t>KCN</t>
  </si>
  <si>
    <t>MJ</t>
  </si>
  <si>
    <t>Množství celkem</t>
  </si>
  <si>
    <t>Sazba DPH</t>
  </si>
  <si>
    <t>kus</t>
  </si>
  <si>
    <t xml:space="preserve">REKAPITULACE </t>
  </si>
  <si>
    <t>KRYCÍ LIST SOUPISU</t>
  </si>
  <si>
    <t>OCENĚNÝ SOUPIS PRACÍ A DODÁVEK A SLUŽEB</t>
  </si>
  <si>
    <t>Nábytek</t>
  </si>
  <si>
    <t>AVT</t>
  </si>
  <si>
    <t>"AVT"</t>
  </si>
  <si>
    <t>ZRN (ř. 1-8)</t>
  </si>
  <si>
    <t>DN (ř. 10-12)</t>
  </si>
  <si>
    <t>VRN (ř. 14-19)</t>
  </si>
  <si>
    <t>Součet 9, 13, 20-23</t>
  </si>
  <si>
    <t>"EL"</t>
  </si>
  <si>
    <t>Projektové práce (DSPS)</t>
  </si>
  <si>
    <t>Cena s DPH (ř. 25-26)</t>
  </si>
  <si>
    <t>Popis / minimální technické parametry</t>
  </si>
  <si>
    <t>Cena celkem s DPH</t>
  </si>
  <si>
    <t>Cena jednotková bez DPH</t>
  </si>
  <si>
    <t>Cena celkem bez DPH</t>
  </si>
  <si>
    <t>Kód položky / název</t>
  </si>
  <si>
    <t>Celkem bez DPH</t>
  </si>
  <si>
    <t>vlastní</t>
  </si>
  <si>
    <t>SOUPIS PRACÍ A DODÁVEK A SLUŽEB vč VÝKAZU VÝMĚR</t>
  </si>
  <si>
    <t>Sebastian Fenyk</t>
  </si>
  <si>
    <t>ks</t>
  </si>
  <si>
    <t>učitelská katedra se skříňkou</t>
  </si>
  <si>
    <t xml:space="preserve">dvoumístný žákovský stůl </t>
  </si>
  <si>
    <t xml:space="preserve">čtyřmístný žákovský stůl </t>
  </si>
  <si>
    <t xml:space="preserve">osmimístný žákovský stůl </t>
  </si>
  <si>
    <t>žákovská židle</t>
  </si>
  <si>
    <t>učitelská židle</t>
  </si>
  <si>
    <t>Základní škola T. G. Masaryka Ivančice</t>
  </si>
  <si>
    <t>Základní škola T. G. Masaryka Ivančice
Na Brněnce 1, okres Brno-venkov, příspěvková organizace</t>
  </si>
  <si>
    <t>Učebna informatiky - malá</t>
  </si>
  <si>
    <t>Nábytek učebna</t>
  </si>
  <si>
    <t>učitelská katedra</t>
  </si>
  <si>
    <t>jednomístný žákovský stůl s elektrickým výsuvem</t>
  </si>
  <si>
    <t>skříń s dveřmi</t>
  </si>
  <si>
    <t>Nábytek odborný jazykový kabinet 4.04</t>
  </si>
  <si>
    <t>pracovní stůl</t>
  </si>
  <si>
    <t>kontejner</t>
  </si>
  <si>
    <t>věšáková stěna</t>
  </si>
  <si>
    <t>skříň otevřená</t>
  </si>
  <si>
    <t>skříń s dvířky</t>
  </si>
  <si>
    <t>skříń s dveřmi a nikou</t>
  </si>
  <si>
    <t>skříň s dveřmi</t>
  </si>
  <si>
    <t>Nábytek odborný jazykový kabinet 4.02</t>
  </si>
  <si>
    <t>šatní skříń s dveřmi a poličkami</t>
  </si>
  <si>
    <t>Nábytek odborný jazykový kabinet 4.01</t>
  </si>
  <si>
    <t>Učebna pro výuku cizích jazyků</t>
  </si>
  <si>
    <t>Žákovská židle</t>
  </si>
  <si>
    <t>Učitelská židle na kolečkách</t>
  </si>
  <si>
    <t>Demonstrační stůl pro učitele</t>
  </si>
  <si>
    <t>Žákovský stůl / 3 žáci</t>
  </si>
  <si>
    <t>Žákovský stůl /2 žáci</t>
  </si>
  <si>
    <t>Středový médiový panel průběžný</t>
  </si>
  <si>
    <t>Středový médiový panel koncový</t>
  </si>
  <si>
    <t>Digestoř</t>
  </si>
  <si>
    <t>Skříň žákovská vysoká policová s dveřmi</t>
  </si>
  <si>
    <t>Skříň žákovská kombinovaná</t>
  </si>
  <si>
    <t>Skříň na chemikálie</t>
  </si>
  <si>
    <t>Učebna pro výuku přírodních věd</t>
  </si>
  <si>
    <t>dvoumístný žákovský stůl</t>
  </si>
  <si>
    <t>stůl pro herní pole</t>
  </si>
  <si>
    <t>stůl - řada v kuse, nekonečná řada</t>
  </si>
  <si>
    <t xml:space="preserve">propojení mezi stoly </t>
  </si>
  <si>
    <t>oboustranná pojízdá tabule</t>
  </si>
  <si>
    <t>Nábytek kabinet</t>
  </si>
  <si>
    <t>Mobilní kontejner na kolečkách, korpus vyroben z LTD min. tl. 18mm, čela zásuvek LTD tl. 18mm, vnitřní zásuvky celokovové. Počet zásuvek 4. Úchytka hliníková "L" profil s roztečí vrtání 96mm. Centrální uzamykání, zámková vložka se sklopným klíčem.  Cena vč. dopravy a instalace.</t>
  </si>
  <si>
    <t>skříń s dveřmi/šatní</t>
  </si>
  <si>
    <t>Učebna informatiky - velká a kabinet</t>
  </si>
  <si>
    <t>Učebny ZŠ TGM Ivančice</t>
  </si>
  <si>
    <t>Nábytek pro včechny učebny</t>
  </si>
  <si>
    <t>Nábytek pro Učebnu informatiky - malá</t>
  </si>
  <si>
    <t>Nábytek pro Učebnu informatiky - velká a kabinet</t>
  </si>
  <si>
    <t>Nábytek pro Učebnu pro výuku cizích jazyků</t>
  </si>
  <si>
    <t>Nábytek pro Učebnu pro výuku přírodních věd</t>
  </si>
  <si>
    <t xml:space="preserve">Stůl se samonosnou rámovou podnoží bez viditelných konstrukčních spojů. Podnož stolu je tvořena ocelovými spojovacími profily čtvercového průřezu min. 40 x 40 mm a vynáší stolovou desku po celém jejím obvodu. Nohy stolu jsou z ocelových profilů čtvercového průřezu min. 40 x 40 mm, k rámové konstrukci jsou připevněny pomocí trapézových prvků, které svou styčnou plochou zaručují vysokou pevnost stolu. Nohy jsou opatřeny rektifikačními šrouby s plastovou patkou pro vyrovnání nerovnosti podlah. Ocelová konstrukce stolu je povrchově upravena vysoce kvalitní epoxy-polyesterovou barvou, vypalovanou při teplotě 200 °C. Stolová deska LTD tl. 18 mm, opatřena ABS hranou min. tl. 2 mm. Cena vč. dopravy a instalace. Možnost průchodek, dle rozhodnutí investora. Cena včetně dopravy a instalace.Stůl má rozměry 750x1600x700 mm. 
</t>
  </si>
  <si>
    <t xml:space="preserve">Stůl se samonosnou rámovou podnoží bez viditelných konstrukčních spojů. Podnož stolu je tvořena ocelovými spojovacími profily čtvercového průřezu min. 40 x 40 mm a vynáší stolovou desku po celém jejím obvodu. Nohy stolu jsou z ocelových profilů čtvercového průřezu min. 40 x 40 mm, k rámové konstrukci jsou připevněny pomocí trapézových prvků, které svou styčnou plochou zaručují vysokou pevnost stolu. Nohy jsou opatřeny rektifikačními šrouby s plastovou patkou pro vyrovnání nerovnosti podlah. Ocelová konstrukce stolu je povrchově upravena vysoce kvalitní epoxy-polyesterovou barvou, vypalovanou při teplotě 200 °C. Stolová deska LTD tl. 18 mm, opatřena ABS hranou min. tl. 2 mm. Cena vč. dopravy a instalace. Rozměry : 750x5940x800mm. Možnost průchodek, dle rozhodnutí investora. Cena včetně dopravy a instalace.
</t>
  </si>
  <si>
    <t>skříň žaluziová</t>
  </si>
  <si>
    <t>Propojení pracovních stolů, pomocí krytu z LTD desek. Jedna dneska navazuje na pracovní plochu vedlejších stolů. Druhá deska tvoří lub a kryje kabeláž vedoucí mezi stoly. Desky z LTD min. tl. 18mm, ABS hrana 2 mm.   Nutno zaměžit na místě!. Cena včetně dopravy a instalace.</t>
  </si>
  <si>
    <t>pracovní stůl do "L"</t>
  </si>
  <si>
    <t xml:space="preserve">Stůl se samonosnou rámovou podnoží bez viditelných konstrukčních spojů. Podnož stolu je tvořena ocelovými spojovacími profily čtvercového průřezu min. 40 x 40 mm a vynáší stolovou desku po celém jejím obvodu. Nohy stolu jsou z ocelových profilů čtvercového průřezu min. 40 x 40 mm, k rámové konstrukci jsou připevněny pomocí trapézových prvků, které svou styčnou plochou zaručují vysokou pevnost stolu. Nohy jsou opatřeny rektifikačními šrouby s plastovou patkou pro vyrovnání nerovnosti podlah. Ocelová konstrukce stolu je povrchově upravena vysoce kvalitní epoxy-polyesterovou barvou, vypalovanou při teplotě 200 °C. Stolová deska LTD tl. 18 mm, opatřena ABS hranou min. tl. 2 mm. Cena vč. dopravy a instalace. Možnost průchodek, dle rozhodnutí investora. Cena včetně dopravy a instalace.Stůl má rozměry 750x1600x700 mm.  Cena vč. dopravy a instalace. </t>
  </si>
  <si>
    <t xml:space="preserve">Stůl se samonosnou rámovou podnoží bez viditelných konstrukčních spojů. Podnož stolu je tvořena ocelovými spojovacími profily čtvercového průřezu min. 40 x 40 mm a vynáší stolovou desku po celém jejím obvodu. Nohy stolu jsou z ocelových profilů čtvercového průřezu min. 40 x 40 mm, k rámové konstrukci jsou připevněny pomocí trapézových prvků, které svou styčnou plochou zaručují vysokou pevnost stolu. Nohy jsou opatřeny rektifikačními šrouby s plastovou patkou pro vyrovnání nerovnosti podlah. Ocelová konstrukce stolu je povrchově upravena vysoce kvalitní epoxy-polyesterovou barvou, vypalovanou při teplotě 200 °C. Stolová deska LTD tl. 18 mm, opatřena ABS hranou min. tl. 2 mm. Možnost průchodek, dle rozhodnutí investora. Cena včetně dopravy a instalace. Stůl má rozměry 750x1200x700 mm. 
</t>
  </si>
  <si>
    <t xml:space="preserve">Mobilní kontejner na kolečkách, korpus vyroben z LTD min. tl. 18mm, čela zásuvek LTD tl. 18mm, vnitřní zásuvky celokovové. Počet zásuvek 4. Úchytka hliníková "L" profil s roztečí vrtání 96mm. Centrální uzamykání, zámková vložka se sklopným klíčem. Cena včetně dopravy a instalace. 
</t>
  </si>
  <si>
    <t xml:space="preserve">Věšáková stěna š. 600 mm. Vyrobeno z LTD o min. tl. 18 mm, hrana ABS 2 mm, min. 4 ks chromovaných dvojháčků, zadní strana opatřena kováním pro ukotvení na zeď. Cena včetně dopravy a instalace.
</t>
  </si>
  <si>
    <t>Skříň s žaluzií, 2OH. Žaluzie v RAL9006 stříbrná. Korpus i police LTD tl. 18 mm, pohledová záda LTD tl. 18 mm. Dno a půda naložena na bocích skříně. Hrany ABS tl. 0,8 mm. Dveře LDT tl. 18 mm naloženy na korpusu.  Jedna pevná police . Podpěry polic kovové válečky. Úchytka hliníková " L" profil s roztečí 96 mm. Skříň není uzamykatelná. Dno opatřeno rektifikacemi. Cena včetně dopravy a instalace.</t>
  </si>
  <si>
    <t xml:space="preserve">Pracovní stůl pro robotiku je uzpůsoben pro vložení herního pole o velikosti cca 2567x1348 mm (nutno dořešit velikost herního pole). Výška stolu bez herního pole - 600 mm. Stolová deska je vyrobena z bílého lesklého popisovatelného HPL laminátu. Stolová deska je ohraničena rámem zabraňujícím pádu robotů. Rám je vyroben z LTD min. tl. 18 mm, ABS hrana 2 mm lepena PUR lepidlem. Pod stolovou deskou umístěna sestava skříněk - celkem 6 ks skříněk. Jednotlivé skříňky rozděleny na policovou část s min. 1x přestavitelnou policí a část s plastovými boxy na vodících lištách - min. 3 ks polypropylenových boxů v jedné skříňce vyplňující celý prostor. Police je vyrobena z LTD min. tl. 18 mm, ABS hrana 2 mm lepena PUR lepidlem. Podpěry polic zabraňují vysunutí. Plastové boxy umístěné v 6 korpusech v následujících variantních sestavách: pro 4ks skříněk (počty na 1ks skříňky): 3ks o rozměrech 75x312x427 mm a 1 ks o rozměrech 150x312x427 mm. Boxy pro zbylé 2ks skříněk (počty na 1ks skříňky): 1ks o rozměrech 75x312x427 mm a 2ks o rozměrech 150x312x427 mm. Požadovaný výběr min. z 5 barevných odstínů plastů pro boxy. Skříňky opatřeny rektifikačními nožkami. Korpus skříněk, včetně zad a soklové lišty, z LTD min. tl. 18 mm, ABS hrana 0,8 mm lepena PUR lepidlem. Jednotlivé skříňky jsou se stolovou deskou spojeny v jeden pevný celek demontovalným spojem. Cena včetně dopravy a instalace.
</t>
  </si>
  <si>
    <t>Oboustranná pojízdá tabule bílá rozměru 1500 x 1000 mm. Magnetický povrch tabule. Odkládací plastová polička. Brzděná pogumovaná kolečka. Ocelová konstrukce pojízdné tabule. Cena včetně dopravy a instalace.</t>
  </si>
  <si>
    <t xml:space="preserve">Stůl se samonosnou rámovou podnoží bez viditelných konstrukčních spojů. Podnož stolu je tvořena ocelovými spojovacími profily čtvercového průřezu min. 40 x 40 mm a vynáší stolovou desku po celém jejím obvodu. Nohy stolu jsou z ocelových profilů čtvercového průřezu min. 40 x 40 mm, k rámové konstrukci jsou připevněny pomocí trapézových prvků, které svou styčnou plochou zaručují vysokou pevnost stolu. Nohy jsou opatřeny rektifikačními šrouby s plastovou patkou pro vyrovnání nerovnosti podlah. Ocelová konstrukce stolu je povrchově upravena vysoce kvalitní epoxy-polyesterovou barvou, vypalovanou při teplotě 200 °C. Stolová deska LTD tl. 18 mm, opatřena ABS hranou min. tl. 2 mm. Možnost průchodek, dle rozhodnutí investora. Cena včetně dopravy a instalace.Stůl má rozměry 750x1200x700 mm. </t>
  </si>
  <si>
    <t xml:space="preserve">Mobilní kontejner na kolečkách, korpus vyroben z LTD min. tl. 18mm, čela zásuvek LTD tl. 18mm, vnitřní zásuvky celokovové. Počet zásuvek 4. Úchytka hliníková "L" profil s roztečí vrtání 96mm. Centrální uzamykání, zámková vložka se sklopným klíčem. Cena včetně dopravy a instalace.
</t>
  </si>
  <si>
    <t xml:space="preserve">Učitelská katedra tvořená samonosnou rámovou podnoží stolové části bez viditelných konstrukčních spojů, tvořena ocelovými profily čtvercového průřezu min. 40 x 40 mm, která vynáší stolovou desku po celém jejím obvodu a lub stolu, který sehá až k zemi. Nohy katedry jsou k rámové konstrukci připevněny pomocí trapézových prvků, které svou styčnou plochou zaručují vysokou pevnost stolu. Nohy jsou vybaveny rektifikací v rozsahu 15 mm pro vyrovnání nerovností podlahy. Stolová deska z LTD tl. 18 mm, hrana ABS 2 mm.  Na jedné straně umístěná skříňka pod rámovou konstrukcí. Dno skříňky je vyjímatelné, upevněno demontovatelným spojem. V zadní části dna výřez pro vedení kabelů z podlahové krabice, v přední části je dno ustoupené kvůli průchodu studeného vzduchu Skříň s dvířky a zámkem. Dveře LTD tl. 18 mm, opatřeny zapuštěnou plastovou ergonomickou úchytkou, která je osazena v dveřním křídle. Úchytka je plná a zakrývá celý otvor po frézování, aby nedošlo ke zranění prstů při manipulaci s dvířky. Barva podnože: RAL9006 hliník struktura. Rozměry katedry : 750x1400x600mm. Včetně kabelové průchodky. Cena včetně dopravy a instalace.
</t>
  </si>
  <si>
    <t xml:space="preserve">Stůl se samonosnou rámovou podnoží bez viditelných konstrukčních spojů. Podnož stolu je tvořena ocelovými spojovacími profily čtvercového průřezu min. 40 x 40 mm a vynáší stolovou desku po celém jejím obvodu. Nohy stolu jsou z ocelových profilů čtvercového průřezu min. 40 x 40 mm, k rámové konstrukci jsou připevněny pomocí trapézových prvků, které svou styčnou plochou zaručují vysokou pevnost stolu. Nohy jsou opatřeny rektifikačními šrouby s plastovou patkou pro vyrovnání nerovnosti podlah. Ocelová konstrukce stolu je povrchově upravena vysoce kvalitní epoxy-polyesterovou barvou, vypalovanou při teplotě 200 °C. Stolová deska LTD tl. min.18 mm, opatřena ABS hranou min. tl. 2 mm. Cena vč. dopravy a instalace. Rozměry : 750x1515x800mm. Možnost průchodek, dle rozhodnutí investora. Cena včetně dopravy a instalace.
</t>
  </si>
  <si>
    <t xml:space="preserve">Stůl se samonosnou rámovou podnoží bez viditelných konstrukčních spojů. Podnož stolu je tvořena ocelovými spojovacími profily čtvercového průřezu min. 40 x 40 mm a vynáší stolovou desku po celém jejím obvodu. Nohy stolu jsou z ocelových profilů čtvercového průřezu min. 40 x 40 mm, k rámové konstrukci jsou připevněny pomocí trapézových prvků, které svou styčnou plochou zaručují vysokou pevnost stolu. Nohy jsou opatřeny rektifikačními šrouby s plastovou patkou pro vyrovnání nerovnosti podlah. Ocelová konstrukce stolu je povrchově upravena vysoce kvalitní epoxy-polyesterovou barvou, vypalovanou při teplotě 200 °C. Stolová deska LTD tl. min.18 mm, opatřena ABS hranou min. tl. 2 mm. Cena vč. dopravy a instalace. Rozměry : 750x2990x800mm. Možnost průchodek, dle rozhodnutí investora. Cena včetně dopravy a instalace.
</t>
  </si>
  <si>
    <t xml:space="preserve">Žákovská židle na kolečkách či kluzácích, otočná, stabilní výškově stavitelná  pomocí plynového pístu, - rám z hliníkové nohy s plynovou pružinou zakončenou 5-ramenným křížem s kluzáky, práškově lakované trubky. Povrchová úprava podnože komaxit stříbrná nebo chrom, bude upřesněno zadavatelem. Konstrukce židle musí umožňovat výškovou stavitelnost v rozptylu 415 - 545 mm. Plastový sedák i opěrák ze 100% strukturovaného polypropylénu - ergonomicky tvarovaná skořepina s efektem vzduchového polštáře, výběr z několika barev, ve skořepině by měl být kruhový otvor pro snadný úchop v horní části opěradla.  Cena vč. dopravy a instalace.
</t>
  </si>
  <si>
    <t>Učitelská židle na kolečkách či kluzácích, otočná, stabilní výškově stavitelná  pomocí plynového pístu, - rám z hliníkové nohy s plynovou pružinou zakončenou 5-ramenným křížem s kluzáky, práškově lakované trubky. Povrchová úprava podnože komaxit stříbrná nebo chrom, bude upřesněno zadavatelem. Konstrukce židle musí umožňovat výškovou stavitelnost v rozptylu 415 - 545 mm. Plastový sedák i opěrák ze 100% strukturovaného polypropylénu - ergonomicky tvarovaná skořepina s efektem vzduchového polštáře, výběr z několika barev, ve skořepině by měl být kruhový otvor pro snadný úchop v horní části opěradla. (konečná barva bude upřesněna zadavatelem). Cena vč. dopravy a instalace.</t>
  </si>
  <si>
    <t>Stůl se samonosnou rámovou podnoží bez viditelných konstrukčních spojů. Podnož stolu je tvořena ocelovými spojovacími profily čtvercového průřezu min. 40 x 40 mm a vynáší stolovou desku po celém jejím obvodu. Nohy stolu jsou z ocelových profilů čtvercového průřezu min. 40 x 40 mm, k rámové konstrukci jsou připevněny pomocí trapézových prvků, které svou styčnou plochou zaručují vysokou pevnost stolu. Stůl je opatřen lubem z LTD min. tl. 18 mm. Nohy jsou opatřeny rektifikačními šrouby s plastovou patkou pro vyrovnání nerovnosti podlah. Ocelová konstrukce stolu je povrchově upravena vysoce kvalitní epoxy-polyesterovou barvou, vypalovanou při teplotě 200 °C. Stolová deska LTD min. tl. 18 mm, opatřena ABS hranou min. tl. 2 mm. Rozměry :š 1600xhl800xv750mm. Cena vč. dopravy a instalace.</t>
  </si>
  <si>
    <t xml:space="preserve">Učitelská katedra tvořená samonosnou rámovou podnoží stolové části bez viditelných konstrukčních spojů, tvořena ocelovými profily čtvercového průřezu min. 40 x 40 mm, která vynáší stolovou desku po celém jejím obvodu a lub stolu, který sehá až k zemi. Nohy katedry jsou k rámové konstrukci připevněny pomocí trapézových prvků, které svou styčnou plochou zaručují vysokou pevnost stolu. Nohy jsou vybaveny rektifikací v rozsahu 15 mm pro vyrovnání nerovností podlahy. Stolová deska z LTD tl. 18 mm, hrana ABS 2 mm. Stůl je opatřen lubem z LTD min. tl. 18 mm. Na jedné straně umístěná skříňka pod rámovou konstrukcí, menší hloubky než stůl, v zádní části stolu vedení rozvodu. Skříň s dvířky a zámkem. Dveře LTD tl. min.18 mm, opatřeny zapuštěnou úchytkou, která je osazena v dveřním křídle. Úchytka zakrývá celý otvor po frézování, aby nedošlo ke zranění prstů při manipulaci s dvířky. Barva podnože: RAL9006 hliník struktura. Rozměry katedry : hl.1000xš1300xv900mm. Včetně kabelové průchodky. Cena včetně dopravy a instalace.
</t>
  </si>
  <si>
    <t xml:space="preserve">Samonosná rámová podnož stolu bez viditelných konstrukčních spojů je tvořena ocelovými profily čtvercového průřezu min. 40 x 40 mm a vynáší stolovou desku po celém jejím obvodu. Nohy stolu jsou k rámové konstrukci připevněny pomocí trapézových prvků, které svou styčnou plochou zaručují vysokou pevnost stolu. Nohy jsou vybaveny rektifikací v rozsahu 15 mm pro vyrovnání nerovností podlahy. Stolová deska z LTD min. tl. 18 mm, hrana ABS min. 2 mm. Stůl má rozměry v750xš1600/1560xhl800 mm. Celá sestava nemá zdvojené nohy. V případě potřeby průchodky. Cena vč. dopravy a instalace.
</t>
  </si>
  <si>
    <t xml:space="preserve">Žákovská židle na kolečkách či kluzácích, otočná, stabilní výškově stavitelná  pomocí plynového pístu, - rám z hliníkové nohy s plynovou pružinou zakončenou 5-ramenným křížem s kluzáky, práškově lakované trubky. Povrchová úprava podnože komaxit stříbrná nebo chrom, bude upřesněno zadavatelem. Konstrukce židle musí umožňovat výškovou stavitelnost v rozptylu 415 - 545 mm. Plastový sedák i opěrák ze 100% strukturovaného polypropylénu - ergonomicky tvarovaná skořepina s efektem vzduchového polštáře, výběr z několika možných odstínů, ve skořepině by měl být kruhový otvor pro snadný úchop v horní části opěradla. Cena vč. dopravy a instalace.
</t>
  </si>
  <si>
    <t xml:space="preserve">Učitelská židle na kolečkách zvýšená, otočná, stabilní výškově stavitelná  pomocí plynového pístu, - rám z hliníkové nohy s plynovou pružinou zakončenou 5-ramenným křížem s kluzáky, kruh na opření nohou, práškově lakované trubky. Povrchová úprava podnože komaxit stříbrná nebo chrom, bude upřesněno zadavatelem. Konstrukce židle musí umožňovat výškovou stavitelnost v rozptylu 503 - 751 mm. Plastový sedák i opěrák ze 100% strukturovaného polypropylénu - ergonomicky tvarovaná skořepina s efektem vzduchového polštáře, výběr z několika barev, ve skořepině by měl být kruhový otvor pro snadný úchop v horní části opěradla.  Rozměr židle 430 x 503-751 x 481. Cena vč. dopravy a instalace.
</t>
  </si>
  <si>
    <t xml:space="preserve">Stůl s kovovou podnoží ve tvaru "A". Boční díly jsou tvořeny ocelovými trubkami průměru min. 40 mm a jsou pevně svařeny s horními výložníky. Nohy jsou opatřeny plastovými rektifikacemi s možností výškového nastavení stolu v rozmezí 590-760 mm. Boční díly podnože jsou pod stolovou deskou propojeny teleskopickým kabelovým mostem pro uložení kabeláže.Ocelová konstrukce stolu je povrchově upravena vysoce kvalitní epoxy-polyesterovou barvou, vypalovanou při teplotě 200 °C. Stolová deska LTD tl. min.25 mm, opatřena ABS hranou min. tl. 2 mm. Stolová deska do tvaru "L"z LTD min. tl. 25 mm. Součástí stolové desky budou kabelová průchodka o průměru min. 70mm pro svod kabeláže - pravděpodobně 3ks. Kovové prvky v provedení RAL9006 stříbrná. Rozměr: 675-800x1000+1600x800 a dále 1000+1600 do tvaru písmena "L" mm. Složeno ze tří kusů. Možnost výběru barevného provedení alespoň ze čtyř základních typů dekorů/barev. Cena vč. dopravy a instalace.	
</t>
  </si>
  <si>
    <t>Kancelářská židle na kolečkách se synchronní mechanikou: závislé naklápění sedáku a opěráku, zajištění v 5 polohách. Nastavení odporu naklánění opěráku v závislosti na hmotnosti uživatele (manuální).Antišokový systém zabraňující samovolnému navrácení opěráku při odjištění funkce naklápění. Výškově stavitelný síťovaný opěrák. Výškově stavitelná bederní opěrka. Nylonový černý kříž s kolečky min. Ø 55 mm. Nosnost židle min.110 kg.  Výškově stavitelné područky. Sedák v potahovině, která musí splňovat min. 150 000 martindale - sedacích cyklů (odolnost vůči prodření).  Látka musí splňovat odolnost vůči ohni: BS EN 1021–1,2:2006, CRIB 5, BS 7176:1995, AM 18 NF D 60013. Látka musí splňovat stálost při světle: 6 (ISO 105 – B02:1999). Výběr potahu z několika barev. Cena včetně dopravy a instalace.</t>
  </si>
  <si>
    <t>Skříň s dveřmi, 4OH. Korpus i police LTD tl. min.18 mm, pohledová záda LTD tl. min.18 mm. Dno a půda naložena na bocích skříně. Hrany ABS tl.min. 0,8 mm. Dveře LDT tl.min. 18 mm naloženy na korpusu. Dveře mají miskové závěsy s úhlem otvírání od 95° do 110°. Jedna pevná police a 2 přestavitelné po 32 mm. Podpěry polic kovové válečky. Úchytka hliníková " L" profil s roztečí 96 mm. Skříní uzamykatelná. Dno opatřeno rektifikacemi. Celkový rozměr skříně 1448 x 800 x 420mm. Cena vč. dopravy a instalace.</t>
  </si>
  <si>
    <t>Skříň s dveřmi 6OH. Korpus i police LTD tl.min. 18 mm, pohledová záda LTD tl. min.18 mm. Dno a půda naložena na bocích skříně. Hrany ABS tl.min. 0,8 mm. Dveře LDT tl. min.18 mm naloženy na korpusu. Dveře mají miskové závěsy s úhlem otvírání od 95° do 110°. Jedna pevná police a 4 přestavitelné po 32 mm. Podpěry polic kovové válečky. Úchytka hliníková " L" profil s roztečí 96 mm. Skříní uzamykatelná. Dno opatřeno rektifikacemi. Rozměr skříně : 2152 x 800 x 420 mm. Cena včetně dopravy a instalace.</t>
  </si>
  <si>
    <t>Skříň s dveřmi 6OH šatní. Korpus i police LTD tl.min. 18 mm, pohledová záda LTD tl.min. 18 mm. Dno a půda naložena na bocích skříně. Hrany ABS tl.min. 0,8 mm. Dveře LDT tl.min. 18 mm naloženy na korpusu. Dveře mají miskové závěsy s úhlem otvírání od 95° do 110°. Dvě pevné police  - jedna nahoře a jedna dole, pod horní polící systém pro zavěšení oblečení. Podpěry polic kovové válečky. Úchytka hliníková " L" profil s roztečí 96 mm. Skříní uzamykatelná. Dno opatřeno rektifikacemi. Rozměr skříně : 2152 x 800 x 420 mm. Cena včetně dopravy a instalace.</t>
  </si>
  <si>
    <t>Skříň s dveřmi 6OH. Korpus i police LTD tl. 18 mm, pohledová záda LTD tl. min. 18 mm. Dno a půda naložena na bocích skříně. Hrany ABS tl.min. 0,8 mm. Dveře LDT tl. 18 mm naloženy na korpusu. Dveře mají miskové závěsy s úhlem otvírání od 95° do 110°. Jedna pevná police a 4 přestavitelné po 32 mm. Podpěry polic kovové válečky. Úchytka hliníková " L" profil s roztečí 96 mm. Skříní uzamykatelná. Dno opatřeno rektifikacemi. Rozměr skříně : 2152 x 800 x 529 mm. Cena včetně dopravy a instalace.</t>
  </si>
  <si>
    <t xml:space="preserve">Stolová deska LTD tl.min. 25 mm opatřená ABS hranou tl.min 2 mm, hrana lepena PUR lepidlem. V pravé části katedry uzamykatelná skříňka, ve které je umístěno ovládání zvedacích sloupků - 1x tlačítko pro výsuv monitorů v katedře, 4x tlačítko pro nezávislé ovládání dvou sestav žákovských stolů. V levé části otevřená policová skříňka. Korpus skříňky vč. zad a polic z LTD min. tl. 18 mm, korpus lepený, všechny hrany olepeny ABS hranou min. tl. 0,8 mm, hrana lepena PUR lepidlem. Police musí být výškově stavitelné, podpěry polic zabraňující jejich vysunutí – 2 police v otevřené skříňce, 1 v uzamykatelné. Odnímatelné dno v uzamykatelné skříňce z LTD min. tl. 18 mm. Dveře LTD min. tl. 18 mm s ABS hranou tl.min. 2 mm., hrana lepena PUR lepidlem. Dveře jsou opatřeny zapuštěnou úchytkou, která je nasazena na vodorovnou hranu dvířek a kopíruje jejich vyfrézovaný tvar včetně radiusu. Úchytka je plná a zakrývá otvor po frézování, aby nedošlo ke zranění prstů při manipulaci s dvířky. Skříňka je uzamykatelná jednocestným zámkem. 6x plastová průchodka umožňující vedení kabeláže ve všech prostorách katedry. Za falešnými zády je přes celou šířku katedry prostor na elektrický výsuvný systém s monitory. Přístup do dutiny s výsuvem pomocí uzamykatelných revizních dvířek z LTD min. tl. 18 mm z vnitřní části stolu. Prostor je z horní části zakrytý deskou z LTD min. tl. 18 mm s funkcí samočinného uzavírání a otevírání. Po uzavření je výklopná deska automaticky zajištěna proti otevření. Dvířka a výklopná deska olepeny ABS hranou tl. 2 mm, hrana lepena PUR lepidlem. Zvedací sloupek katedry je 3-dílný zvedací sloupek s motorovým systémem a antikolizním bezpečnostním systémem. Použití - zvedací mechanismus pro LCD a plazmové displeje, monitory, stoly, katedry. Max. tah 800 N. Programovatelná výška zdvihu. Plynulý a tichý chod. (2ks sloupku pro jednu katedru). Adaptér pro uchycení k podložce. Adaptér pro uchycení monitoru. Součástí adaptéru pro uchycení monitoru je profilovaná police z ocelového plechu min. tl. 3 mm. Police je výsuvná společně s monitorem a umožňuje uložení klávesnice a myši. Součásti je montážní a spojovací materiál.(2ks police pro 1 katedru). Celkový rozměr 760x1600x700mm. Nutno doplnit distanční desku v dekoru katedry olepenou hranou ABS 2mm. Cena včetně dopravy a montáže, ale bez rozvodů elektrifikace. 
</t>
  </si>
  <si>
    <t xml:space="preserve">Jednomístný žákovský stůl s výsuvným systémem. Rozměry: 760x880x750 mm (VxŠxH). Stolová deska LTD tl.min. 25 mm opatřená ABS hranou tl. min.2 mm, hrana lepena PUR lepidlem. Korpus z LTD min. tl. 18 mm, korpus lepený, všechny plochy olepeny ABS hranou min. tl. 0,8 mm, hrana lepena PUR lepidlem. 2x plastová průchodka umožňující vedení kabeláže mezi jednotlivými stoly. Přístup do dutiny s výsuvem pomocí uzamykatelných revizních dvířek z LTD min. tl. 18 mm z vnitřní části stolu. Prostor je z horní části zakrytý deskou z LTD min. tl. 18 mm s funkcí samočinného uzavírání a otevírání. Po uzavření je výklopná deska automaticky zajištěna proti otevření. Dvířka a výklopná deska olepeny ABS hranou tl.min. 2 mm, hrana lepena PUR lepidlem. Zvedací sloupek je kompaktní 3-dílný zvedací sloupek s motorovým systémem a antikolizním bezpečnostním systémem. Použití - zvedací mechanismus pro LCD a plazmové displeje, monitory, stoly, katedry. Max. tah 800 N. Programovatelná výška zdvihu. Plynulý a tichý chod. Adaptér pro uchycení k podložce. 1x adaptér pro uchycení monitoru. 1x adaptér pro uchycení mini počítače. Součástí adaptérů pro uchycení monitorů je profilovaná police z ocelového plechu min. tl. 2 mm, povrchově upravenou vypalovanou práškovou barvou dle vzorníků RAL. Police je výsuvná společně s monitory a umožňuje uložení klávesnic a myší. Součásti je montážní a spojovací materiál. Součástí dodávky je instalační sada pro učebnu s výsuvnými stoly. Součástí dodávky je kompaktní 3-dílný zvedací sloupek s motorovým systémem a antikolizním bezpečnostním systémem. Použití - zvedací mechanismus pro LCD a plazmové displeje, monitory, stoly, katedry. Max. tah 800 N. Možnost výběru barevného provedení alespoň ze čtyř základních typů dekorů/barev. Cena vč. dopravy a instalace, ale bez rozvodů elektro (stavba).	
</t>
  </si>
  <si>
    <t xml:space="preserve">Skříň žákovská s dveřmi. Korpus vč. zad a polic bude vyroben z LTD tl.min. 18 mm, korpus lepený, všechny hrany olepeny ABS hranou tl.min.2 mm, vyjma bočních hran půdy a dna, zde ABS hrana tl.min. 0,8 mm. Bezpečnostní panty bez viditelných šroubů včetně tlumičů pro pomalé dovírání dveří. Výška 3 OH dveře LTD tl.min. 18 mm, opatřeny zapuštěnou plastovou ergonomickou úchytkou, která je osazena v dveřním křídle. Úchytka je plná a zakrývá celý otvor po frézování, aby nedošlo ke zranění prstů při manipulaci s dvířky.  Dno skříně opatřeno rektifikacemi pro vyrovnání nerovnosti podlah. Rozměr prvku:1091x800x480 mm. Cena včetně dopravy  a montáže.
</t>
  </si>
  <si>
    <t>Žákovská židle na kolečkách či kluzácích, otočná, stabilní výškově stavitelná  pomocí plynového pístu, - rám z hliníkové nohy s plynovou pružinou zakončenou 5-ramenným křížem s kluzáky, práškově lakované trubky. Povrchová úprava podnože komaxit stříbrná nebo chrom, bude upřesněno zadavatelem. Konstrukce židle musí umožňovat výškovou stavitelnost v rozptylu 415 - 545 mm. Plastový sedák i opěrák ze 100% strukturovaného polypropylénu - ergonomicky tvarovaná skořepina s efektem vzduchového polštáře, výběr z několika barevných odstínů, ve skořepině by měl být kruhový otvor pro snadný úchop v horní části opěradla.  Cena včetně dopravy  a montáže.</t>
  </si>
  <si>
    <t>Učitelská židle na kolečkách , otočná, stabilní výškově stavitelná  pomocí plynového pístu, - rám z hliníkové nohy s plynovou pružinou zakončenou 5-ramenným křížem s kluzáky, práškově lakované trubky. Povrchová úprava podnože komaxit stříbrná nebo chrom, bude upřesněno zadavatelem. Konstrukce židle musí umožňovat výškovou stavitelnost v rozptylu 415 - 545 mm. Plastový sedák i opěrák ze 100% strukturovaného polypropylénu - ergonomicky tvarovaná skořepina s efektem vzduchového polštáře,  výběr barev z několika odstínů , ve skořepině by měl být kruhový otvor pro snadný úchop v horní části opěradla. Cena včetně dopravy a montáže.</t>
  </si>
  <si>
    <t xml:space="preserve">Kancelářská židle na kolečkách se synchronní mechanikou: závislé naklápění sedáku a opěráku, zajištění v 5 polohách. Nastavení odporu naklánění opěráku v závislosti na hmotnosti uživatele (manuální).Antišokový systém zabraňující samovolnému navrácení opěráku při odjištění funkce naklápění. Výškově stavitelný síťovaný opěrák. Výškově stavitelná bederní opěrka. Nylonový černý kříž s kolečky min. Ø 55 mm. Nosnost židle min.110 kg.  Výškově stavitelné područky. Sedák v potahovině, která musí splňovat min. 150 000 martindale - sedacích cyklů (odolnost vůči prodření).  Látka musí splňovat odolnost vůči ohni: BS EN 1021–1,2:2006, CRIB 5, BS 7176:1995, AM 18 NF D 60013. Látka musí splňovat stálost při světle: 6 (ISO 105 – B02:1999). Výběr potahu sedáku min. z několika barev  Cena vč. dopravy a instalace. 
</t>
  </si>
  <si>
    <t xml:space="preserve">Skříň otevřená, policová. 2OH. Korpus i police LTD tl. 18 mm, pohledová záda LTD tl. min.18 mm. Dno a půda naložena na bocích skříně. Hrany ABS tl.min. 0,8 mm. Jedna pevná police . Podpěry polic kovové válečky.  Dno opatřeno rektifikacemi. Rozměr : š800x v480 x hl 350 mm. Cena včetně dopravy a instalace.
</t>
  </si>
  <si>
    <t xml:space="preserve">Skříň s jedním křídlem dveří, 2OH. Korpus i police LTD tl.min. 18 mm, pohledová záda LTD tl. 18 mm. Dno a půda naložena na bocích skříně. Hrany ABS tl.min. 0,8 mm. Dveře LDT tl. 18 mm naloženy na korpusu. Dveře mají miskové závěsy s úhlem otvírání od 95° do 110°. Jedna pevná police. Podpěry polic kovové válečky. Úchytka hliníková " L" profil s roztečí 96 mm. Skříní uzamykatelná. Dno opatřeno rektifikacemi. Rozměr : 732 x 600 x 419mm.  Cena vč. dopravy a instalace. 
</t>
  </si>
  <si>
    <t xml:space="preserve">Skříň s dveřmi a nikou, 3OH- 2OH dvířka, 1 OH nika. Korpus i police LTD tl.min. 18 mm, pohledová záda LTD tl.min. 18 mm. Dno a půda naložena na bocích skříně. Hrany ABS tl.min. 0,8 mm. Dveře LDT tl. min.18 mm naloženy na korpusu. Dveře mají miskové závěsy s úhlem otvírání od 95° do 110°. Jedna pevná police a jedna police přestavitelná po 32 mm.. Podpěry polic kovové válečky. Úchytka hliníková " L" profil s roztečí 96 mm. Skříní uzamykatelná. Dno opatřeno rektifikacemi. Rozměr : 1096 x 800 x 419mm.  Cena vč. dopravy a instalace. 
</t>
  </si>
  <si>
    <t xml:space="preserve">Skříň s dveřmi, 2OH. Korpus i police LTD tl. min.18 mm, pohledová záda LTD tl. min.18 mm. Dno a půda naložena na bocích skříně. Hrany ABS tl. 0,7 mm. Dveře LDT tl. 18 mm naloženy na korpusu. Dveře mají miskové závěsy s úhlem otvírání od 95° do 110°. Jedna pevná police. Podpěry polic kovové válečky. Úchytka hliníková " L" profil s roztečí 96 mm. Skříní uzamykatelná. Dno opatřeno rektifikacemi. Rozměr : 732 x 800 x 600mm.Nutno přidat krycí desku do celkévé výšky stolu 750 mm tj. deska 18mm.  Cena vč. dopravy a instalace. 
</t>
  </si>
  <si>
    <t xml:space="preserve">Kancelářská židle na kolečkách se synchronní mechanikou: závislé naklápění sedáku a opěráku, zajištění v 5 polohách. Nastavení odporu naklánění opěráku v závislosti na hmotnosti uživatele (manuální).Antišokový systém zabraňující samovolnému navrácení opěráku při odjištění funkce naklápění. Výškově stavitelný síťovaný opěrák. Výškově stavitelná bederní opěrka. Nylonový černý kříž s kolečky min. Ø 55 mm. Nosnost židle min.110 kg.  Výškově stavitelné područky. Sedák v potahovině, která musí splňovat min. 150 000 martindale - sedacích cyklů (odolnost vůči prodření).  Látka musí splňovat odolnost vůči ohni: BS EN 1021–1,2:2006, CRIB 5, BS 7176:1995, AM 18 NF D 60013. Látka musí splňovat stálost při světle: 6 (ISO 105 – B02:1999). Výběr potahu sedáku min.z několika barev. Cena vč. dopravy a instalace. </t>
  </si>
  <si>
    <t xml:space="preserve">Skříň s dveřmi, 5OH. Korpus i police LTD tl. 18 mm, pohledová záda LTD tl.min. 18 mm. Dno a půda naložena na bocích skříně. Hrany ABS tl. min.0,8 mm. Dveře LDT tl. 18 mm naloženy na korpusu. Dveře mají miskové závěsy s úhlem otvírání od 95° do 110°. Jedna pevná policea 3 přestavitelné po 32 mm.. Podpěry polic kovové válečky. Úchytka hliníková " L" profil s roztečí 96 mm. Skříň uzamykatelná. Dno opatřeno rektifikacemi. Rozměr : 1800 x 800 x 419mm.  Cena vč. dopravy a instalace. 
</t>
  </si>
  <si>
    <t xml:space="preserve">Skříň s dveřmi šatní, 5OH. Korpus i police LTD tl. 18 mm, pohledová záda LTD tl.min. 18 mm. Dno a půda naložena na bocích skříně. Hrany ABS tl.min. 0,8 mm. Dveře LDT tl. 18 mm naloženy na korpusu. Dveře mají miskové závěsy s úhlem otvírání od 95° do 110°. Jedna pevná police v horní části, 3 police přestavitelné v cca 1/3 skříně, ve 2/3 část na výsuvný věšák . Podpěry polic kovové válečky. Úchytka hliníková " L" profil s roztečí 96 mm. Skříní uzamykatelná. Dno opatřeno rektifikacemi. Rozměr : 1800 x 800 x 419mm. Cena včetně dopravy a instalace.
</t>
  </si>
  <si>
    <t xml:space="preserve">Skříň otevřená, policová. 2OH. Korpus i police LTD tl.min.18 mm, pohledová záda LTD tl. min.18 mm. Dno a půda naložena na bocích skříně. Hrany ABS tl.min. 0,8 mm. Jedna pevná police . Podpěry polic kovové válečky. Dno opatřeno rektifikacemi. Rozměr : š800x v480 x hl 350 mm. Cena včetně dopravy a instalace.
</t>
  </si>
  <si>
    <t xml:space="preserve">Skříň s jedním křídlem dveří, 2OH. Korpus i police LTD tl.min. 18 mm, pohledová záda LTD tl. min.18 mm. Dno a půda naložena na bocích skříně. Hrany ABS tl. min.0,8 mm. Dveře LDT tl.min. 18 mm naloženy na korpusu. Dveře mají miskové závěsy s úhlem otvírání od 95° do 110°. Jedna pevná police. Podpěry polic kovové válečky. Úchytka hliníková " L" profil s roztečí 96 mm. Skříň uzamykatelná. Dno opatřeno rektifikacemi. Rozměr : 732 x 600 x 700 mm. Cena včetně dopravy a instalace.
</t>
  </si>
  <si>
    <t xml:space="preserve">Skříň s dveřmi a nikou, 3OH- 2OH dvířka, 1 OH nika. Korpus i police LTD tl. min.18 mm, pohledová záda LTD tl. min.18 mm. Dno a půda naložena na bocích skříně. Hrany ABS tl. 0,7 mm. Dveře LDT tl. min.18 mm naloženy na korpusu. Dveře mají miskové závěsy s úhlem otvírání od 95° do 110°. Jedna pevná police a jedna police přestavitelná po 32 mm.. Podpěry polic kovové válečky. Úchytka hliníková " L" profil s roztečí 96 mm. Skříní uzamykatelná. Dno opatřeno rektifikacemi. Rozměr : 1096 x 800 x 419mm. Cena včetně dopravy a instalace.
</t>
  </si>
  <si>
    <t xml:space="preserve">Kancelářská židle na kolečkách se synchronní mechanikou: závislé naklápění sedáku a opěráku, zajištění v 5 polohách. Nastavení odporu naklánění opěráku v závislosti na hmotnosti uživatele (manuální).Antišokový systém zabraňující samovolnému navrácení opěráku při odjištění funkce naklápění. Výškově stavitelný síťovaný opěrák. Výškově stavitelná bederní opěrka. Nylonový černý kříž s kolečky min. Ø 55 mm. Nosnost židle min.110 kg.  Výškově stavitelné područky. Sedák v potahovině, která musí splňovat min. 150 000 martindale - sedacích cyklů (odolnost vůči prodření).  Látka musí splňovat odolnost vůči ohni: BS EN 1021–1,2:2006, CRIB 5, BS 7176:1995, AM 18 NF D 60013. Látka musí splňovat stálost při světle: 6 (ISO 105 – B02:1999). Výběr potahu sedáku min.z několika  barev. Cena vč. dopravy a instalace. 
</t>
  </si>
  <si>
    <t xml:space="preserve">Skříň otevřená, policová. 2OH. Korpus i police LTD tl. min.18 mm, pohledová záda LTD tl. 18 mm. Dno a půda naložena na bocích skříně. Hrany ABS tl.min. 0,8 mm. Jedna pevná police . Podpěry polic kovové válečky.  Dno opatřeno rektifikacemi. Rozměr : š800x v480 x hl 350 mm. Cena včetně dopravy a instalace.
</t>
  </si>
  <si>
    <t xml:space="preserve">Skříň s jedním křídlem dveří, 2OH. Korpus i police LTD tl.min. 18 mm, pohledová záda LTD tl.min. 18 mm. Dno a půda naložena na bocích skříně. Hrany ABS tl.min. 0,8 mm. Dveře LDT tl. min.18 mm naloženy na korpusu. Dveře mají miskové závěsy s úhlem otvírání od 95° do 110°. Jedna pevná police. Podpěry polic kovové válečky. Úchytka hliníková " L" profil s roztečí 96 mm. Skříní uzamykatelná. Dno opatřeno rektifikacemi. Rozměr : 732 x 600 x 600mm. Cena včetně dopravy a instalace.
</t>
  </si>
  <si>
    <t xml:space="preserve">Skříň s dveřmi, 2OH. Korpus i police LTD tl. min.18 mm, pohledová záda LTD tl.min. 18 mm. Dno a půda naložena na bocích skříně. Hrany ABS tl.min. 0,8 mm. Dveře LDT tl.min. 18 mm naloženy na korpusu. Dveře mají miskové závěsy s úhlem otvírání od 95° do 110°. Jedna pevná police. Podpěry polic kovové válečky. Úchytka hliníková " L" profil s roztečí 96 mm. Skříní uzamykatelná. Dno opatřeno rektifikacemi. Rozměr : 732 x 800 x 600 mm. Cena včetně dopravy a instalace.
</t>
  </si>
  <si>
    <t>Židle žákovská, kovová předpružená podnož - průměr trubky min.22 mm, opatřená plastovými kluzáky s filcem. Povrchová úprava podnože vypalovanou práškovou barvou nebo chrom. Konstrukce židle musí umožňovat dynamické sezení čelem k opěráku. Plastový sedák i opěrák ze 100 % strukturovaného polypropylénu - ergonomicky tvarovaná skořepina s efektem vzduchového polštáře, výběr z několika barev, ve skořepiněby měl být kruhový otvor v horní části opěradla pro snadný úchop.  Cena vč. dopravy a instalace</t>
  </si>
  <si>
    <t xml:space="preserve">Učitelská židle na kolečkách, otočná, stabilní výškově stavitelná  pomocí plynového pístu, - rám z hliníkové nohy s plynovou pružinou zakončenou 5-ramenným křížem s kolečky, práškově lakované trubky. Povrchová úprava podnože komaxit stříbrná nebo chrom, bude upřesněno zadavatelem. Konstrukce židle musí umožňovat výškovou stavitelnost v rozptylu 440 - 570 mm. Plastový sedák i opěrák ze 100% strukturovaného polypropylénu - ergonomicky tvarovaná skořepina s efektem vzduchového polštáře,  výběr z několika barev, ve skořepině by měl být kruhový otvor pro snadný úchop v horní části opěradla. (konečná barva bude upřesněna zadavatelem). Cena vč. dopravy a instalace.
</t>
  </si>
  <si>
    <t xml:space="preserve">Demonstrační stůl uzamykatelný, rozměry š. 2800 mm x hl. 600 x v.900/750 mm, lepený korpus LTD min. tl. 18 mm, ABS 0,8 mm v dekoru desky, dveře a zádový panel LTD min. tl. 18 mm, ABS 2 mm v dekoru desky, pracovní deska v kompaktu s černým jádrem tl.12 mm. Sestava je tvořená - 1 x dvoudveřová skříňka dřezová s 1 x volnou policí, 1 x zásuvková skříňka - 4 zásuvky, 1x skříňka s dveřmi pro umístění techniky min. š. 560 mm, 1x průběžný sokl v čele sestavy š. 1900 x v. 100 mm, 1x stůl na deskové podnoži š. 900 x hl. 600 mm x v. 750 mm, materiál LTD min. tl. 18 mm, deska kompakt tl. 12 mm s černým jádrem. Police musí být výškově stavitelné, podpěry polic zabraňující jejich vysunutí. Skryté panty. Celá sestava je opatřena zapuštěnými lisovanými plastovými úchytkami, které jsou nasazeny na vodorovnou hranu dvířek a kopírují jejich vyfrézovaný tvar včetně radiusu. Úchytka je plná a zakrývá otvor po frézování, aby nedošlo ke zranění prstů při manipulaci s dvířky. Sestava je opatřena stavitelnými nožkami, - 1 x keramickým dřezem cca 530 x 470 se spodní montáží vč. odolné výpusti, - 1 x poplastovanou laboratorní baterií (teplá/studená voda). Možnost výběru barevného provedení alespoň ze čtyř základních typů dekorů/barev. Cena vč. dopravy a instalace, bez rozvodů vody či elektra.
</t>
  </si>
  <si>
    <t xml:space="preserve">Žákovský stůl odborné učebny pro 3 žáky se samonosnou rámovou podnoží stolu bez viditelných konstrukčních spojů  s uzamykatelným boxem osazeným parapetním žlabem. Podnož je tvořena ocelovými profily čtvercového průřezu min. 40 x 40 mm a vynáší stolovou desku po celém jejím obvodu. Nohy stolu jsou k rámové konstrukci připevněny pomocí trapézových prvků, které svou styčnou plochou zaručují vysokou pevnost stolu. Nohy jsou vybaveny rektifikací v rozsahu 15 mm pro vyrovnání nerovností podlahy. Možnost kotvení stolu do podlahy. Stolová deska z kompaktu s černým jádrem tl.12 mm. Ve stolové desce je otvor pro uzamykatelnou schránku na elektro rozvody. Schránka umožňuje osazení vnitřní modulární sestavou s koncovými prvky dle požadavků investora. Elektro prvky včetně rámu, do kterého budou osazeny, nejsou součástí dodávky nábytku. Všechny schránky jsou uzamykatelné jednocestnými zámky na stejný klíč pro celou učebnu. Pod dvířky je průběžný box z LTD desky min.18 mm s ABS hranou min. tl. 0.8 mm, lepeno PUR lepidlem, umožňující rozvod kabeláže od nohy k dvířkům a zároveň tvoří krycí lub mezi nohami.Součástí dodávky nábytku je plastový parapetní kanál. Stůl je opatřený clonou přes celou šířku stolu o výšce 350 mm, která je uchycena do stolové podnože. Clona je vyrobena z LTD min. tl. 18 mm, ABS hrana min.0,8 mm lepena PUR lepidlem. Možnost výběru barevného provedení alespoň ze čtyř základních typů dekorů/barev. Rozměr: d. 1950 x hl. 600 x v. 750 mm.  Cena vč. dopravy a instalace, bez rozvodů elektra.
</t>
  </si>
  <si>
    <t xml:space="preserve">Žákovský stůl odborné učebny pro 2 žáky se samonosnou rámovou podnoží stolu bez viditelných konstrukčních spojů  s uzamykatelným boxem osazeným parapetním žlabem. Podnož je tvořena ocelovými profily čtvercového průřezu min. 40 x 40 mm a vynáší stolovou desku po celém jejím obvodu. Podnož stolu umožňuje skryté vedení elektra nohou stolu, přizpůsobená noha min. 60 x 40 mm. Nohy stolu jsou k rámové konstrukci připevněny pomocí trapézových prvků, které svou styčnou plochou zaručují vysokou pevnost stolu. Nohy jsou vybaveny rektifikací v rozsahu 15 mm pro vyrovnání nerovností podlahy. Možnost kotvení stolu do podlahy. Stolová deska z kompaktu s černým jádrem tl.12 mm. Ve stolové desce je otvor pro uzamykatelnou schránku na elektro rozvody. Schránka umožňuje osazení vnitřní modulární sestavou s koncovými prvky dle požadavků investora. Elektro prvky včetně rámu, do kterého budou osazeny, nejsou součástí dodávky nábytku. Všechny schránky jsou uzamykatelné jednocestnými zámky na stejný klíč pro celou učebnu. Pod dvířky je průběžný box z LTD desky 18 mm s ABS hranou min. tl. 0.8 mm, lepeno PUR lepidlem, umožňující rozvod kabeláže od nohy k dvířkům a zároveň tvoří krycí lub mezi nohami.Součástí dodávky nábytku je plastový parapetní kanál. Stůl je opatřený clonou přes celou šířku stolu o výšce 350 mm, která je uchycena do stolové podnože. Clona je vyrobena z LTD min. tl. 18 mm, ABS hrana min. 0,8 mm lepena PUR lepidlem. Možnost výběru barevného provedení alespoň ze čtyř základních typů dekorů/barev. Rozměr: d. 1300 x hl. 600 x v. 750 mm. Cena vč. dopravy a instalace, bez rozvodů elektra.
</t>
  </si>
  <si>
    <t xml:space="preserve">Středový médiový panel průběžný, pracovní deska kompakt tl. 12 mm, korpus vč. boků z LTD min. tl. 18 mm, všechny hrany olepeny ABS hranou min. tl. 0,8mm. Každý panel zahrnuje: 1x nerez dřez s pákovou baterií, 1x uzamykatelný prostor pro vedení medií. Uzamykatelnost na stejný klíč. Možnost výběru barevného provedení alespoň ze čtyř základních typů dekorů/barev. Rozměr: v. 800 mm x š. 1350 x h. 600 mm. Cena vč. dopravy a instalace, bez rozvodů vody či elektra.
</t>
  </si>
  <si>
    <t xml:space="preserve">Středový médiový panel koncový, pracovní deska kompakt tl. 12 mm, korpus vč. boků z LTD min. tl. 18 mm, všechny hrany olepeny ABS hranou min. tl. 0,8mm. Každý panel zahrnuje: 1x nerez dřez s pákovou baterií, 1x uzamykatelný prostor pro vedení medií. Možnost výběru barevného provedení alespoň ze čtyř základních typů dekorů/barev. Uzamykatelnost na stejný klíč. Rozměr: v. 800 mm x š. 600 x h. 600 mm. Cena vč. dopravy a instalace, bez rozvodů elekra či vody.
</t>
  </si>
  <si>
    <t>Plechová laboratorní digestoř usazená na laminotřískové skříňce. Rozměry digestoře: v. 1400 mm, š. 1000 mm, hl. 700 mm. Samonosná ocelová konstrukce.  Plášť digestoře je z ocelových plechů o síle 1,5 mm, povrchová úprava je provedena elektrostaticky naneseným epoxidovým vypalovacím lakem v základní šedé barvě. Okno je posuvné a zastavitelné v kterékoliv poloze a maximální zdvih okna je 500mm nad pracovní desku, aby byl chráněn zrak obsluhy, což vychází z ČSN EN 14 175. Bezpečnostní sklo tloušťky 4,4mm. Na horní straně korpusu digestoře se nachází zářivka. Sloupek s umístěnými vývody médií se nachází na levé straně přístroje. Úchopy kohoutů a hmatníky jsou ergonomicky umístěny a jsou snadno rozlišitelné. Digestoř je osazena jedním plynovým ventilem, dvěmi elektro zásuvkami 230V (v pravém sloupku digestoře), jedním vypínačem a zářivkou 18W, která je zároveň spouštěna s rozběhem ventilátoru z důvodu bezpečnosti. Povrch pracovní desky je z materiálu HPL vysokotlaký laminát, standardně v šedé barvě. Pracovní deska má na přední hraně u obsluhy zvýšený okraj proti přetečení kapalin. Pro záchyt zkondenzovaných výparů v horní odtahové části digestoře slouží okapová lišta, která zamezuje stékání kondenzátu po zadní stěně.
Digestoř se usazuje na dvoudveřovou skříňku výšky 750 mm tak, aby výška pracovní plochy byla 900 mm. Min. rozměry skříňky v. 750 mm, š. 1000 mm, hl. 700 mm. Hloubka a šířka skříňky uzpůsobena pro bezpečné usazení digestoře. Korpus skříňky vyrobený z LTD 18 mm, ABS hrana 0,8 mm v dekoru lepena PUR lepidlem. Půda skříňky z LTD 25 mm, čelní ABS hrana v 2 mm v dekoru, ostatní 0,8 mm lepeno PUR lepidlem. Korpus skříňky zpevněný mezistěnou a zády z LTD 18 mm. Dvířka jsou vyrobena z LTD tl. 18 mm, olepena ABS hranou tl. 2 mm. Skříňka je  uzamykatelná. Dveře opatřeny zapuštěnou úchytkou, která je nasazena na vodorovnou hranu dvířek a kopíruje jejich vyfrézovaný tvar včetně radiusu. Úchytka je plná a zakrývá otvor po frézování, aby nedošlo ke zranění prstů při manipulaci s dvířky. 
Cena vč. dopravy a instalace.
Napojení digestoře na média a odtah dodávkou stavby Nutnost napojení na vzduchotechniku(stavba).</t>
  </si>
  <si>
    <t xml:space="preserve">Skříň žákovská policová výšky 2159 mm. Korpus skříně vč. zad a polic bude z LTD  tl. 18 mm,  korpus lepený, všechny hrany olepeny ABS hranou tl. 2 mm, vyjma bočních hran půdy a dna, zde ABS hrana tl. 0,8 mm. Půda naložená na boky skříně. Bezpečnostní panty bez viditelných šroubů včetně tlumičů pro pomalé dovírání dveří. Dveře LTD min. tl. 18 mm, opatřeny zapuštěnou ergonomickou úchytkou, která je osazena v dveřním křídle, úchytka je plná a zakrývá celý otvor po frézování, aby nedošlo ke zranění prstů při manipulaci s dvířky.  Dno skříně opatřeno rektifikacemi pro vyrovnání nerovnosti podlah. Možnost výběru barevného provedení alespoň ze čtyř základních typů dekorů/barev. Rozměr prvku: 2159x800x480 mm. Cena vč. dopravy a instalace.
</t>
  </si>
  <si>
    <t xml:space="preserve">Skříň žákovská kombinovaná výšky 2159 mm. Korpus skříně vč. zad a polic bude z LTD  tl. min.18 mm,  korpus lepený, všechny hrany olepeny ABS hranou tl.min. 2 mm, vyjma bočních hran půdy a dna, zde ABS hrana tl. 0,8 mm. Půda naložená na boky skříně. Bezpečnostní panty bez viditelných šroubů včetně tlumičů pro pomalé dovírání dveří. V dolní části dveře LTD min. tl. 18 mm opatřeny zauštěnou ergonomickou úchytkou, v horní části prosklená dvířka.Dveře v horní části v. 1091 mm, rám šířky 80 mm LTD min. tl. 18 mm se skleněnou výplní z tvrzeného skla, opatřeny zapuštěnou ergonomickou úchytkou, která je osazena v dveřním křídle. Zámek jednocestný. Úchytka je plná a zakrývá celý otvor po frézování, aby nedošlo ke zranění prstů při manipulaci s dvířky. Výběr min. ze dvou barev úchytek. Dno skříně opatřeno rektifikacemi pro vyrovnání nerovnosti podlah. Možnost výběru barevného provedení alespoň ze čtyř základních typů dekorů/barev.Rozměr prvku: 1803x800x480 mm. Cena vč. dopravy a instalace.
</t>
  </si>
  <si>
    <t xml:space="preserve">Skříň na chemikálie pro uskladnění nebezpečných kapalin, rozměr:min. v.1950 x š. 950 x hl.500mm. Skříně jsou vybaveny čtyřmi záchytnými vanami z pozinkovaného plechu s roštěm, objem 19L/1vana a jednou pozinkovanou vanou bez roštu, objem 20L ve spodní části skříně. Nosnost police 60kg. Dveře jsou vyztužené s perforací pro odvětrávání v horní i spodní částí skříně, na levém vnitřním křídle je umýstěna schránka pro dokumentaci k uloženým látkám. Skříň je uzamykací dvoucestným zámkem. Max. hmotnost skříně 100kg. Cena včetně dopravy a instalace, bez rozvodů.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</si>
</sst>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4" formatCode="_-* #,##0.00\ &quot;Kč&quot;_-;\-* #,##0.00\ &quot;Kč&quot;_-;_-* &quot;-&quot;??\ &quot;Kč&quot;_-;_-@_-"/>
    <numFmt numFmtId="164" formatCode="#"/>
    <numFmt numFmtId="165" formatCode="#,##0.000"/>
    <numFmt numFmtId="166" formatCode="#,##0\_x0000_"/>
    <numFmt numFmtId="167" formatCode="#,##0.0"/>
    <numFmt numFmtId="168" formatCode="#,##0.0000"/>
  </numFmts>
  <fonts count="31" x14ac:knownFonts="1">
    <font>
      <sz val="10"/>
      <name val="Arial"/>
      <charset val="238"/>
    </font>
    <font>
      <sz val="11"/>
      <color theme="1"/>
      <name val="Calibri"/>
      <family val="2"/>
      <charset val="238"/>
      <scheme val="minor"/>
    </font>
    <font>
      <sz val="11"/>
      <color theme="1"/>
      <name val="Calibri"/>
      <family val="2"/>
      <charset val="238"/>
      <scheme val="minor"/>
    </font>
    <font>
      <sz val="10"/>
      <name val="Arial"/>
      <family val="2"/>
      <charset val="238"/>
    </font>
    <font>
      <sz val="8"/>
      <name val="Arial"/>
      <family val="2"/>
      <charset val="238"/>
    </font>
    <font>
      <sz val="7"/>
      <name val="Arial"/>
      <family val="2"/>
      <charset val="238"/>
    </font>
    <font>
      <b/>
      <sz val="10"/>
      <name val="Arial"/>
      <family val="2"/>
      <charset val="238"/>
    </font>
    <font>
      <b/>
      <sz val="12"/>
      <name val="Arial"/>
      <family val="2"/>
      <charset val="238"/>
    </font>
    <font>
      <b/>
      <sz val="8"/>
      <name val="Arial"/>
      <family val="2"/>
      <charset val="238"/>
    </font>
    <font>
      <b/>
      <sz val="14"/>
      <name val="Arial"/>
      <family val="2"/>
      <charset val="238"/>
    </font>
    <font>
      <b/>
      <sz val="18"/>
      <color indexed="10"/>
      <name val="Arial"/>
      <family val="2"/>
      <charset val="238"/>
    </font>
    <font>
      <sz val="8"/>
      <color indexed="9"/>
      <name val="Arial"/>
      <family val="2"/>
      <charset val="238"/>
    </font>
    <font>
      <sz val="10"/>
      <name val="Arial CE"/>
      <family val="2"/>
      <charset val="238"/>
    </font>
    <font>
      <sz val="11"/>
      <color theme="1"/>
      <name val="Calibri"/>
      <family val="2"/>
      <charset val="238"/>
      <scheme val="minor"/>
    </font>
    <font>
      <b/>
      <sz val="8"/>
      <color rgb="FF0000FF"/>
      <name val="Arial"/>
      <family val="2"/>
      <charset val="238"/>
    </font>
    <font>
      <b/>
      <sz val="8"/>
      <color rgb="FF7030A0"/>
      <name val="Arial"/>
      <family val="2"/>
      <charset val="238"/>
    </font>
    <font>
      <b/>
      <sz val="10"/>
      <color rgb="FF0000FF"/>
      <name val="Arial"/>
      <family val="2"/>
      <charset val="238"/>
    </font>
    <font>
      <b/>
      <sz val="10"/>
      <color rgb="FF800080"/>
      <name val="Arial"/>
      <family val="2"/>
      <charset val="238"/>
    </font>
    <font>
      <sz val="10"/>
      <color theme="1"/>
      <name val="Arial"/>
      <family val="2"/>
      <charset val="238"/>
    </font>
    <font>
      <b/>
      <u/>
      <sz val="10"/>
      <color rgb="FFFA0000"/>
      <name val="Arial"/>
      <family val="2"/>
      <charset val="238"/>
    </font>
    <font>
      <sz val="8"/>
      <color rgb="FFFF0000"/>
      <name val="Arial"/>
      <family val="2"/>
      <charset val="238"/>
    </font>
    <font>
      <sz val="11"/>
      <name val="Calibri"/>
      <family val="2"/>
      <scheme val="minor"/>
    </font>
    <font>
      <sz val="8"/>
      <color rgb="FF7030A0"/>
      <name val="Arial"/>
      <family val="2"/>
      <charset val="238"/>
    </font>
    <font>
      <b/>
      <sz val="8"/>
      <color indexed="12"/>
      <name val="Arial"/>
      <family val="2"/>
      <charset val="238"/>
    </font>
    <font>
      <b/>
      <sz val="8"/>
      <color indexed="20"/>
      <name val="Arial"/>
      <family val="2"/>
      <charset val="238"/>
    </font>
    <font>
      <b/>
      <u/>
      <sz val="8"/>
      <color indexed="10"/>
      <name val="Arial"/>
      <family val="2"/>
      <charset val="238"/>
    </font>
    <font>
      <sz val="10"/>
      <color rgb="FFFF0000"/>
      <name val="Arial"/>
      <family val="2"/>
      <charset val="238"/>
    </font>
    <font>
      <b/>
      <u/>
      <sz val="10"/>
      <name val="Arial"/>
      <family val="2"/>
      <charset val="238"/>
    </font>
    <font>
      <b/>
      <sz val="10"/>
      <color rgb="FF7030A0"/>
      <name val="Arial"/>
      <family val="2"/>
      <charset val="238"/>
    </font>
    <font>
      <sz val="8"/>
      <name val="Arial"/>
      <family val="2"/>
      <charset val="238"/>
    </font>
    <font>
      <u/>
      <sz val="10"/>
      <color indexed="12"/>
      <name val="Arial CE"/>
      <family val="2"/>
      <charset val="238"/>
    </font>
  </fonts>
  <fills count="6">
    <fill>
      <patternFill patternType="none"/>
    </fill>
    <fill>
      <patternFill patternType="gray125"/>
    </fill>
    <fill>
      <patternFill patternType="solid">
        <fgColor indexed="26"/>
      </patternFill>
    </fill>
    <fill>
      <patternFill patternType="solid">
        <fgColor indexed="13"/>
      </patternFill>
    </fill>
    <fill>
      <patternFill patternType="solid">
        <fgColor indexed="26"/>
        <bgColor indexed="64"/>
      </patternFill>
    </fill>
    <fill>
      <patternFill patternType="solid">
        <fgColor theme="0"/>
        <bgColor indexed="64"/>
      </patternFill>
    </fill>
  </fills>
  <borders count="54">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hair">
        <color indexed="64"/>
      </right>
      <top style="hair">
        <color indexed="64"/>
      </top>
      <bottom/>
      <diagonal/>
    </border>
    <border>
      <left/>
      <right style="thin">
        <color indexed="64"/>
      </right>
      <top/>
      <bottom/>
      <diagonal/>
    </border>
    <border>
      <left/>
      <right style="hair">
        <color indexed="64"/>
      </right>
      <top/>
      <bottom/>
      <diagonal/>
    </border>
    <border>
      <left/>
      <right/>
      <top style="hair">
        <color indexed="64"/>
      </top>
      <bottom/>
      <diagonal/>
    </border>
    <border>
      <left/>
      <right style="hair">
        <color indexed="64"/>
      </right>
      <top style="hair">
        <color indexed="64"/>
      </top>
      <bottom style="hair">
        <color indexed="64"/>
      </bottom>
      <diagonal/>
    </border>
    <border>
      <left/>
      <right/>
      <top/>
      <bottom style="hair">
        <color indexed="64"/>
      </bottom>
      <diagonal/>
    </border>
    <border>
      <left/>
      <right style="hair">
        <color indexed="64"/>
      </right>
      <top/>
      <bottom style="hair">
        <color indexed="64"/>
      </bottom>
      <diagonal/>
    </border>
    <border>
      <left/>
      <right/>
      <top style="hair">
        <color indexed="64"/>
      </top>
      <bottom style="hair">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top style="hair">
        <color indexed="64"/>
      </top>
      <bottom/>
      <diagonal/>
    </border>
    <border>
      <left style="hair">
        <color indexed="64"/>
      </left>
      <right style="hair">
        <color indexed="64"/>
      </right>
      <top style="hair">
        <color indexed="64"/>
      </top>
      <bottom style="hair">
        <color indexed="64"/>
      </bottom>
      <diagonal/>
    </border>
    <border>
      <left/>
      <right style="thin">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diagonal/>
    </border>
    <border>
      <left style="thin">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right/>
      <top style="hair">
        <color indexed="64"/>
      </top>
      <bottom style="thin">
        <color indexed="64"/>
      </bottom>
      <diagonal/>
    </border>
    <border>
      <left/>
      <right style="hair">
        <color indexed="64"/>
      </right>
      <top style="hair">
        <color indexed="64"/>
      </top>
      <bottom style="thin">
        <color indexed="64"/>
      </bottom>
      <diagonal/>
    </border>
    <border>
      <left/>
      <right style="hair">
        <color indexed="64"/>
      </right>
      <top style="thin">
        <color indexed="64"/>
      </top>
      <bottom/>
      <diagonal/>
    </border>
    <border>
      <left style="hair">
        <color indexed="64"/>
      </left>
      <right/>
      <top style="thin">
        <color indexed="64"/>
      </top>
      <bottom/>
      <diagonal/>
    </border>
    <border>
      <left style="hair">
        <color indexed="64"/>
      </left>
      <right/>
      <top/>
      <bottom/>
      <diagonal/>
    </border>
    <border>
      <left style="thin">
        <color indexed="64"/>
      </left>
      <right/>
      <top/>
      <bottom style="hair">
        <color indexed="64"/>
      </bottom>
      <diagonal/>
    </border>
    <border>
      <left/>
      <right style="thin">
        <color indexed="64"/>
      </right>
      <top/>
      <bottom style="hair">
        <color indexed="64"/>
      </bottom>
      <diagonal/>
    </border>
    <border>
      <left style="thin">
        <color indexed="64"/>
      </left>
      <right/>
      <top style="hair">
        <color indexed="64"/>
      </top>
      <bottom/>
      <diagonal/>
    </border>
    <border>
      <left/>
      <right style="medium">
        <color indexed="64"/>
      </right>
      <top style="hair">
        <color indexed="64"/>
      </top>
      <bottom style="thin">
        <color indexed="64"/>
      </bottom>
      <diagonal/>
    </border>
    <border>
      <left/>
      <right style="medium">
        <color indexed="64"/>
      </right>
      <top style="medium">
        <color indexed="64"/>
      </top>
      <bottom style="medium">
        <color indexed="64"/>
      </bottom>
      <diagonal/>
    </border>
    <border>
      <left/>
      <right style="hair">
        <color indexed="64"/>
      </right>
      <top/>
      <bottom style="thin">
        <color indexed="64"/>
      </bottom>
      <diagonal/>
    </border>
    <border>
      <left style="hair">
        <color indexed="64"/>
      </left>
      <right/>
      <top/>
      <bottom style="thin">
        <color indexed="64"/>
      </bottom>
      <diagonal/>
    </border>
    <border>
      <left/>
      <right style="thin">
        <color indexed="64"/>
      </right>
      <top style="hair">
        <color indexed="64"/>
      </top>
      <bottom style="thin">
        <color indexed="64"/>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style="hair">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style="medium">
        <color indexed="64"/>
      </left>
      <right/>
      <top style="medium">
        <color indexed="64"/>
      </top>
      <bottom style="medium">
        <color indexed="64"/>
      </bottom>
      <diagonal/>
    </border>
  </borders>
  <cellStyleXfs count="14">
    <xf numFmtId="0" fontId="0" fillId="0" borderId="0"/>
    <xf numFmtId="0" fontId="13" fillId="0" borderId="0"/>
    <xf numFmtId="0" fontId="13" fillId="0" borderId="0"/>
    <xf numFmtId="0" fontId="21" fillId="0" borderId="0"/>
    <xf numFmtId="0" fontId="30" fillId="0" borderId="0" applyNumberFormat="0" applyFill="0" applyBorder="0" applyAlignment="0" applyProtection="0">
      <alignment vertical="top"/>
      <protection locked="0"/>
    </xf>
    <xf numFmtId="0" fontId="2" fillId="0" borderId="0"/>
    <xf numFmtId="0" fontId="2" fillId="0" borderId="0"/>
    <xf numFmtId="44" fontId="3" fillId="0" borderId="0" applyFont="0" applyFill="0" applyBorder="0" applyAlignment="0" applyProtection="0"/>
    <xf numFmtId="44" fontId="3" fillId="0" borderId="0" applyFont="0" applyFill="0" applyBorder="0" applyAlignment="0" applyProtection="0"/>
    <xf numFmtId="0" fontId="12" fillId="0" borderId="0"/>
    <xf numFmtId="0" fontId="3" fillId="0" borderId="0"/>
    <xf numFmtId="0" fontId="1" fillId="0" borderId="0"/>
    <xf numFmtId="0" fontId="1" fillId="0" borderId="0"/>
    <xf numFmtId="44" fontId="3" fillId="0" borderId="0" applyFont="0" applyFill="0" applyBorder="0" applyAlignment="0" applyProtection="0"/>
  </cellStyleXfs>
  <cellXfs count="234">
    <xf numFmtId="0" fontId="0" fillId="0" borderId="0" xfId="0"/>
    <xf numFmtId="0" fontId="4" fillId="0" borderId="0" xfId="0" applyFont="1" applyAlignment="1">
      <alignment vertical="center"/>
    </xf>
    <xf numFmtId="0" fontId="4" fillId="0" borderId="1" xfId="0" applyFont="1" applyBorder="1" applyAlignment="1">
      <alignment vertical="center"/>
    </xf>
    <xf numFmtId="0" fontId="4" fillId="0" borderId="2" xfId="0" applyFont="1" applyBorder="1" applyAlignment="1">
      <alignment vertical="center"/>
    </xf>
    <xf numFmtId="0" fontId="4" fillId="0" borderId="3" xfId="0" applyFont="1" applyBorder="1" applyAlignment="1">
      <alignment vertical="center"/>
    </xf>
    <xf numFmtId="0" fontId="4" fillId="0" borderId="4" xfId="0" applyFont="1" applyBorder="1" applyAlignment="1">
      <alignment vertical="center"/>
    </xf>
    <xf numFmtId="0" fontId="4" fillId="0" borderId="5" xfId="0" applyFont="1" applyBorder="1" applyAlignment="1">
      <alignment vertical="center"/>
    </xf>
    <xf numFmtId="0" fontId="4" fillId="0" borderId="6" xfId="0" applyFont="1" applyBorder="1" applyAlignment="1">
      <alignment vertical="center"/>
    </xf>
    <xf numFmtId="0" fontId="4" fillId="0" borderId="7" xfId="0" applyFont="1" applyBorder="1" applyAlignment="1">
      <alignment vertical="center"/>
    </xf>
    <xf numFmtId="0" fontId="4" fillId="0" borderId="8" xfId="0" applyFont="1" applyBorder="1" applyAlignment="1">
      <alignment vertical="center"/>
    </xf>
    <xf numFmtId="0" fontId="4" fillId="0" borderId="9" xfId="0" applyFont="1" applyBorder="1" applyAlignment="1">
      <alignment vertical="center"/>
    </xf>
    <xf numFmtId="0" fontId="4" fillId="0" borderId="10" xfId="0" applyFont="1" applyBorder="1" applyAlignment="1">
      <alignment vertical="center"/>
    </xf>
    <xf numFmtId="0" fontId="4" fillId="0" borderId="11" xfId="0" applyFont="1" applyBorder="1" applyAlignment="1">
      <alignment vertical="center"/>
    </xf>
    <xf numFmtId="0" fontId="5" fillId="0" borderId="0" xfId="0" applyFont="1" applyAlignment="1">
      <alignment vertical="center"/>
    </xf>
    <xf numFmtId="0" fontId="4" fillId="0" borderId="12" xfId="0" applyFont="1" applyBorder="1" applyAlignment="1">
      <alignment vertical="center"/>
    </xf>
    <xf numFmtId="0" fontId="4" fillId="0" borderId="13" xfId="0" applyFont="1" applyBorder="1" applyAlignment="1">
      <alignment vertical="center"/>
    </xf>
    <xf numFmtId="0" fontId="4" fillId="0" borderId="14" xfId="0" applyFont="1" applyBorder="1" applyAlignment="1">
      <alignment vertical="center"/>
    </xf>
    <xf numFmtId="0" fontId="4" fillId="0" borderId="15" xfId="0" applyFont="1" applyBorder="1" applyAlignment="1">
      <alignment vertical="center"/>
    </xf>
    <xf numFmtId="0" fontId="4" fillId="0" borderId="16" xfId="0" applyFont="1" applyBorder="1" applyAlignment="1">
      <alignment vertical="center"/>
    </xf>
    <xf numFmtId="0" fontId="4" fillId="0" borderId="17" xfId="0" applyFont="1" applyBorder="1" applyAlignment="1">
      <alignment vertical="center"/>
    </xf>
    <xf numFmtId="0" fontId="6" fillId="0" borderId="17" xfId="0" applyFont="1" applyBorder="1" applyAlignment="1">
      <alignment vertical="center"/>
    </xf>
    <xf numFmtId="0" fontId="4" fillId="0" borderId="18" xfId="0" applyFont="1" applyBorder="1" applyAlignment="1">
      <alignment vertical="center"/>
    </xf>
    <xf numFmtId="0" fontId="4" fillId="0" borderId="19" xfId="0" applyFont="1" applyBorder="1" applyAlignment="1">
      <alignment vertical="center"/>
    </xf>
    <xf numFmtId="0" fontId="4" fillId="0" borderId="20" xfId="0" applyFont="1" applyBorder="1" applyAlignment="1">
      <alignment vertical="center"/>
    </xf>
    <xf numFmtId="0" fontId="4" fillId="0" borderId="21" xfId="0" applyFont="1" applyBorder="1" applyAlignment="1">
      <alignment vertical="center"/>
    </xf>
    <xf numFmtId="0" fontId="4" fillId="0" borderId="22" xfId="0" applyFont="1" applyBorder="1" applyAlignment="1">
      <alignment vertical="center"/>
    </xf>
    <xf numFmtId="0" fontId="4" fillId="0" borderId="23" xfId="0" applyFont="1" applyBorder="1" applyAlignment="1">
      <alignment vertical="center"/>
    </xf>
    <xf numFmtId="164" fontId="6" fillId="0" borderId="17" xfId="0" applyNumberFormat="1" applyFont="1" applyBorder="1" applyAlignment="1">
      <alignment vertical="center" wrapText="1"/>
    </xf>
    <xf numFmtId="0" fontId="7" fillId="0" borderId="19" xfId="0" applyFont="1" applyBorder="1" applyAlignment="1">
      <alignment vertical="center"/>
    </xf>
    <xf numFmtId="0" fontId="7" fillId="0" borderId="21" xfId="0" applyFont="1" applyBorder="1" applyAlignment="1">
      <alignment vertical="center"/>
    </xf>
    <xf numFmtId="0" fontId="6" fillId="0" borderId="22" xfId="0" applyFont="1" applyBorder="1" applyAlignment="1">
      <alignment vertical="center"/>
    </xf>
    <xf numFmtId="0" fontId="6" fillId="0" borderId="20" xfId="0" applyFont="1" applyBorder="1" applyAlignment="1">
      <alignment vertical="center"/>
    </xf>
    <xf numFmtId="0" fontId="6" fillId="0" borderId="23" xfId="0" applyFont="1" applyBorder="1" applyAlignment="1">
      <alignment vertical="center"/>
    </xf>
    <xf numFmtId="0" fontId="6" fillId="0" borderId="21" xfId="0" applyFont="1" applyBorder="1" applyAlignment="1">
      <alignment vertical="center"/>
    </xf>
    <xf numFmtId="1" fontId="4" fillId="0" borderId="24" xfId="0" applyNumberFormat="1" applyFont="1" applyBorder="1" applyAlignment="1">
      <alignment horizontal="center" vertical="center"/>
    </xf>
    <xf numFmtId="0" fontId="8" fillId="0" borderId="25" xfId="0" applyFont="1" applyBorder="1" applyAlignment="1">
      <alignment vertical="center"/>
    </xf>
    <xf numFmtId="0" fontId="4" fillId="0" borderId="26" xfId="0" applyFont="1" applyBorder="1" applyAlignment="1">
      <alignment vertical="center"/>
    </xf>
    <xf numFmtId="49" fontId="4" fillId="0" borderId="27" xfId="0" applyNumberFormat="1" applyFont="1" applyBorder="1" applyAlignment="1">
      <alignment vertical="center"/>
    </xf>
    <xf numFmtId="0" fontId="4" fillId="0" borderId="28" xfId="0" applyFont="1" applyBorder="1" applyAlignment="1">
      <alignment vertical="center"/>
    </xf>
    <xf numFmtId="0" fontId="4" fillId="0" borderId="27" xfId="0" applyFont="1" applyBorder="1" applyAlignment="1">
      <alignment vertical="center"/>
    </xf>
    <xf numFmtId="0" fontId="4" fillId="0" borderId="29" xfId="0" applyFont="1" applyBorder="1" applyAlignment="1">
      <alignment vertical="center"/>
    </xf>
    <xf numFmtId="1" fontId="4" fillId="0" borderId="30" xfId="0" applyNumberFormat="1" applyFont="1" applyBorder="1" applyAlignment="1">
      <alignment horizontal="center" vertical="center"/>
    </xf>
    <xf numFmtId="0" fontId="8" fillId="0" borderId="28" xfId="0" applyFont="1" applyBorder="1" applyAlignment="1">
      <alignment vertical="center"/>
    </xf>
    <xf numFmtId="49" fontId="4" fillId="0" borderId="18" xfId="0" applyNumberFormat="1" applyFont="1" applyBorder="1" applyAlignment="1">
      <alignment vertical="center"/>
    </xf>
    <xf numFmtId="0" fontId="4" fillId="0" borderId="31" xfId="0" applyFont="1" applyBorder="1" applyAlignment="1">
      <alignment vertical="center"/>
    </xf>
    <xf numFmtId="1" fontId="4" fillId="0" borderId="32" xfId="0" applyNumberFormat="1" applyFont="1" applyBorder="1" applyAlignment="1">
      <alignment horizontal="center" vertical="center"/>
    </xf>
    <xf numFmtId="0" fontId="4" fillId="0" borderId="33" xfId="0" applyFont="1" applyBorder="1" applyAlignment="1">
      <alignment vertical="center"/>
    </xf>
    <xf numFmtId="0" fontId="4" fillId="0" borderId="34" xfId="0" applyFont="1" applyBorder="1" applyAlignment="1">
      <alignment vertical="center"/>
    </xf>
    <xf numFmtId="0" fontId="4" fillId="0" borderId="35" xfId="0" applyFont="1" applyBorder="1" applyAlignment="1">
      <alignment vertical="center"/>
    </xf>
    <xf numFmtId="49" fontId="4" fillId="0" borderId="15" xfId="0" applyNumberFormat="1" applyFont="1" applyBorder="1" applyAlignment="1">
      <alignment vertical="center"/>
    </xf>
    <xf numFmtId="0" fontId="6" fillId="0" borderId="1" xfId="0" applyFont="1" applyBorder="1" applyAlignment="1">
      <alignment vertical="top"/>
    </xf>
    <xf numFmtId="0" fontId="4" fillId="0" borderId="36" xfId="0" applyFont="1" applyBorder="1" applyAlignment="1">
      <alignment vertical="center"/>
    </xf>
    <xf numFmtId="0" fontId="4" fillId="0" borderId="37" xfId="0" applyFont="1" applyBorder="1" applyAlignment="1">
      <alignment vertical="center"/>
    </xf>
    <xf numFmtId="1" fontId="7" fillId="0" borderId="19" xfId="0" applyNumberFormat="1" applyFont="1" applyBorder="1" applyAlignment="1">
      <alignment vertical="center"/>
    </xf>
    <xf numFmtId="0" fontId="4" fillId="0" borderId="38" xfId="0" applyFont="1" applyBorder="1" applyAlignment="1">
      <alignment vertical="center"/>
    </xf>
    <xf numFmtId="168" fontId="4" fillId="0" borderId="18" xfId="0" applyNumberFormat="1" applyFont="1" applyBorder="1" applyAlignment="1">
      <alignment horizontal="right" vertical="center"/>
    </xf>
    <xf numFmtId="0" fontId="4" fillId="0" borderId="39" xfId="0" applyFont="1" applyBorder="1"/>
    <xf numFmtId="0" fontId="4" fillId="0" borderId="29" xfId="0" applyFont="1" applyBorder="1"/>
    <xf numFmtId="168" fontId="4" fillId="0" borderId="40" xfId="0" applyNumberFormat="1" applyFont="1" applyBorder="1" applyAlignment="1">
      <alignment horizontal="right" vertical="center"/>
    </xf>
    <xf numFmtId="0" fontId="6" fillId="0" borderId="41" xfId="0" applyFont="1" applyBorder="1" applyAlignment="1">
      <alignment vertical="top"/>
    </xf>
    <xf numFmtId="0" fontId="4" fillId="0" borderId="25" xfId="0" applyFont="1" applyBorder="1" applyAlignment="1">
      <alignment vertical="center"/>
    </xf>
    <xf numFmtId="168" fontId="4" fillId="0" borderId="27" xfId="0" applyNumberFormat="1" applyFont="1" applyBorder="1" applyAlignment="1">
      <alignment horizontal="right" vertical="center"/>
    </xf>
    <xf numFmtId="0" fontId="6" fillId="0" borderId="33" xfId="0" applyFont="1" applyBorder="1" applyAlignment="1">
      <alignment vertical="center"/>
    </xf>
    <xf numFmtId="0" fontId="4" fillId="0" borderId="42" xfId="0" applyFont="1" applyBorder="1" applyAlignment="1">
      <alignment vertical="center"/>
    </xf>
    <xf numFmtId="0" fontId="4" fillId="0" borderId="43" xfId="0" applyFont="1" applyBorder="1" applyAlignment="1">
      <alignment vertical="center"/>
    </xf>
    <xf numFmtId="0" fontId="4" fillId="0" borderId="13" xfId="0" applyFont="1" applyBorder="1"/>
    <xf numFmtId="0" fontId="4" fillId="0" borderId="44" xfId="0" applyFont="1" applyBorder="1" applyAlignment="1">
      <alignment vertical="center"/>
    </xf>
    <xf numFmtId="0" fontId="4" fillId="0" borderId="45" xfId="0" applyFont="1" applyBorder="1"/>
    <xf numFmtId="0" fontId="4" fillId="0" borderId="46" xfId="0" applyFont="1" applyBorder="1" applyAlignment="1">
      <alignment vertical="center"/>
    </xf>
    <xf numFmtId="0" fontId="14" fillId="0" borderId="0" xfId="0" applyFont="1" applyAlignment="1">
      <alignment vertical="center"/>
    </xf>
    <xf numFmtId="0" fontId="15" fillId="0" borderId="0" xfId="0" applyFont="1" applyAlignment="1">
      <alignment vertical="center"/>
    </xf>
    <xf numFmtId="49" fontId="4" fillId="0" borderId="6" xfId="0" applyNumberFormat="1" applyFont="1" applyBorder="1" applyAlignment="1">
      <alignment vertical="center"/>
    </xf>
    <xf numFmtId="49" fontId="4" fillId="3" borderId="47" xfId="0" applyNumberFormat="1" applyFont="1" applyFill="1" applyBorder="1" applyAlignment="1">
      <alignment horizontal="center" vertical="center" wrapText="1"/>
    </xf>
    <xf numFmtId="1" fontId="4" fillId="3" borderId="48" xfId="0" applyNumberFormat="1" applyFont="1" applyFill="1" applyBorder="1" applyAlignment="1">
      <alignment horizontal="center" vertical="center" wrapText="1"/>
    </xf>
    <xf numFmtId="49" fontId="9" fillId="2" borderId="0" xfId="0" applyNumberFormat="1" applyFont="1" applyFill="1"/>
    <xf numFmtId="49" fontId="8" fillId="2" borderId="0" xfId="0" applyNumberFormat="1" applyFont="1" applyFill="1" applyAlignment="1">
      <alignment vertical="center"/>
    </xf>
    <xf numFmtId="49" fontId="4" fillId="2" borderId="0" xfId="0" applyNumberFormat="1" applyFont="1" applyFill="1" applyAlignment="1">
      <alignment vertical="center"/>
    </xf>
    <xf numFmtId="0" fontId="4" fillId="4" borderId="0" xfId="0" applyFont="1" applyFill="1" applyAlignment="1">
      <alignment horizontal="left" vertical="center"/>
    </xf>
    <xf numFmtId="49" fontId="4" fillId="4" borderId="0" xfId="0" applyNumberFormat="1" applyFont="1" applyFill="1" applyAlignment="1">
      <alignment horizontal="left" vertical="center"/>
    </xf>
    <xf numFmtId="49" fontId="4" fillId="3" borderId="49" xfId="0" applyNumberFormat="1" applyFont="1" applyFill="1" applyBorder="1" applyAlignment="1">
      <alignment horizontal="center" vertical="center" wrapText="1"/>
    </xf>
    <xf numFmtId="1" fontId="4" fillId="3" borderId="32" xfId="0" applyNumberFormat="1" applyFont="1" applyFill="1" applyBorder="1" applyAlignment="1">
      <alignment horizontal="center" vertical="center" wrapText="1"/>
    </xf>
    <xf numFmtId="49" fontId="5" fillId="2" borderId="0" xfId="0" applyNumberFormat="1" applyFont="1" applyFill="1"/>
    <xf numFmtId="2" fontId="3" fillId="0" borderId="0" xfId="0" applyNumberFormat="1" applyFont="1" applyProtection="1">
      <protection locked="0"/>
    </xf>
    <xf numFmtId="0" fontId="3" fillId="0" borderId="0" xfId="0" applyFont="1" applyProtection="1">
      <protection locked="0"/>
    </xf>
    <xf numFmtId="49" fontId="5" fillId="2" borderId="0" xfId="0" applyNumberFormat="1" applyFont="1" applyFill="1" applyAlignment="1">
      <alignment vertical="center"/>
    </xf>
    <xf numFmtId="49" fontId="4" fillId="2" borderId="0" xfId="0" applyNumberFormat="1" applyFont="1" applyFill="1" applyAlignment="1">
      <alignment horizontal="center" vertical="center"/>
    </xf>
    <xf numFmtId="49" fontId="4" fillId="2" borderId="0" xfId="0" applyNumberFormat="1" applyFont="1" applyFill="1" applyAlignment="1">
      <alignment horizontal="left" vertical="center"/>
    </xf>
    <xf numFmtId="49" fontId="4" fillId="3" borderId="50" xfId="0" applyNumberFormat="1" applyFont="1" applyFill="1" applyBorder="1" applyAlignment="1">
      <alignment horizontal="center" vertical="center" wrapText="1"/>
    </xf>
    <xf numFmtId="1" fontId="4" fillId="3" borderId="51" xfId="0" applyNumberFormat="1" applyFont="1" applyFill="1" applyBorder="1" applyAlignment="1">
      <alignment horizontal="center" vertical="center" wrapText="1"/>
    </xf>
    <xf numFmtId="0" fontId="3" fillId="4" borderId="16" xfId="0" applyFont="1" applyFill="1" applyBorder="1"/>
    <xf numFmtId="0" fontId="3" fillId="4" borderId="17" xfId="0" applyFont="1" applyFill="1" applyBorder="1"/>
    <xf numFmtId="0" fontId="3" fillId="0" borderId="1" xfId="0" applyFont="1" applyBorder="1"/>
    <xf numFmtId="0" fontId="3" fillId="0" borderId="2" xfId="0" applyFont="1" applyBorder="1"/>
    <xf numFmtId="0" fontId="3" fillId="0" borderId="3" xfId="0" applyFont="1" applyBorder="1"/>
    <xf numFmtId="0" fontId="10" fillId="0" borderId="2" xfId="0" applyFont="1" applyBorder="1"/>
    <xf numFmtId="0" fontId="3" fillId="0" borderId="13" xfId="0" applyFont="1" applyBorder="1"/>
    <xf numFmtId="0" fontId="3" fillId="0" borderId="14" xfId="0" applyFont="1" applyBorder="1"/>
    <xf numFmtId="0" fontId="3" fillId="0" borderId="15" xfId="0" applyFont="1" applyBorder="1"/>
    <xf numFmtId="164" fontId="4" fillId="0" borderId="25" xfId="0" applyNumberFormat="1" applyFont="1" applyBorder="1" applyAlignment="1">
      <alignment vertical="center"/>
    </xf>
    <xf numFmtId="164" fontId="4" fillId="0" borderId="8" xfId="0" applyNumberFormat="1" applyFont="1" applyBorder="1" applyAlignment="1">
      <alignment vertical="center"/>
    </xf>
    <xf numFmtId="164" fontId="4" fillId="0" borderId="38" xfId="0" applyNumberFormat="1" applyFont="1" applyBorder="1" applyAlignment="1">
      <alignment vertical="center"/>
    </xf>
    <xf numFmtId="164" fontId="4" fillId="0" borderId="0" xfId="0" applyNumberFormat="1" applyFont="1" applyAlignment="1">
      <alignment vertical="center"/>
    </xf>
    <xf numFmtId="164" fontId="4" fillId="0" borderId="26" xfId="0" applyNumberFormat="1" applyFont="1" applyBorder="1" applyAlignment="1">
      <alignment vertical="center"/>
    </xf>
    <xf numFmtId="164" fontId="4" fillId="0" borderId="28" xfId="0" applyNumberFormat="1" applyFont="1" applyBorder="1" applyAlignment="1">
      <alignment vertical="center"/>
    </xf>
    <xf numFmtId="164" fontId="4" fillId="0" borderId="12" xfId="0" applyNumberFormat="1" applyFont="1" applyBorder="1" applyAlignment="1">
      <alignment vertical="center"/>
    </xf>
    <xf numFmtId="164" fontId="4" fillId="0" borderId="29" xfId="0" applyNumberFormat="1" applyFont="1" applyBorder="1" applyAlignment="1">
      <alignment vertical="center"/>
    </xf>
    <xf numFmtId="164" fontId="4" fillId="0" borderId="9" xfId="0" applyNumberFormat="1" applyFont="1" applyBorder="1" applyAlignment="1">
      <alignment vertical="center"/>
    </xf>
    <xf numFmtId="49" fontId="4" fillId="0" borderId="26" xfId="0" applyNumberFormat="1" applyFont="1" applyBorder="1" applyAlignment="1">
      <alignment vertical="center"/>
    </xf>
    <xf numFmtId="3" fontId="3" fillId="0" borderId="52" xfId="0" applyNumberFormat="1" applyFont="1" applyBorder="1" applyAlignment="1">
      <alignment vertical="center"/>
    </xf>
    <xf numFmtId="3" fontId="3" fillId="0" borderId="34" xfId="0" applyNumberFormat="1" applyFont="1" applyBorder="1" applyAlignment="1">
      <alignment vertical="center"/>
    </xf>
    <xf numFmtId="166" fontId="3" fillId="0" borderId="35" xfId="0" applyNumberFormat="1" applyFont="1" applyBorder="1" applyAlignment="1">
      <alignment horizontal="right" vertical="center" wrapText="1"/>
    </xf>
    <xf numFmtId="4" fontId="3" fillId="0" borderId="33" xfId="0" applyNumberFormat="1" applyFont="1" applyBorder="1" applyAlignment="1">
      <alignment horizontal="right" vertical="center" wrapText="1"/>
    </xf>
    <xf numFmtId="3" fontId="3" fillId="0" borderId="35" xfId="0" applyNumberFormat="1" applyFont="1" applyBorder="1" applyAlignment="1">
      <alignment vertical="center"/>
    </xf>
    <xf numFmtId="3" fontId="3" fillId="0" borderId="33" xfId="0" applyNumberFormat="1" applyFont="1" applyBorder="1" applyAlignment="1">
      <alignment vertical="center"/>
    </xf>
    <xf numFmtId="3" fontId="3" fillId="0" borderId="34" xfId="0" applyNumberFormat="1" applyFont="1" applyBorder="1" applyAlignment="1">
      <alignment vertical="center" wrapText="1"/>
    </xf>
    <xf numFmtId="4" fontId="3" fillId="0" borderId="34" xfId="0" applyNumberFormat="1" applyFont="1" applyBorder="1" applyAlignment="1">
      <alignment horizontal="right" vertical="center" wrapText="1"/>
    </xf>
    <xf numFmtId="3" fontId="3" fillId="0" borderId="46" xfId="0" applyNumberFormat="1" applyFont="1" applyBorder="1" applyAlignment="1">
      <alignment vertical="center"/>
    </xf>
    <xf numFmtId="4" fontId="3" fillId="0" borderId="28" xfId="0" applyNumberFormat="1" applyFont="1" applyBorder="1" applyAlignment="1">
      <alignment horizontal="right" vertical="center" wrapText="1"/>
    </xf>
    <xf numFmtId="4" fontId="3" fillId="0" borderId="28" xfId="0" applyNumberFormat="1" applyFont="1" applyBorder="1" applyAlignment="1">
      <alignment horizontal="right" vertical="center"/>
    </xf>
    <xf numFmtId="3" fontId="3" fillId="0" borderId="12" xfId="0" applyNumberFormat="1" applyFont="1" applyBorder="1" applyAlignment="1">
      <alignment vertical="center"/>
    </xf>
    <xf numFmtId="0" fontId="11" fillId="0" borderId="12" xfId="0" applyFont="1" applyBorder="1" applyAlignment="1">
      <alignment horizontal="right" vertical="center"/>
    </xf>
    <xf numFmtId="0" fontId="11" fillId="0" borderId="9" xfId="0" applyFont="1" applyBorder="1" applyAlignment="1">
      <alignment horizontal="left" vertical="center"/>
    </xf>
    <xf numFmtId="3" fontId="3" fillId="0" borderId="28" xfId="0" applyNumberFormat="1" applyFont="1" applyBorder="1" applyAlignment="1">
      <alignment vertical="center"/>
    </xf>
    <xf numFmtId="3" fontId="3" fillId="0" borderId="0" xfId="0" applyNumberFormat="1" applyFont="1" applyAlignment="1">
      <alignment vertical="center"/>
    </xf>
    <xf numFmtId="4" fontId="3" fillId="0" borderId="16" xfId="0" applyNumberFormat="1" applyFont="1" applyBorder="1" applyAlignment="1">
      <alignment horizontal="right" vertical="center" wrapText="1"/>
    </xf>
    <xf numFmtId="4" fontId="3" fillId="0" borderId="16" xfId="0" applyNumberFormat="1" applyFont="1" applyBorder="1" applyAlignment="1">
      <alignment horizontal="right" vertical="center"/>
    </xf>
    <xf numFmtId="3" fontId="3" fillId="0" borderId="18" xfId="0" applyNumberFormat="1" applyFont="1" applyBorder="1" applyAlignment="1">
      <alignment vertical="center"/>
    </xf>
    <xf numFmtId="4" fontId="3" fillId="0" borderId="45" xfId="0" applyNumberFormat="1" applyFont="1" applyBorder="1" applyAlignment="1">
      <alignment horizontal="right" vertical="center" wrapText="1"/>
    </xf>
    <xf numFmtId="4" fontId="3" fillId="0" borderId="17" xfId="0" applyNumberFormat="1" applyFont="1" applyBorder="1" applyAlignment="1">
      <alignment horizontal="right" vertical="center" wrapText="1"/>
    </xf>
    <xf numFmtId="3" fontId="3" fillId="0" borderId="14" xfId="0" applyNumberFormat="1" applyFont="1" applyBorder="1" applyAlignment="1">
      <alignment vertical="center" wrapText="1"/>
    </xf>
    <xf numFmtId="4" fontId="4" fillId="0" borderId="28" xfId="0" applyNumberFormat="1" applyFont="1" applyBorder="1" applyAlignment="1">
      <alignment horizontal="right" vertical="center" wrapText="1"/>
    </xf>
    <xf numFmtId="4" fontId="3" fillId="0" borderId="29" xfId="0" applyNumberFormat="1" applyFont="1" applyBorder="1" applyAlignment="1">
      <alignment horizontal="right" vertical="center" wrapText="1"/>
    </xf>
    <xf numFmtId="3" fontId="4" fillId="0" borderId="28" xfId="0" applyNumberFormat="1" applyFont="1" applyBorder="1" applyAlignment="1">
      <alignment horizontal="right" vertical="center" wrapText="1"/>
    </xf>
    <xf numFmtId="4" fontId="6" fillId="0" borderId="53" xfId="0" applyNumberFormat="1" applyFont="1" applyBorder="1" applyAlignment="1">
      <alignment horizontal="right" vertical="center" wrapText="1"/>
    </xf>
    <xf numFmtId="0" fontId="3" fillId="0" borderId="20" xfId="0" applyFont="1" applyBorder="1" applyAlignment="1">
      <alignment vertical="center"/>
    </xf>
    <xf numFmtId="0" fontId="3" fillId="0" borderId="0" xfId="0" applyFont="1" applyAlignment="1">
      <alignment vertical="center"/>
    </xf>
    <xf numFmtId="0" fontId="3" fillId="4" borderId="0" xfId="0" applyFont="1" applyFill="1" applyAlignment="1">
      <alignment horizontal="left" vertical="center"/>
    </xf>
    <xf numFmtId="49" fontId="3" fillId="3" borderId="47" xfId="0" applyNumberFormat="1" applyFont="1" applyFill="1" applyBorder="1" applyAlignment="1">
      <alignment horizontal="center" vertical="center" wrapText="1"/>
    </xf>
    <xf numFmtId="1" fontId="3" fillId="3" borderId="48" xfId="0" applyNumberFormat="1" applyFont="1" applyFill="1" applyBorder="1" applyAlignment="1">
      <alignment horizontal="center" vertical="center" wrapText="1"/>
    </xf>
    <xf numFmtId="0" fontId="16" fillId="0" borderId="0" xfId="0" applyFont="1" applyAlignment="1">
      <alignment vertical="center"/>
    </xf>
    <xf numFmtId="4" fontId="17" fillId="0" borderId="0" xfId="0" applyNumberFormat="1" applyFont="1" applyAlignment="1">
      <alignment horizontal="right" vertical="center"/>
    </xf>
    <xf numFmtId="166" fontId="3" fillId="0" borderId="0" xfId="0" applyNumberFormat="1" applyFont="1" applyAlignment="1">
      <alignment horizontal="center" vertical="center"/>
    </xf>
    <xf numFmtId="165" fontId="3" fillId="0" borderId="0" xfId="0" applyNumberFormat="1" applyFont="1" applyAlignment="1">
      <alignment horizontal="right" vertical="center"/>
    </xf>
    <xf numFmtId="4" fontId="3" fillId="0" borderId="0" xfId="0" applyNumberFormat="1" applyFont="1" applyAlignment="1">
      <alignment horizontal="right" vertical="center"/>
    </xf>
    <xf numFmtId="167" fontId="3" fillId="0" borderId="0" xfId="0" applyNumberFormat="1" applyFont="1" applyAlignment="1">
      <alignment horizontal="right" vertical="center"/>
    </xf>
    <xf numFmtId="166" fontId="16" fillId="0" borderId="0" xfId="0" applyNumberFormat="1" applyFont="1" applyAlignment="1">
      <alignment horizontal="center" vertical="center"/>
    </xf>
    <xf numFmtId="4" fontId="16" fillId="0" borderId="0" xfId="0" applyNumberFormat="1" applyFont="1" applyAlignment="1">
      <alignment horizontal="right" vertical="center"/>
    </xf>
    <xf numFmtId="4" fontId="18" fillId="0" borderId="0" xfId="0" applyNumberFormat="1" applyFont="1" applyAlignment="1">
      <alignment horizontal="right" vertical="center"/>
    </xf>
    <xf numFmtId="0" fontId="19" fillId="0" borderId="0" xfId="0" applyFont="1" applyAlignment="1">
      <alignment vertical="center"/>
    </xf>
    <xf numFmtId="4" fontId="19" fillId="0" borderId="0" xfId="0" applyNumberFormat="1" applyFont="1" applyAlignment="1">
      <alignment horizontal="right" vertical="center"/>
    </xf>
    <xf numFmtId="1" fontId="3" fillId="3" borderId="48" xfId="0" applyNumberFormat="1" applyFont="1" applyFill="1" applyBorder="1" applyAlignment="1">
      <alignment horizontal="center" vertical="center"/>
    </xf>
    <xf numFmtId="166" fontId="3" fillId="0" borderId="0" xfId="0" applyNumberFormat="1" applyFont="1" applyAlignment="1">
      <alignment horizontal="left" vertical="center" wrapText="1"/>
    </xf>
    <xf numFmtId="0" fontId="22" fillId="0" borderId="0" xfId="0" applyFont="1" applyProtection="1">
      <protection locked="0"/>
    </xf>
    <xf numFmtId="2" fontId="22" fillId="0" borderId="0" xfId="0" applyNumberFormat="1" applyFont="1" applyProtection="1">
      <protection locked="0"/>
    </xf>
    <xf numFmtId="0" fontId="20" fillId="0" borderId="0" xfId="0" applyFont="1" applyProtection="1">
      <protection locked="0"/>
    </xf>
    <xf numFmtId="2" fontId="20" fillId="0" borderId="0" xfId="0" applyNumberFormat="1" applyFont="1" applyProtection="1">
      <protection locked="0"/>
    </xf>
    <xf numFmtId="0" fontId="4" fillId="0" borderId="0" xfId="0" applyFont="1" applyProtection="1">
      <protection locked="0"/>
    </xf>
    <xf numFmtId="2" fontId="4" fillId="0" borderId="0" xfId="0" applyNumberFormat="1" applyFont="1" applyProtection="1">
      <protection locked="0"/>
    </xf>
    <xf numFmtId="0" fontId="17" fillId="0" borderId="0" xfId="0" applyFont="1" applyAlignment="1">
      <alignment horizontal="left" vertical="top" wrapText="1"/>
    </xf>
    <xf numFmtId="49" fontId="3" fillId="2" borderId="17" xfId="0" applyNumberFormat="1" applyFont="1" applyFill="1" applyBorder="1" applyAlignment="1">
      <alignment horizontal="left" vertical="top" wrapText="1"/>
    </xf>
    <xf numFmtId="0" fontId="16" fillId="0" borderId="0" xfId="0" applyFont="1" applyAlignment="1">
      <alignment horizontal="left" vertical="top" wrapText="1"/>
    </xf>
    <xf numFmtId="0" fontId="3" fillId="0" borderId="0" xfId="0" applyFont="1" applyAlignment="1">
      <alignment horizontal="left" vertical="top" wrapText="1"/>
    </xf>
    <xf numFmtId="166" fontId="3" fillId="5" borderId="0" xfId="0" applyNumberFormat="1" applyFont="1" applyFill="1" applyAlignment="1">
      <alignment horizontal="left" vertical="top" wrapText="1"/>
    </xf>
    <xf numFmtId="0" fontId="19" fillId="0" borderId="0" xfId="0" applyFont="1" applyAlignment="1">
      <alignment horizontal="left" vertical="top" wrapText="1"/>
    </xf>
    <xf numFmtId="0" fontId="3" fillId="0" borderId="0" xfId="0" applyFont="1" applyAlignment="1" applyProtection="1">
      <alignment horizontal="left" vertical="top" wrapText="1"/>
      <protection locked="0"/>
    </xf>
    <xf numFmtId="166" fontId="23" fillId="0" borderId="0" xfId="0" applyNumberFormat="1" applyFont="1" applyAlignment="1">
      <alignment horizontal="center" vertical="center"/>
    </xf>
    <xf numFmtId="0" fontId="23" fillId="0" borderId="0" xfId="0" applyFont="1" applyAlignment="1">
      <alignment vertical="center"/>
    </xf>
    <xf numFmtId="4" fontId="23" fillId="0" borderId="0" xfId="0" applyNumberFormat="1" applyFont="1" applyAlignment="1">
      <alignment horizontal="right" vertical="center"/>
    </xf>
    <xf numFmtId="166" fontId="24" fillId="0" borderId="0" xfId="0" applyNumberFormat="1" applyFont="1" applyAlignment="1">
      <alignment horizontal="center" vertical="center"/>
    </xf>
    <xf numFmtId="0" fontId="24" fillId="0" borderId="0" xfId="0" applyFont="1" applyAlignment="1">
      <alignment vertical="center"/>
    </xf>
    <xf numFmtId="4" fontId="24" fillId="0" borderId="0" xfId="0" applyNumberFormat="1" applyFont="1" applyAlignment="1">
      <alignment horizontal="right" vertical="center"/>
    </xf>
    <xf numFmtId="0" fontId="24" fillId="0" borderId="0" xfId="0" applyFont="1"/>
    <xf numFmtId="4" fontId="24" fillId="0" borderId="0" xfId="0" applyNumberFormat="1" applyFont="1"/>
    <xf numFmtId="0" fontId="4" fillId="0" borderId="0" xfId="0" applyFont="1"/>
    <xf numFmtId="0" fontId="25" fillId="0" borderId="0" xfId="0" applyFont="1"/>
    <xf numFmtId="4" fontId="25" fillId="0" borderId="0" xfId="0" applyNumberFormat="1" applyFont="1"/>
    <xf numFmtId="0" fontId="25" fillId="0" borderId="0" xfId="0" applyFont="1" applyAlignment="1">
      <alignment vertical="center"/>
    </xf>
    <xf numFmtId="4" fontId="25" fillId="0" borderId="0" xfId="0" applyNumberFormat="1" applyFont="1" applyAlignment="1">
      <alignment horizontal="right" vertical="center"/>
    </xf>
    <xf numFmtId="0" fontId="3" fillId="0" borderId="0" xfId="0" applyFont="1" applyAlignment="1" applyProtection="1">
      <alignment horizontal="left" vertical="center"/>
      <protection locked="0"/>
    </xf>
    <xf numFmtId="49" fontId="9" fillId="2" borderId="0" xfId="0" applyNumberFormat="1" applyFont="1" applyFill="1" applyAlignment="1">
      <alignment horizontal="left" vertical="center"/>
    </xf>
    <xf numFmtId="49" fontId="3" fillId="2" borderId="0" xfId="0" applyNumberFormat="1" applyFont="1" applyFill="1" applyAlignment="1">
      <alignment horizontal="left" vertical="center"/>
    </xf>
    <xf numFmtId="49" fontId="3" fillId="2" borderId="0" xfId="0" applyNumberFormat="1" applyFont="1" applyFill="1" applyAlignment="1">
      <alignment horizontal="left" vertical="center" wrapText="1"/>
    </xf>
    <xf numFmtId="49" fontId="6" fillId="2" borderId="0" xfId="0" applyNumberFormat="1" applyFont="1" applyFill="1" applyAlignment="1">
      <alignment horizontal="left" vertical="center"/>
    </xf>
    <xf numFmtId="49" fontId="3" fillId="4" borderId="0" xfId="0" applyNumberFormat="1" applyFont="1" applyFill="1" applyAlignment="1">
      <alignment horizontal="left" vertical="center" wrapText="1"/>
    </xf>
    <xf numFmtId="49" fontId="3" fillId="3" borderId="49" xfId="0" applyNumberFormat="1" applyFont="1" applyFill="1" applyBorder="1" applyAlignment="1">
      <alignment horizontal="center" vertical="center" wrapText="1"/>
    </xf>
    <xf numFmtId="0" fontId="3" fillId="0" borderId="0" xfId="0" applyFont="1" applyAlignment="1" applyProtection="1">
      <alignment horizontal="center" vertical="center" wrapText="1"/>
      <protection locked="0"/>
    </xf>
    <xf numFmtId="1" fontId="3" fillId="3" borderId="32" xfId="0" applyNumberFormat="1" applyFont="1" applyFill="1" applyBorder="1" applyAlignment="1">
      <alignment horizontal="center" vertical="center"/>
    </xf>
    <xf numFmtId="0" fontId="3" fillId="0" borderId="0" xfId="0" applyFont="1" applyAlignment="1" applyProtection="1">
      <alignment horizontal="center" vertical="center"/>
      <protection locked="0"/>
    </xf>
    <xf numFmtId="49" fontId="12" fillId="2" borderId="17" xfId="0" applyNumberFormat="1" applyFont="1" applyFill="1" applyBorder="1" applyAlignment="1">
      <alignment horizontal="right" vertical="center"/>
    </xf>
    <xf numFmtId="49" fontId="12" fillId="2" borderId="17" xfId="0" applyNumberFormat="1" applyFont="1" applyFill="1" applyBorder="1" applyAlignment="1">
      <alignment horizontal="center" vertical="center"/>
    </xf>
    <xf numFmtId="49" fontId="12" fillId="2" borderId="17" xfId="0" applyNumberFormat="1" applyFont="1" applyFill="1" applyBorder="1" applyAlignment="1">
      <alignment horizontal="left" vertical="center" wrapText="1"/>
    </xf>
    <xf numFmtId="0" fontId="3" fillId="0" borderId="0" xfId="0" applyFont="1" applyAlignment="1" applyProtection="1">
      <alignment horizontal="right" vertical="center"/>
      <protection locked="0"/>
    </xf>
    <xf numFmtId="0" fontId="6" fillId="0" borderId="0" xfId="0" applyFont="1" applyAlignment="1">
      <alignment horizontal="right" vertical="center"/>
    </xf>
    <xf numFmtId="0" fontId="16" fillId="0" borderId="0" xfId="0" applyFont="1" applyAlignment="1">
      <alignment horizontal="center" vertical="center"/>
    </xf>
    <xf numFmtId="0" fontId="16" fillId="0" borderId="0" xfId="0" applyFont="1" applyAlignment="1">
      <alignment horizontal="left" vertical="center" wrapText="1"/>
    </xf>
    <xf numFmtId="0" fontId="16" fillId="0" borderId="0" xfId="0" applyFont="1" applyAlignment="1">
      <alignment horizontal="right" vertical="center"/>
    </xf>
    <xf numFmtId="166" fontId="3" fillId="0" borderId="0" xfId="0" applyNumberFormat="1" applyFont="1" applyAlignment="1">
      <alignment horizontal="right" vertical="center"/>
    </xf>
    <xf numFmtId="0" fontId="17" fillId="0" borderId="0" xfId="0" applyFont="1" applyAlignment="1">
      <alignment horizontal="right" vertical="center"/>
    </xf>
    <xf numFmtId="0" fontId="3" fillId="0" borderId="0" xfId="0" applyFont="1" applyAlignment="1">
      <alignment horizontal="right" vertical="center"/>
    </xf>
    <xf numFmtId="0" fontId="17" fillId="0" borderId="0" xfId="0" applyFont="1" applyAlignment="1">
      <alignment horizontal="center" vertical="center" wrapText="1"/>
    </xf>
    <xf numFmtId="49" fontId="3" fillId="0" borderId="0" xfId="0" applyNumberFormat="1" applyFont="1" applyAlignment="1">
      <alignment horizontal="left" vertical="center" wrapText="1"/>
    </xf>
    <xf numFmtId="166" fontId="26" fillId="0" borderId="0" xfId="0" applyNumberFormat="1" applyFont="1" applyAlignment="1">
      <alignment horizontal="center" vertical="center"/>
    </xf>
    <xf numFmtId="49" fontId="26" fillId="0" borderId="0" xfId="0" applyNumberFormat="1" applyFont="1" applyAlignment="1">
      <alignment horizontal="left" vertical="center" wrapText="1"/>
    </xf>
    <xf numFmtId="0" fontId="26" fillId="0" borderId="0" xfId="0" applyFont="1" applyAlignment="1">
      <alignment horizontal="right" vertical="center"/>
    </xf>
    <xf numFmtId="0" fontId="26" fillId="0" borderId="0" xfId="0" applyFont="1" applyAlignment="1">
      <alignment vertical="center"/>
    </xf>
    <xf numFmtId="0" fontId="27" fillId="0" borderId="0" xfId="0" applyFont="1" applyAlignment="1">
      <alignment horizontal="right" vertical="center"/>
    </xf>
    <xf numFmtId="0" fontId="19" fillId="0" borderId="0" xfId="0" applyFont="1" applyAlignment="1">
      <alignment horizontal="center" vertical="center"/>
    </xf>
    <xf numFmtId="0" fontId="19" fillId="0" borderId="0" xfId="0" applyFont="1" applyAlignment="1">
      <alignment horizontal="left" vertical="center" wrapText="1"/>
    </xf>
    <xf numFmtId="0" fontId="19" fillId="0" borderId="0" xfId="0" applyFont="1" applyAlignment="1">
      <alignment horizontal="right" vertical="center"/>
    </xf>
    <xf numFmtId="0" fontId="3" fillId="0" borderId="0" xfId="0" applyFont="1" applyAlignment="1" applyProtection="1">
      <alignment horizontal="left" vertical="center" wrapText="1"/>
      <protection locked="0"/>
    </xf>
    <xf numFmtId="4" fontId="28" fillId="0" borderId="0" xfId="0" applyNumberFormat="1" applyFont="1" applyAlignment="1">
      <alignment horizontal="right" vertical="center"/>
    </xf>
    <xf numFmtId="166" fontId="16" fillId="0" borderId="0" xfId="0" applyNumberFormat="1" applyFont="1" applyAlignment="1">
      <alignment horizontal="right" vertical="center"/>
    </xf>
    <xf numFmtId="49" fontId="12" fillId="2" borderId="17" xfId="0" applyNumberFormat="1" applyFont="1" applyFill="1" applyBorder="1" applyAlignment="1">
      <alignment horizontal="left" vertical="top" wrapText="1"/>
    </xf>
    <xf numFmtId="0" fontId="28" fillId="0" borderId="0" xfId="0" applyFont="1" applyAlignment="1">
      <alignment horizontal="left" vertical="top" wrapText="1"/>
    </xf>
    <xf numFmtId="49" fontId="3" fillId="5" borderId="0" xfId="0" applyNumberFormat="1" applyFont="1" applyFill="1" applyAlignment="1">
      <alignment horizontal="left" vertical="center" wrapText="1"/>
    </xf>
    <xf numFmtId="4" fontId="3" fillId="5" borderId="0" xfId="0" applyNumberFormat="1" applyFont="1" applyFill="1" applyAlignment="1">
      <alignment horizontal="right" vertical="center"/>
    </xf>
    <xf numFmtId="3" fontId="4" fillId="0" borderId="29" xfId="0" applyNumberFormat="1" applyFont="1" applyBorder="1" applyAlignment="1">
      <alignment horizontal="right" vertical="center" wrapText="1"/>
    </xf>
    <xf numFmtId="0" fontId="3" fillId="5" borderId="0" xfId="0" applyFont="1" applyFill="1" applyAlignment="1">
      <alignment horizontal="left" vertical="top" wrapText="1"/>
    </xf>
    <xf numFmtId="164" fontId="4" fillId="0" borderId="25" xfId="0" applyNumberFormat="1" applyFont="1" applyBorder="1" applyAlignment="1">
      <alignment horizontal="left" vertical="center" wrapText="1"/>
    </xf>
    <xf numFmtId="164" fontId="4" fillId="0" borderId="8" xfId="0" applyNumberFormat="1" applyFont="1" applyBorder="1" applyAlignment="1">
      <alignment horizontal="left" vertical="center" wrapText="1"/>
    </xf>
    <xf numFmtId="164" fontId="4" fillId="0" borderId="5" xfId="0" applyNumberFormat="1" applyFont="1" applyBorder="1" applyAlignment="1">
      <alignment horizontal="left" vertical="center" wrapText="1"/>
    </xf>
    <xf numFmtId="164" fontId="4" fillId="0" borderId="38" xfId="0" applyNumberFormat="1" applyFont="1" applyBorder="1" applyAlignment="1">
      <alignment horizontal="left" vertical="center" wrapText="1"/>
    </xf>
    <xf numFmtId="164" fontId="4" fillId="0" borderId="0" xfId="0" applyNumberFormat="1" applyFont="1" applyAlignment="1">
      <alignment horizontal="left" vertical="center" wrapText="1"/>
    </xf>
    <xf numFmtId="164" fontId="4" fillId="0" borderId="7" xfId="0" applyNumberFormat="1" applyFont="1" applyBorder="1" applyAlignment="1">
      <alignment horizontal="left" vertical="center" wrapText="1"/>
    </xf>
    <xf numFmtId="164" fontId="8" fillId="0" borderId="29" xfId="0" applyNumberFormat="1" applyFont="1" applyBorder="1" applyAlignment="1">
      <alignment horizontal="left" vertical="center" wrapText="1"/>
    </xf>
    <xf numFmtId="164" fontId="8" fillId="0" borderId="10" xfId="0" applyNumberFormat="1" applyFont="1" applyBorder="1" applyAlignment="1">
      <alignment horizontal="left" vertical="center" wrapText="1"/>
    </xf>
    <xf numFmtId="164" fontId="8" fillId="0" borderId="11" xfId="0" applyNumberFormat="1" applyFont="1" applyBorder="1" applyAlignment="1">
      <alignment horizontal="left" vertical="center" wrapText="1"/>
    </xf>
    <xf numFmtId="164" fontId="4" fillId="0" borderId="29" xfId="0" applyNumberFormat="1" applyFont="1" applyBorder="1" applyAlignment="1">
      <alignment horizontal="left" vertical="center" wrapText="1"/>
    </xf>
    <xf numFmtId="164" fontId="4" fillId="0" borderId="10" xfId="0" applyNumberFormat="1" applyFont="1" applyBorder="1" applyAlignment="1">
      <alignment horizontal="left" vertical="center" wrapText="1"/>
    </xf>
    <xf numFmtId="164" fontId="4" fillId="0" borderId="11" xfId="0" applyNumberFormat="1" applyFont="1" applyBorder="1" applyAlignment="1">
      <alignment horizontal="left" vertical="center" wrapText="1"/>
    </xf>
    <xf numFmtId="0" fontId="3" fillId="0" borderId="0" xfId="0" applyFont="1" applyAlignment="1" applyProtection="1">
      <alignment horizontal="left" wrapText="1"/>
      <protection locked="0"/>
    </xf>
    <xf numFmtId="0" fontId="3" fillId="4" borderId="0" xfId="0" applyFont="1" applyFill="1" applyAlignment="1">
      <alignment horizontal="left" vertical="center"/>
    </xf>
    <xf numFmtId="0" fontId="3" fillId="0" borderId="0" xfId="0" applyFont="1" applyAlignment="1">
      <alignment horizontal="left" vertical="center"/>
    </xf>
    <xf numFmtId="49" fontId="3" fillId="4" borderId="0" xfId="0" applyNumberFormat="1" applyFont="1" applyFill="1" applyAlignment="1">
      <alignment horizontal="left" vertical="center"/>
    </xf>
  </cellXfs>
  <cellStyles count="14">
    <cellStyle name="Hypertextový odkaz 2" xfId="4" xr:uid="{7E173F2C-5C2A-44F4-BA25-D6DF8D9D8527}"/>
    <cellStyle name="Měna 2" xfId="7" xr:uid="{875FDAA5-3B9F-4788-953C-B23D92BE9B71}"/>
    <cellStyle name="Měna 2 2" xfId="13" xr:uid="{38F813F7-ECED-4575-BE16-03202DBB2A6C}"/>
    <cellStyle name="Měna 3" xfId="8" xr:uid="{C3E5014D-E249-473C-AC9E-952E0257C135}"/>
    <cellStyle name="Normální" xfId="0" builtinId="0"/>
    <cellStyle name="Normální 14" xfId="1" xr:uid="{00000000-0005-0000-0000-000001000000}"/>
    <cellStyle name="Normální 14 2" xfId="5" xr:uid="{3B17A8DD-FB85-4367-9BAD-216B0C1BF988}"/>
    <cellStyle name="Normální 14 3" xfId="11" xr:uid="{9F225E61-672D-41B6-ACB1-4FBDC05895F1}"/>
    <cellStyle name="Normální 16" xfId="2" xr:uid="{00000000-0005-0000-0000-000002000000}"/>
    <cellStyle name="Normální 16 2" xfId="6" xr:uid="{7D108612-0C08-4F8F-BD2B-E96DFD084CE0}"/>
    <cellStyle name="Normální 16 3" xfId="12" xr:uid="{C41C6E13-D5A5-4CED-8924-C7EC37ED5C2C}"/>
    <cellStyle name="Normální 2" xfId="9" xr:uid="{1175E618-AA80-487D-913E-88BFDD47B04F}"/>
    <cellStyle name="Normální 3" xfId="10" xr:uid="{674878AB-8BEC-4841-A6EB-36FAACD6D48A}"/>
    <cellStyle name="Normální 4" xfId="3" xr:uid="{00000000-0005-0000-0000-000003000000}"/>
  </cellStyles>
  <dxfs count="0"/>
  <tableStyles count="0" defaultTableStyle="TableStyleMedium2"/>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4" Type="http://schemas.openxmlformats.org/officeDocument/2006/relationships/printerSettings" Target="../printerSettings/printerSettings4.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 Id="rId4" Type="http://schemas.openxmlformats.org/officeDocument/2006/relationships/printerSettings" Target="../printerSettings/printerSettings8.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11.bin"/><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 Id="rId4" Type="http://schemas.openxmlformats.org/officeDocument/2006/relationships/printerSettings" Target="../printerSettings/printerSettings1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List1">
    <pageSetUpPr fitToPage="1"/>
  </sheetPr>
  <dimension ref="A1:S59"/>
  <sheetViews>
    <sheetView showGridLines="0" tabSelected="1" topLeftCell="A32" zoomScaleNormal="100" workbookViewId="0">
      <selection activeCell="R46" sqref="R46"/>
    </sheetView>
  </sheetViews>
  <sheetFormatPr defaultColWidth="9.140625" defaultRowHeight="12.75" x14ac:dyDescent="0.2"/>
  <cols>
    <col min="1" max="1" width="2.42578125" style="83" customWidth="1"/>
    <col min="2" max="2" width="3.140625" style="83" customWidth="1"/>
    <col min="3" max="3" width="2.7109375" style="83" customWidth="1"/>
    <col min="4" max="4" width="6.85546875" style="83" customWidth="1"/>
    <col min="5" max="5" width="13.5703125" style="83" customWidth="1"/>
    <col min="6" max="6" width="0.5703125" style="83" customWidth="1"/>
    <col min="7" max="7" width="2.5703125" style="83" customWidth="1"/>
    <col min="8" max="8" width="2.7109375" style="83" customWidth="1"/>
    <col min="9" max="9" width="9.7109375" style="83" customWidth="1"/>
    <col min="10" max="10" width="13.5703125" style="83" customWidth="1"/>
    <col min="11" max="11" width="0.7109375" style="83" customWidth="1"/>
    <col min="12" max="12" width="2.42578125" style="83" customWidth="1"/>
    <col min="13" max="13" width="2.85546875" style="83" customWidth="1"/>
    <col min="14" max="14" width="2" style="83" customWidth="1"/>
    <col min="15" max="15" width="12.7109375" style="83" customWidth="1"/>
    <col min="16" max="16" width="2.85546875" style="83" customWidth="1"/>
    <col min="17" max="17" width="2" style="83" customWidth="1"/>
    <col min="18" max="18" width="13.5703125" style="83" customWidth="1"/>
    <col min="19" max="19" width="0.5703125" style="83" customWidth="1"/>
    <col min="20" max="16384" width="9.140625" style="83"/>
  </cols>
  <sheetData>
    <row r="1" spans="1:19" ht="12.75" hidden="1" customHeight="1" x14ac:dyDescent="0.2">
      <c r="A1" s="91"/>
      <c r="B1" s="92"/>
      <c r="C1" s="92"/>
      <c r="D1" s="92"/>
      <c r="E1" s="92"/>
      <c r="F1" s="92"/>
      <c r="G1" s="92"/>
      <c r="H1" s="92"/>
      <c r="I1" s="92"/>
      <c r="J1" s="92"/>
      <c r="K1" s="92"/>
      <c r="L1" s="92"/>
      <c r="M1" s="92"/>
      <c r="N1" s="92"/>
      <c r="O1" s="92"/>
      <c r="P1" s="92"/>
      <c r="Q1" s="92"/>
      <c r="R1" s="92"/>
      <c r="S1" s="93"/>
    </row>
    <row r="2" spans="1:19" ht="23.25" customHeight="1" x14ac:dyDescent="0.35">
      <c r="A2" s="91"/>
      <c r="B2" s="92"/>
      <c r="C2" s="92"/>
      <c r="D2" s="92"/>
      <c r="E2" s="92"/>
      <c r="F2" s="92"/>
      <c r="G2" s="94" t="s">
        <v>81</v>
      </c>
      <c r="H2" s="92"/>
      <c r="I2" s="92"/>
      <c r="J2" s="92"/>
      <c r="K2" s="92"/>
      <c r="L2" s="92"/>
      <c r="M2" s="92"/>
      <c r="N2" s="92"/>
      <c r="O2" s="92"/>
      <c r="P2" s="92"/>
      <c r="Q2" s="92"/>
      <c r="R2" s="92"/>
      <c r="S2" s="93"/>
    </row>
    <row r="3" spans="1:19" ht="12" hidden="1" customHeight="1" x14ac:dyDescent="0.2">
      <c r="A3" s="95"/>
      <c r="B3" s="96"/>
      <c r="C3" s="96"/>
      <c r="D3" s="96"/>
      <c r="E3" s="96"/>
      <c r="F3" s="96"/>
      <c r="G3" s="96"/>
      <c r="H3" s="96"/>
      <c r="I3" s="96"/>
      <c r="J3" s="96"/>
      <c r="K3" s="96"/>
      <c r="L3" s="96"/>
      <c r="M3" s="96"/>
      <c r="N3" s="96"/>
      <c r="O3" s="96"/>
      <c r="P3" s="96"/>
      <c r="Q3" s="96"/>
      <c r="R3" s="96"/>
      <c r="S3" s="97"/>
    </row>
    <row r="4" spans="1:19" ht="8.25" customHeight="1" x14ac:dyDescent="0.2">
      <c r="A4" s="2"/>
      <c r="B4" s="3"/>
      <c r="C4" s="3"/>
      <c r="D4" s="3"/>
      <c r="E4" s="3"/>
      <c r="F4" s="3"/>
      <c r="G4" s="3"/>
      <c r="H4" s="3"/>
      <c r="I4" s="3"/>
      <c r="J4" s="3"/>
      <c r="K4" s="3"/>
      <c r="L4" s="3"/>
      <c r="M4" s="3"/>
      <c r="N4" s="3"/>
      <c r="O4" s="3"/>
      <c r="P4" s="3"/>
      <c r="Q4" s="3"/>
      <c r="R4" s="3"/>
      <c r="S4" s="4"/>
    </row>
    <row r="5" spans="1:19" ht="24" customHeight="1" x14ac:dyDescent="0.2">
      <c r="A5" s="5"/>
      <c r="B5" s="1" t="s">
        <v>0</v>
      </c>
      <c r="C5" s="1"/>
      <c r="D5" s="1"/>
      <c r="E5" s="218" t="s">
        <v>149</v>
      </c>
      <c r="F5" s="219"/>
      <c r="G5" s="219"/>
      <c r="H5" s="219"/>
      <c r="I5" s="219"/>
      <c r="J5" s="220"/>
      <c r="K5" s="1"/>
      <c r="L5" s="1"/>
      <c r="M5" s="1"/>
      <c r="N5" s="1"/>
      <c r="O5" s="1" t="s">
        <v>1</v>
      </c>
      <c r="P5" s="98" t="s">
        <v>2</v>
      </c>
      <c r="Q5" s="99"/>
      <c r="R5" s="6"/>
      <c r="S5" s="7"/>
    </row>
    <row r="6" spans="1:19" ht="17.25" hidden="1" customHeight="1" x14ac:dyDescent="0.2">
      <c r="A6" s="5"/>
      <c r="B6" s="1" t="s">
        <v>3</v>
      </c>
      <c r="C6" s="1"/>
      <c r="D6" s="1"/>
      <c r="E6" s="100" t="s">
        <v>4</v>
      </c>
      <c r="F6" s="1"/>
      <c r="G6" s="1"/>
      <c r="H6" s="1"/>
      <c r="I6" s="1"/>
      <c r="J6" s="8"/>
      <c r="K6" s="1"/>
      <c r="L6" s="1"/>
      <c r="M6" s="1"/>
      <c r="N6" s="1"/>
      <c r="O6" s="1"/>
      <c r="P6" s="100"/>
      <c r="Q6" s="101"/>
      <c r="R6" s="8"/>
      <c r="S6" s="7"/>
    </row>
    <row r="7" spans="1:19" ht="24" customHeight="1" x14ac:dyDescent="0.2">
      <c r="A7" s="5"/>
      <c r="B7" s="1" t="s">
        <v>5</v>
      </c>
      <c r="C7" s="1"/>
      <c r="D7" s="1"/>
      <c r="E7" s="221" t="s">
        <v>110</v>
      </c>
      <c r="F7" s="222"/>
      <c r="G7" s="222"/>
      <c r="H7" s="222"/>
      <c r="I7" s="222"/>
      <c r="J7" s="223"/>
      <c r="K7" s="1"/>
      <c r="L7" s="1"/>
      <c r="M7" s="1"/>
      <c r="N7" s="1"/>
      <c r="O7" s="1" t="s">
        <v>6</v>
      </c>
      <c r="P7" s="100" t="s">
        <v>7</v>
      </c>
      <c r="Q7" s="101"/>
      <c r="R7" s="8"/>
      <c r="S7" s="7"/>
    </row>
    <row r="8" spans="1:19" ht="17.25" hidden="1" customHeight="1" x14ac:dyDescent="0.2">
      <c r="A8" s="5"/>
      <c r="B8" s="1" t="s">
        <v>8</v>
      </c>
      <c r="C8" s="1"/>
      <c r="D8" s="1"/>
      <c r="E8" s="100" t="s">
        <v>2</v>
      </c>
      <c r="F8" s="1"/>
      <c r="G8" s="1"/>
      <c r="H8" s="1"/>
      <c r="I8" s="1"/>
      <c r="J8" s="8"/>
      <c r="K8" s="1"/>
      <c r="L8" s="1"/>
      <c r="M8" s="1"/>
      <c r="N8" s="1"/>
      <c r="O8" s="1"/>
      <c r="P8" s="100"/>
      <c r="Q8" s="101"/>
      <c r="R8" s="8"/>
      <c r="S8" s="7"/>
    </row>
    <row r="9" spans="1:19" ht="24" customHeight="1" x14ac:dyDescent="0.2">
      <c r="A9" s="5"/>
      <c r="B9" s="1" t="s">
        <v>9</v>
      </c>
      <c r="C9" s="1"/>
      <c r="D9" s="1"/>
      <c r="E9" s="224" t="s">
        <v>82</v>
      </c>
      <c r="F9" s="225"/>
      <c r="G9" s="225"/>
      <c r="H9" s="225"/>
      <c r="I9" s="225"/>
      <c r="J9" s="226"/>
      <c r="K9" s="1"/>
      <c r="L9" s="1"/>
      <c r="M9" s="1"/>
      <c r="N9" s="1"/>
      <c r="O9" s="1" t="s">
        <v>10</v>
      </c>
      <c r="P9" s="227" t="s">
        <v>7</v>
      </c>
      <c r="Q9" s="228"/>
      <c r="R9" s="229"/>
      <c r="S9" s="7"/>
    </row>
    <row r="10" spans="1:19" ht="17.25" hidden="1" customHeight="1" x14ac:dyDescent="0.2">
      <c r="A10" s="5"/>
      <c r="B10" s="1" t="s">
        <v>11</v>
      </c>
      <c r="C10" s="1"/>
      <c r="D10" s="1"/>
      <c r="E10" s="1" t="s">
        <v>2</v>
      </c>
      <c r="F10" s="1"/>
      <c r="G10" s="1"/>
      <c r="H10" s="1"/>
      <c r="I10" s="1"/>
      <c r="J10" s="1"/>
      <c r="K10" s="1"/>
      <c r="L10" s="1"/>
      <c r="M10" s="1"/>
      <c r="N10" s="1"/>
      <c r="O10" s="1"/>
      <c r="P10" s="101"/>
      <c r="Q10" s="101"/>
      <c r="R10" s="1"/>
      <c r="S10" s="7"/>
    </row>
    <row r="11" spans="1:19" ht="17.25" hidden="1" customHeight="1" x14ac:dyDescent="0.2">
      <c r="A11" s="5"/>
      <c r="B11" s="1" t="s">
        <v>12</v>
      </c>
      <c r="C11" s="1"/>
      <c r="D11" s="1"/>
      <c r="E11" s="1" t="s">
        <v>2</v>
      </c>
      <c r="F11" s="1"/>
      <c r="G11" s="1"/>
      <c r="H11" s="1"/>
      <c r="I11" s="1"/>
      <c r="J11" s="1"/>
      <c r="K11" s="1"/>
      <c r="L11" s="1"/>
      <c r="M11" s="1"/>
      <c r="N11" s="1"/>
      <c r="O11" s="1"/>
      <c r="P11" s="101"/>
      <c r="Q11" s="101"/>
      <c r="R11" s="1"/>
      <c r="S11" s="7"/>
    </row>
    <row r="12" spans="1:19" ht="17.25" hidden="1" customHeight="1" x14ac:dyDescent="0.2">
      <c r="A12" s="5"/>
      <c r="B12" s="1" t="s">
        <v>13</v>
      </c>
      <c r="C12" s="1"/>
      <c r="D12" s="1"/>
      <c r="E12" s="1" t="s">
        <v>2</v>
      </c>
      <c r="F12" s="1"/>
      <c r="G12" s="1"/>
      <c r="H12" s="1"/>
      <c r="I12" s="1"/>
      <c r="J12" s="1"/>
      <c r="K12" s="1"/>
      <c r="L12" s="1"/>
      <c r="M12" s="1"/>
      <c r="N12" s="1"/>
      <c r="O12" s="1"/>
      <c r="P12" s="101"/>
      <c r="Q12" s="101"/>
      <c r="R12" s="1"/>
      <c r="S12" s="7"/>
    </row>
    <row r="13" spans="1:19" ht="17.25" hidden="1" customHeight="1" x14ac:dyDescent="0.2">
      <c r="A13" s="5"/>
      <c r="B13" s="1"/>
      <c r="C13" s="1"/>
      <c r="D13" s="1"/>
      <c r="E13" s="1" t="s">
        <v>2</v>
      </c>
      <c r="F13" s="1"/>
      <c r="G13" s="1"/>
      <c r="H13" s="1"/>
      <c r="I13" s="1"/>
      <c r="J13" s="1"/>
      <c r="K13" s="1"/>
      <c r="L13" s="1"/>
      <c r="M13" s="1"/>
      <c r="N13" s="1"/>
      <c r="O13" s="1"/>
      <c r="P13" s="101"/>
      <c r="Q13" s="101"/>
      <c r="R13" s="1"/>
      <c r="S13" s="7"/>
    </row>
    <row r="14" spans="1:19" ht="17.25" hidden="1" customHeight="1" x14ac:dyDescent="0.2">
      <c r="A14" s="5"/>
      <c r="B14" s="1"/>
      <c r="C14" s="1"/>
      <c r="D14" s="1"/>
      <c r="E14" s="1" t="s">
        <v>2</v>
      </c>
      <c r="F14" s="1"/>
      <c r="G14" s="1"/>
      <c r="H14" s="1"/>
      <c r="I14" s="1"/>
      <c r="J14" s="1"/>
      <c r="K14" s="1"/>
      <c r="L14" s="1"/>
      <c r="M14" s="1"/>
      <c r="N14" s="1"/>
      <c r="O14" s="1"/>
      <c r="P14" s="101"/>
      <c r="Q14" s="101"/>
      <c r="R14" s="1"/>
      <c r="S14" s="7"/>
    </row>
    <row r="15" spans="1:19" ht="17.25" hidden="1" customHeight="1" x14ac:dyDescent="0.2">
      <c r="A15" s="5"/>
      <c r="B15" s="1"/>
      <c r="C15" s="1"/>
      <c r="D15" s="1"/>
      <c r="E15" s="1" t="s">
        <v>2</v>
      </c>
      <c r="F15" s="1"/>
      <c r="G15" s="1"/>
      <c r="H15" s="1"/>
      <c r="I15" s="1"/>
      <c r="J15" s="1"/>
      <c r="K15" s="1"/>
      <c r="L15" s="1"/>
      <c r="M15" s="1"/>
      <c r="N15" s="1"/>
      <c r="O15" s="1"/>
      <c r="P15" s="101"/>
      <c r="Q15" s="101"/>
      <c r="R15" s="1"/>
      <c r="S15" s="7"/>
    </row>
    <row r="16" spans="1:19" ht="17.25" hidden="1" customHeight="1" x14ac:dyDescent="0.2">
      <c r="A16" s="5"/>
      <c r="B16" s="1"/>
      <c r="C16" s="1"/>
      <c r="D16" s="1"/>
      <c r="E16" s="1" t="s">
        <v>2</v>
      </c>
      <c r="F16" s="1"/>
      <c r="G16" s="1"/>
      <c r="H16" s="1"/>
      <c r="I16" s="1"/>
      <c r="J16" s="1"/>
      <c r="K16" s="1"/>
      <c r="L16" s="1"/>
      <c r="M16" s="1"/>
      <c r="N16" s="1"/>
      <c r="O16" s="1"/>
      <c r="P16" s="101"/>
      <c r="Q16" s="101"/>
      <c r="R16" s="1"/>
      <c r="S16" s="7"/>
    </row>
    <row r="17" spans="1:19" ht="17.25" hidden="1" customHeight="1" x14ac:dyDescent="0.2">
      <c r="A17" s="5"/>
      <c r="B17" s="1"/>
      <c r="C17" s="1"/>
      <c r="D17" s="1"/>
      <c r="E17" s="1" t="s">
        <v>2</v>
      </c>
      <c r="F17" s="1"/>
      <c r="G17" s="1"/>
      <c r="H17" s="1"/>
      <c r="I17" s="1"/>
      <c r="J17" s="1"/>
      <c r="K17" s="1"/>
      <c r="L17" s="1"/>
      <c r="M17" s="1"/>
      <c r="N17" s="1"/>
      <c r="O17" s="1"/>
      <c r="P17" s="101"/>
      <c r="Q17" s="101"/>
      <c r="R17" s="1"/>
      <c r="S17" s="7"/>
    </row>
    <row r="18" spans="1:19" ht="17.25" hidden="1" customHeight="1" x14ac:dyDescent="0.2">
      <c r="A18" s="5"/>
      <c r="B18" s="1"/>
      <c r="C18" s="1"/>
      <c r="D18" s="1"/>
      <c r="E18" s="1" t="s">
        <v>2</v>
      </c>
      <c r="F18" s="1"/>
      <c r="G18" s="1"/>
      <c r="H18" s="1"/>
      <c r="I18" s="1"/>
      <c r="J18" s="1"/>
      <c r="K18" s="1"/>
      <c r="L18" s="1"/>
      <c r="M18" s="1"/>
      <c r="N18" s="1"/>
      <c r="O18" s="1"/>
      <c r="P18" s="101"/>
      <c r="Q18" s="101"/>
      <c r="R18" s="1"/>
      <c r="S18" s="7"/>
    </row>
    <row r="19" spans="1:19" ht="17.25" hidden="1" customHeight="1" x14ac:dyDescent="0.2">
      <c r="A19" s="5"/>
      <c r="B19" s="1"/>
      <c r="C19" s="1"/>
      <c r="D19" s="1"/>
      <c r="E19" s="1" t="s">
        <v>2</v>
      </c>
      <c r="F19" s="1"/>
      <c r="G19" s="1"/>
      <c r="H19" s="1"/>
      <c r="I19" s="1"/>
      <c r="J19" s="1"/>
      <c r="K19" s="1"/>
      <c r="L19" s="1"/>
      <c r="M19" s="1"/>
      <c r="N19" s="1"/>
      <c r="O19" s="1"/>
      <c r="P19" s="101"/>
      <c r="Q19" s="101"/>
      <c r="R19" s="1"/>
      <c r="S19" s="7"/>
    </row>
    <row r="20" spans="1:19" ht="17.25" hidden="1" customHeight="1" x14ac:dyDescent="0.2">
      <c r="A20" s="5"/>
      <c r="B20" s="1"/>
      <c r="C20" s="1"/>
      <c r="D20" s="1"/>
      <c r="E20" s="1" t="s">
        <v>2</v>
      </c>
      <c r="F20" s="1"/>
      <c r="G20" s="1"/>
      <c r="H20" s="1"/>
      <c r="I20" s="1"/>
      <c r="J20" s="1"/>
      <c r="K20" s="1"/>
      <c r="L20" s="1"/>
      <c r="M20" s="1"/>
      <c r="N20" s="1"/>
      <c r="O20" s="1"/>
      <c r="P20" s="101"/>
      <c r="Q20" s="101"/>
      <c r="R20" s="1"/>
      <c r="S20" s="7"/>
    </row>
    <row r="21" spans="1:19" ht="17.25" hidden="1" customHeight="1" x14ac:dyDescent="0.2">
      <c r="A21" s="5"/>
      <c r="B21" s="1"/>
      <c r="C21" s="1"/>
      <c r="D21" s="1"/>
      <c r="E21" s="1" t="s">
        <v>2</v>
      </c>
      <c r="F21" s="1"/>
      <c r="G21" s="1"/>
      <c r="H21" s="1"/>
      <c r="I21" s="1"/>
      <c r="J21" s="1"/>
      <c r="K21" s="1"/>
      <c r="L21" s="1"/>
      <c r="M21" s="1"/>
      <c r="N21" s="1"/>
      <c r="O21" s="1"/>
      <c r="P21" s="101"/>
      <c r="Q21" s="101"/>
      <c r="R21" s="1"/>
      <c r="S21" s="7"/>
    </row>
    <row r="22" spans="1:19" ht="17.25" hidden="1" customHeight="1" x14ac:dyDescent="0.2">
      <c r="A22" s="5"/>
      <c r="B22" s="1"/>
      <c r="C22" s="1"/>
      <c r="D22" s="1"/>
      <c r="E22" s="1" t="s">
        <v>2</v>
      </c>
      <c r="F22" s="1"/>
      <c r="G22" s="1"/>
      <c r="H22" s="1"/>
      <c r="I22" s="1"/>
      <c r="J22" s="1"/>
      <c r="K22" s="1"/>
      <c r="L22" s="1"/>
      <c r="M22" s="1"/>
      <c r="N22" s="1"/>
      <c r="O22" s="1"/>
      <c r="P22" s="101"/>
      <c r="Q22" s="101"/>
      <c r="R22" s="1"/>
      <c r="S22" s="7"/>
    </row>
    <row r="23" spans="1:19" ht="17.25" hidden="1" customHeight="1" x14ac:dyDescent="0.2">
      <c r="A23" s="5"/>
      <c r="B23" s="1"/>
      <c r="C23" s="1"/>
      <c r="D23" s="1"/>
      <c r="E23" s="1" t="s">
        <v>2</v>
      </c>
      <c r="F23" s="1"/>
      <c r="G23" s="1"/>
      <c r="H23" s="1"/>
      <c r="I23" s="1"/>
      <c r="J23" s="1"/>
      <c r="K23" s="1"/>
      <c r="L23" s="1"/>
      <c r="M23" s="1"/>
      <c r="N23" s="1"/>
      <c r="O23" s="1"/>
      <c r="P23" s="101"/>
      <c r="Q23" s="101"/>
      <c r="R23" s="1"/>
      <c r="S23" s="7"/>
    </row>
    <row r="24" spans="1:19" ht="17.25" hidden="1" customHeight="1" x14ac:dyDescent="0.2">
      <c r="A24" s="5"/>
      <c r="B24" s="1"/>
      <c r="C24" s="1"/>
      <c r="D24" s="1"/>
      <c r="E24" s="1" t="s">
        <v>2</v>
      </c>
      <c r="F24" s="1"/>
      <c r="G24" s="1"/>
      <c r="H24" s="1"/>
      <c r="I24" s="1"/>
      <c r="J24" s="1"/>
      <c r="K24" s="1"/>
      <c r="L24" s="1"/>
      <c r="M24" s="1"/>
      <c r="N24" s="1"/>
      <c r="O24" s="1"/>
      <c r="P24" s="101"/>
      <c r="Q24" s="101"/>
      <c r="R24" s="1"/>
      <c r="S24" s="7"/>
    </row>
    <row r="25" spans="1:19" ht="17.850000000000001" customHeight="1" x14ac:dyDescent="0.2">
      <c r="A25" s="5"/>
      <c r="B25" s="1"/>
      <c r="C25" s="1"/>
      <c r="D25" s="1"/>
      <c r="E25" s="1"/>
      <c r="F25" s="1"/>
      <c r="G25" s="1"/>
      <c r="H25" s="1"/>
      <c r="I25" s="1"/>
      <c r="J25" s="1"/>
      <c r="K25" s="1"/>
      <c r="L25" s="1"/>
      <c r="M25" s="1"/>
      <c r="N25" s="1"/>
      <c r="O25" s="1" t="s">
        <v>14</v>
      </c>
      <c r="P25" s="1" t="s">
        <v>15</v>
      </c>
      <c r="Q25" s="1"/>
      <c r="R25" s="1"/>
      <c r="S25" s="7"/>
    </row>
    <row r="26" spans="1:19" ht="17.850000000000001" customHeight="1" x14ac:dyDescent="0.2">
      <c r="A26" s="5"/>
      <c r="B26" s="1" t="s">
        <v>16</v>
      </c>
      <c r="C26" s="1"/>
      <c r="D26" s="1"/>
      <c r="E26" s="98" t="s">
        <v>109</v>
      </c>
      <c r="F26" s="9"/>
      <c r="G26" s="9"/>
      <c r="H26" s="9"/>
      <c r="I26" s="9"/>
      <c r="J26" s="6"/>
      <c r="K26" s="1"/>
      <c r="L26" s="1"/>
      <c r="M26" s="1"/>
      <c r="N26" s="1"/>
      <c r="O26" s="102" t="s">
        <v>7</v>
      </c>
      <c r="P26" s="103" t="s">
        <v>7</v>
      </c>
      <c r="Q26" s="104"/>
      <c r="R26" s="10"/>
      <c r="S26" s="7"/>
    </row>
    <row r="27" spans="1:19" ht="17.850000000000001" customHeight="1" x14ac:dyDescent="0.2">
      <c r="A27" s="5"/>
      <c r="B27" s="1" t="s">
        <v>17</v>
      </c>
      <c r="C27" s="1"/>
      <c r="D27" s="1"/>
      <c r="E27" s="100" t="s">
        <v>101</v>
      </c>
      <c r="F27" s="1"/>
      <c r="G27" s="1"/>
      <c r="H27" s="1"/>
      <c r="I27" s="1"/>
      <c r="J27" s="8"/>
      <c r="K27" s="1"/>
      <c r="L27" s="1"/>
      <c r="M27" s="1"/>
      <c r="N27" s="1"/>
      <c r="O27" s="102" t="s">
        <v>7</v>
      </c>
      <c r="P27" s="103" t="s">
        <v>7</v>
      </c>
      <c r="Q27" s="104"/>
      <c r="R27" s="10"/>
      <c r="S27" s="7"/>
    </row>
    <row r="28" spans="1:19" ht="17.850000000000001" customHeight="1" x14ac:dyDescent="0.2">
      <c r="A28" s="5"/>
      <c r="B28" s="1" t="s">
        <v>18</v>
      </c>
      <c r="C28" s="1"/>
      <c r="D28" s="1"/>
      <c r="E28" s="100" t="s">
        <v>2</v>
      </c>
      <c r="F28" s="1"/>
      <c r="G28" s="1"/>
      <c r="H28" s="1"/>
      <c r="I28" s="1"/>
      <c r="J28" s="8"/>
      <c r="K28" s="1"/>
      <c r="L28" s="1"/>
      <c r="M28" s="1"/>
      <c r="N28" s="1"/>
      <c r="O28" s="102" t="s">
        <v>7</v>
      </c>
      <c r="P28" s="103" t="s">
        <v>7</v>
      </c>
      <c r="Q28" s="104"/>
      <c r="R28" s="10"/>
      <c r="S28" s="7"/>
    </row>
    <row r="29" spans="1:19" ht="17.850000000000001" customHeight="1" x14ac:dyDescent="0.2">
      <c r="A29" s="5"/>
      <c r="B29" s="1"/>
      <c r="C29" s="1"/>
      <c r="D29" s="1"/>
      <c r="E29" s="105" t="s">
        <v>7</v>
      </c>
      <c r="F29" s="11"/>
      <c r="G29" s="11"/>
      <c r="H29" s="11"/>
      <c r="I29" s="11"/>
      <c r="J29" s="12"/>
      <c r="K29" s="1"/>
      <c r="L29" s="1"/>
      <c r="M29" s="1"/>
      <c r="N29" s="1"/>
      <c r="O29" s="101"/>
      <c r="P29" s="101"/>
      <c r="Q29" s="101"/>
      <c r="R29" s="1"/>
      <c r="S29" s="7"/>
    </row>
    <row r="30" spans="1:19" ht="17.850000000000001" customHeight="1" x14ac:dyDescent="0.2">
      <c r="A30" s="5"/>
      <c r="B30" s="1"/>
      <c r="C30" s="1"/>
      <c r="D30" s="1"/>
      <c r="E30" s="101" t="s">
        <v>19</v>
      </c>
      <c r="F30" s="1"/>
      <c r="G30" s="1" t="s">
        <v>20</v>
      </c>
      <c r="H30" s="1"/>
      <c r="I30" s="1"/>
      <c r="J30" s="1"/>
      <c r="K30" s="1"/>
      <c r="L30" s="1"/>
      <c r="M30" s="1"/>
      <c r="N30" s="1"/>
      <c r="O30" s="101" t="s">
        <v>21</v>
      </c>
      <c r="P30" s="101"/>
      <c r="Q30" s="101"/>
      <c r="R30" s="13"/>
      <c r="S30" s="7"/>
    </row>
    <row r="31" spans="1:19" ht="17.850000000000001" customHeight="1" x14ac:dyDescent="0.2">
      <c r="A31" s="5"/>
      <c r="B31" s="1"/>
      <c r="C31" s="1"/>
      <c r="D31" s="1"/>
      <c r="E31" s="102" t="s">
        <v>7</v>
      </c>
      <c r="F31" s="1"/>
      <c r="G31" s="103"/>
      <c r="H31" s="14"/>
      <c r="I31" s="106"/>
      <c r="J31" s="1"/>
      <c r="K31" s="1"/>
      <c r="L31" s="1"/>
      <c r="M31" s="1"/>
      <c r="N31" s="1"/>
      <c r="O31" s="107"/>
      <c r="P31" s="101"/>
      <c r="Q31" s="101"/>
      <c r="R31" s="13"/>
      <c r="S31" s="7"/>
    </row>
    <row r="32" spans="1:19" ht="8.25" customHeight="1" x14ac:dyDescent="0.2">
      <c r="A32" s="15"/>
      <c r="B32" s="16"/>
      <c r="C32" s="16"/>
      <c r="D32" s="16"/>
      <c r="E32" s="16"/>
      <c r="F32" s="16"/>
      <c r="G32" s="16"/>
      <c r="H32" s="16"/>
      <c r="I32" s="16"/>
      <c r="J32" s="16"/>
      <c r="K32" s="16"/>
      <c r="L32" s="16"/>
      <c r="M32" s="16"/>
      <c r="N32" s="16"/>
      <c r="O32" s="16"/>
      <c r="P32" s="16"/>
      <c r="Q32" s="16"/>
      <c r="R32" s="16"/>
      <c r="S32" s="17"/>
    </row>
    <row r="33" spans="1:19" ht="20.25" customHeight="1" x14ac:dyDescent="0.2">
      <c r="A33" s="18"/>
      <c r="B33" s="19"/>
      <c r="C33" s="19"/>
      <c r="D33" s="19"/>
      <c r="E33" s="20" t="s">
        <v>22</v>
      </c>
      <c r="F33" s="19"/>
      <c r="G33" s="19"/>
      <c r="H33" s="19"/>
      <c r="I33" s="19"/>
      <c r="J33" s="19"/>
      <c r="K33" s="19"/>
      <c r="L33" s="19"/>
      <c r="M33" s="19"/>
      <c r="N33" s="19"/>
      <c r="O33" s="19"/>
      <c r="P33" s="19"/>
      <c r="Q33" s="19"/>
      <c r="R33" s="19"/>
      <c r="S33" s="21"/>
    </row>
    <row r="34" spans="1:19" ht="20.25" customHeight="1" x14ac:dyDescent="0.2">
      <c r="A34" s="22" t="s">
        <v>23</v>
      </c>
      <c r="B34" s="23"/>
      <c r="C34" s="23"/>
      <c r="D34" s="24"/>
      <c r="E34" s="25" t="s">
        <v>24</v>
      </c>
      <c r="F34" s="24"/>
      <c r="G34" s="25" t="s">
        <v>25</v>
      </c>
      <c r="H34" s="23"/>
      <c r="I34" s="24"/>
      <c r="J34" s="25" t="s">
        <v>26</v>
      </c>
      <c r="K34" s="23"/>
      <c r="L34" s="25" t="s">
        <v>27</v>
      </c>
      <c r="M34" s="23"/>
      <c r="N34" s="23"/>
      <c r="O34" s="24"/>
      <c r="P34" s="25" t="s">
        <v>28</v>
      </c>
      <c r="Q34" s="23"/>
      <c r="R34" s="23"/>
      <c r="S34" s="26"/>
    </row>
    <row r="35" spans="1:19" ht="20.25" customHeight="1" x14ac:dyDescent="0.2">
      <c r="A35" s="108"/>
      <c r="B35" s="109"/>
      <c r="C35" s="109"/>
      <c r="D35" s="110">
        <v>0</v>
      </c>
      <c r="E35" s="111">
        <f>IF(D35=0,0,R49/D35)</f>
        <v>0</v>
      </c>
      <c r="F35" s="112"/>
      <c r="G35" s="113"/>
      <c r="H35" s="109"/>
      <c r="I35" s="110">
        <v>0</v>
      </c>
      <c r="J35" s="111">
        <f>IF(I35=0,0,R49/I35)</f>
        <v>0</v>
      </c>
      <c r="K35" s="114"/>
      <c r="L35" s="113"/>
      <c r="M35" s="109"/>
      <c r="N35" s="109"/>
      <c r="O35" s="110">
        <v>0</v>
      </c>
      <c r="P35" s="113"/>
      <c r="Q35" s="109"/>
      <c r="R35" s="115">
        <f>IF(O35=0,0,R49/O35)</f>
        <v>0</v>
      </c>
      <c r="S35" s="116"/>
    </row>
    <row r="36" spans="1:19" ht="20.25" customHeight="1" x14ac:dyDescent="0.2">
      <c r="A36" s="18"/>
      <c r="B36" s="19"/>
      <c r="C36" s="19"/>
      <c r="D36" s="19"/>
      <c r="E36" s="20" t="s">
        <v>29</v>
      </c>
      <c r="F36" s="19"/>
      <c r="G36" s="19"/>
      <c r="H36" s="19"/>
      <c r="I36" s="19"/>
      <c r="J36" s="27" t="s">
        <v>30</v>
      </c>
      <c r="K36" s="19"/>
      <c r="L36" s="19"/>
      <c r="M36" s="19"/>
      <c r="N36" s="19"/>
      <c r="O36" s="19"/>
      <c r="P36" s="19"/>
      <c r="Q36" s="19"/>
      <c r="R36" s="19"/>
      <c r="S36" s="21"/>
    </row>
    <row r="37" spans="1:19" ht="20.25" customHeight="1" x14ac:dyDescent="0.2">
      <c r="A37" s="28" t="s">
        <v>31</v>
      </c>
      <c r="B37" s="29"/>
      <c r="C37" s="30" t="s">
        <v>32</v>
      </c>
      <c r="D37" s="31"/>
      <c r="E37" s="31"/>
      <c r="F37" s="32"/>
      <c r="G37" s="28" t="s">
        <v>33</v>
      </c>
      <c r="H37" s="33"/>
      <c r="I37" s="30" t="s">
        <v>34</v>
      </c>
      <c r="J37" s="31"/>
      <c r="K37" s="31"/>
      <c r="L37" s="28" t="s">
        <v>35</v>
      </c>
      <c r="M37" s="33"/>
      <c r="N37" s="30" t="s">
        <v>36</v>
      </c>
      <c r="O37" s="31"/>
      <c r="P37" s="31"/>
      <c r="Q37" s="31"/>
      <c r="R37" s="31"/>
      <c r="S37" s="32"/>
    </row>
    <row r="38" spans="1:19" ht="20.25" customHeight="1" x14ac:dyDescent="0.2">
      <c r="A38" s="34">
        <v>1</v>
      </c>
      <c r="B38" s="35" t="s">
        <v>37</v>
      </c>
      <c r="C38" s="6"/>
      <c r="D38" s="36"/>
      <c r="E38" s="117">
        <v>0</v>
      </c>
      <c r="F38" s="37"/>
      <c r="G38" s="34">
        <v>10</v>
      </c>
      <c r="H38" s="38" t="s">
        <v>38</v>
      </c>
      <c r="I38" s="10"/>
      <c r="J38" s="118">
        <v>0</v>
      </c>
      <c r="K38" s="119"/>
      <c r="L38" s="34">
        <v>14</v>
      </c>
      <c r="M38" s="103" t="s">
        <v>39</v>
      </c>
      <c r="N38" s="14"/>
      <c r="O38" s="14"/>
      <c r="P38" s="120" t="str">
        <f>M51</f>
        <v>21</v>
      </c>
      <c r="Q38" s="121" t="s">
        <v>41</v>
      </c>
      <c r="R38" s="117">
        <f>(E38+E40+E42)*0.025</f>
        <v>0</v>
      </c>
      <c r="S38" s="39"/>
    </row>
    <row r="39" spans="1:19" ht="20.25" customHeight="1" x14ac:dyDescent="0.2">
      <c r="A39" s="34">
        <v>2</v>
      </c>
      <c r="B39" s="40"/>
      <c r="C39" s="12"/>
      <c r="D39" s="36"/>
      <c r="E39" s="117"/>
      <c r="F39" s="37"/>
      <c r="G39" s="34">
        <v>11</v>
      </c>
      <c r="H39" s="1" t="s">
        <v>42</v>
      </c>
      <c r="I39" s="36"/>
      <c r="J39" s="118">
        <v>0</v>
      </c>
      <c r="K39" s="119"/>
      <c r="L39" s="34">
        <v>15</v>
      </c>
      <c r="M39" s="103" t="s">
        <v>91</v>
      </c>
      <c r="N39" s="14"/>
      <c r="O39" s="14"/>
      <c r="P39" s="120" t="str">
        <f>M51</f>
        <v>21</v>
      </c>
      <c r="Q39" s="121" t="s">
        <v>41</v>
      </c>
      <c r="R39" s="117">
        <v>0</v>
      </c>
      <c r="S39" s="39"/>
    </row>
    <row r="40" spans="1:19" ht="20.25" customHeight="1" x14ac:dyDescent="0.2">
      <c r="A40" s="34">
        <v>3</v>
      </c>
      <c r="B40" s="35" t="s">
        <v>43</v>
      </c>
      <c r="C40" s="6"/>
      <c r="D40" s="36"/>
      <c r="E40" s="117">
        <v>0</v>
      </c>
      <c r="F40" s="37"/>
      <c r="G40" s="34">
        <v>12</v>
      </c>
      <c r="H40" s="38" t="s">
        <v>44</v>
      </c>
      <c r="I40" s="10"/>
      <c r="J40" s="118">
        <v>0</v>
      </c>
      <c r="K40" s="119"/>
      <c r="L40" s="34">
        <v>16</v>
      </c>
      <c r="M40" s="103" t="s">
        <v>45</v>
      </c>
      <c r="N40" s="14"/>
      <c r="O40" s="14"/>
      <c r="P40" s="120" t="str">
        <f>M51</f>
        <v>21</v>
      </c>
      <c r="Q40" s="121" t="s">
        <v>41</v>
      </c>
      <c r="R40" s="117">
        <v>0</v>
      </c>
      <c r="S40" s="39"/>
    </row>
    <row r="41" spans="1:19" ht="20.25" customHeight="1" x14ac:dyDescent="0.2">
      <c r="A41" s="34">
        <v>4</v>
      </c>
      <c r="B41" s="40"/>
      <c r="C41" s="12"/>
      <c r="D41" s="36"/>
      <c r="E41" s="117"/>
      <c r="F41" s="37"/>
      <c r="G41" s="34"/>
      <c r="H41" s="38"/>
      <c r="I41" s="10"/>
      <c r="J41" s="118"/>
      <c r="K41" s="119"/>
      <c r="L41" s="34">
        <v>17</v>
      </c>
      <c r="M41" s="103" t="s">
        <v>46</v>
      </c>
      <c r="N41" s="14"/>
      <c r="O41" s="14"/>
      <c r="P41" s="120" t="str">
        <f>M51</f>
        <v>21</v>
      </c>
      <c r="Q41" s="121" t="s">
        <v>41</v>
      </c>
      <c r="R41" s="117">
        <f>(E38+E40+E42)*0.04</f>
        <v>0</v>
      </c>
      <c r="S41" s="39"/>
    </row>
    <row r="42" spans="1:19" ht="20.25" customHeight="1" x14ac:dyDescent="0.2">
      <c r="A42" s="34">
        <v>5</v>
      </c>
      <c r="B42" s="35" t="s">
        <v>90</v>
      </c>
      <c r="C42" s="6"/>
      <c r="D42" s="36"/>
      <c r="E42" s="117">
        <f>Rekapitulace!C25</f>
        <v>0</v>
      </c>
      <c r="F42" s="71"/>
      <c r="G42" s="41"/>
      <c r="H42" s="14"/>
      <c r="I42" s="10"/>
      <c r="J42" s="122"/>
      <c r="K42" s="123"/>
      <c r="L42" s="34">
        <v>18</v>
      </c>
      <c r="M42" s="103" t="s">
        <v>47</v>
      </c>
      <c r="N42" s="14"/>
      <c r="O42" s="14"/>
      <c r="P42" s="120">
        <f>M53</f>
        <v>0</v>
      </c>
      <c r="Q42" s="121" t="s">
        <v>41</v>
      </c>
      <c r="R42" s="117">
        <v>0</v>
      </c>
      <c r="S42" s="7"/>
    </row>
    <row r="43" spans="1:19" ht="20.25" customHeight="1" x14ac:dyDescent="0.2">
      <c r="A43" s="34">
        <v>6</v>
      </c>
      <c r="B43" s="40"/>
      <c r="C43" s="12"/>
      <c r="D43" s="36"/>
      <c r="E43" s="117"/>
      <c r="F43" s="71"/>
      <c r="G43" s="41"/>
      <c r="H43" s="14"/>
      <c r="I43" s="10"/>
      <c r="J43" s="122"/>
      <c r="K43" s="123"/>
      <c r="L43" s="34">
        <v>19</v>
      </c>
      <c r="M43" s="38" t="s">
        <v>48</v>
      </c>
      <c r="N43" s="14"/>
      <c r="O43" s="14"/>
      <c r="P43" s="14"/>
      <c r="Q43" s="10"/>
      <c r="R43" s="117">
        <v>0</v>
      </c>
      <c r="S43" s="7"/>
    </row>
    <row r="44" spans="1:19" ht="20.25" customHeight="1" x14ac:dyDescent="0.2">
      <c r="A44" s="34">
        <v>7</v>
      </c>
      <c r="B44" s="35" t="s">
        <v>85</v>
      </c>
      <c r="C44" s="6"/>
      <c r="D44" s="36"/>
      <c r="E44" s="117">
        <f>Rekapitulace!C14</f>
        <v>0</v>
      </c>
      <c r="F44" s="71"/>
      <c r="G44" s="41"/>
      <c r="H44" s="14"/>
      <c r="I44" s="10"/>
      <c r="J44" s="122"/>
      <c r="K44" s="123"/>
      <c r="L44" s="34"/>
      <c r="M44" s="38"/>
      <c r="N44" s="14"/>
      <c r="O44" s="14"/>
      <c r="P44" s="14"/>
      <c r="Q44" s="10"/>
      <c r="R44" s="117"/>
      <c r="S44" s="7"/>
    </row>
    <row r="45" spans="1:19" ht="20.25" customHeight="1" x14ac:dyDescent="0.2">
      <c r="A45" s="34">
        <v>8</v>
      </c>
      <c r="B45" s="40"/>
      <c r="C45" s="12"/>
      <c r="D45" s="36"/>
      <c r="E45" s="117"/>
      <c r="F45" s="71"/>
      <c r="G45" s="41"/>
      <c r="H45" s="14"/>
      <c r="I45" s="10"/>
      <c r="J45" s="123"/>
      <c r="K45" s="123"/>
      <c r="L45" s="34"/>
      <c r="M45" s="38"/>
      <c r="N45" s="14"/>
      <c r="O45" s="14"/>
      <c r="P45" s="14"/>
      <c r="Q45" s="10"/>
      <c r="R45" s="117"/>
      <c r="S45" s="7"/>
    </row>
    <row r="46" spans="1:19" ht="20.25" customHeight="1" x14ac:dyDescent="0.2">
      <c r="A46" s="34">
        <v>9</v>
      </c>
      <c r="B46" s="42" t="s">
        <v>86</v>
      </c>
      <c r="C46" s="14"/>
      <c r="D46" s="10"/>
      <c r="E46" s="124">
        <f>SUM(E38:E45)</f>
        <v>0</v>
      </c>
      <c r="F46" s="43"/>
      <c r="G46" s="34">
        <v>13</v>
      </c>
      <c r="H46" s="42" t="s">
        <v>87</v>
      </c>
      <c r="I46" s="10"/>
      <c r="J46" s="125">
        <f>SUM(J38:J41)</f>
        <v>0</v>
      </c>
      <c r="K46" s="126"/>
      <c r="L46" s="34">
        <v>20</v>
      </c>
      <c r="M46" s="35" t="s">
        <v>88</v>
      </c>
      <c r="N46" s="9"/>
      <c r="O46" s="9"/>
      <c r="P46" s="9"/>
      <c r="Q46" s="44"/>
      <c r="R46" s="124">
        <f>SUM(R38:R43)</f>
        <v>0</v>
      </c>
      <c r="S46" s="21"/>
    </row>
    <row r="47" spans="1:19" ht="20.25" customHeight="1" x14ac:dyDescent="0.2">
      <c r="A47" s="45">
        <v>21</v>
      </c>
      <c r="B47" s="46" t="s">
        <v>49</v>
      </c>
      <c r="C47" s="47"/>
      <c r="D47" s="48"/>
      <c r="E47" s="127">
        <v>0</v>
      </c>
      <c r="F47" s="49"/>
      <c r="G47" s="45">
        <v>22</v>
      </c>
      <c r="H47" s="46" t="s">
        <v>50</v>
      </c>
      <c r="I47" s="48"/>
      <c r="J47" s="128">
        <f>(E38+E40+E42)*0.03</f>
        <v>0</v>
      </c>
      <c r="K47" s="129" t="str">
        <f>M51</f>
        <v>21</v>
      </c>
      <c r="L47" s="45">
        <v>23</v>
      </c>
      <c r="M47" s="46" t="s">
        <v>51</v>
      </c>
      <c r="N47" s="47"/>
      <c r="O47" s="47"/>
      <c r="P47" s="47"/>
      <c r="Q47" s="48"/>
      <c r="R47" s="127">
        <v>0</v>
      </c>
      <c r="S47" s="17"/>
    </row>
    <row r="48" spans="1:19" ht="20.25" customHeight="1" x14ac:dyDescent="0.2">
      <c r="A48" s="50" t="s">
        <v>17</v>
      </c>
      <c r="B48" s="3"/>
      <c r="C48" s="3"/>
      <c r="D48" s="3"/>
      <c r="E48" s="3"/>
      <c r="F48" s="51"/>
      <c r="G48" s="52"/>
      <c r="H48" s="3"/>
      <c r="I48" s="3"/>
      <c r="J48" s="3"/>
      <c r="K48" s="3"/>
      <c r="L48" s="53" t="s">
        <v>52</v>
      </c>
      <c r="M48" s="24"/>
      <c r="N48" s="30" t="s">
        <v>53</v>
      </c>
      <c r="O48" s="23"/>
      <c r="P48" s="23"/>
      <c r="Q48" s="23"/>
      <c r="R48" s="23"/>
      <c r="S48" s="26"/>
    </row>
    <row r="49" spans="1:19" ht="20.25" customHeight="1" x14ac:dyDescent="0.2">
      <c r="A49" s="5"/>
      <c r="B49" s="1"/>
      <c r="C49" s="1"/>
      <c r="D49" s="1"/>
      <c r="E49" s="1"/>
      <c r="F49" s="8"/>
      <c r="G49" s="54"/>
      <c r="H49" s="1"/>
      <c r="I49" s="1"/>
      <c r="J49" s="1"/>
      <c r="K49" s="1"/>
      <c r="L49" s="34">
        <v>24</v>
      </c>
      <c r="M49" s="38" t="s">
        <v>89</v>
      </c>
      <c r="N49" s="14"/>
      <c r="O49" s="14"/>
      <c r="P49" s="14"/>
      <c r="Q49" s="39"/>
      <c r="R49" s="124">
        <f>ROUND(E46+J46+R46+E47+J47+R47,2)</f>
        <v>0</v>
      </c>
      <c r="S49" s="55">
        <f>E46+J46+R46+E47+J47+R47</f>
        <v>0</v>
      </c>
    </row>
    <row r="50" spans="1:19" ht="20.25" customHeight="1" x14ac:dyDescent="0.2">
      <c r="A50" s="56" t="s">
        <v>54</v>
      </c>
      <c r="B50" s="11"/>
      <c r="C50" s="11"/>
      <c r="D50" s="11"/>
      <c r="E50" s="11"/>
      <c r="F50" s="12"/>
      <c r="G50" s="57" t="s">
        <v>55</v>
      </c>
      <c r="H50" s="11"/>
      <c r="I50" s="11"/>
      <c r="J50" s="11"/>
      <c r="K50" s="11"/>
      <c r="L50" s="34">
        <v>25</v>
      </c>
      <c r="M50" s="216">
        <v>12</v>
      </c>
      <c r="N50" s="12" t="s">
        <v>41</v>
      </c>
      <c r="O50" s="130">
        <f>ROUND(R49-O51,2)</f>
        <v>0</v>
      </c>
      <c r="P50" s="14" t="s">
        <v>56</v>
      </c>
      <c r="Q50" s="10"/>
      <c r="R50" s="131">
        <f>ROUND(O50*M50/100,2)</f>
        <v>0</v>
      </c>
      <c r="S50" s="58">
        <f>O50*M50/100</f>
        <v>0</v>
      </c>
    </row>
    <row r="51" spans="1:19" ht="20.25" customHeight="1" thickBot="1" x14ac:dyDescent="0.25">
      <c r="A51" s="59" t="s">
        <v>16</v>
      </c>
      <c r="B51" s="9"/>
      <c r="C51" s="9"/>
      <c r="D51" s="9"/>
      <c r="E51" s="9"/>
      <c r="F51" s="6"/>
      <c r="G51" s="60"/>
      <c r="H51" s="9"/>
      <c r="I51" s="9"/>
      <c r="J51" s="9"/>
      <c r="K51" s="9"/>
      <c r="L51" s="34">
        <v>26</v>
      </c>
      <c r="M51" s="132" t="s">
        <v>40</v>
      </c>
      <c r="N51" s="10" t="s">
        <v>41</v>
      </c>
      <c r="O51" s="130">
        <f>R49</f>
        <v>0</v>
      </c>
      <c r="P51" s="14" t="s">
        <v>56</v>
      </c>
      <c r="Q51" s="10"/>
      <c r="R51" s="117">
        <f>ROUND(O51*M51/100,2)</f>
        <v>0</v>
      </c>
      <c r="S51" s="61">
        <f>O51*M51/100</f>
        <v>0</v>
      </c>
    </row>
    <row r="52" spans="1:19" ht="20.25" customHeight="1" thickBot="1" x14ac:dyDescent="0.25">
      <c r="A52" s="5"/>
      <c r="B52" s="1"/>
      <c r="C52" s="1"/>
      <c r="D52" s="1"/>
      <c r="E52" s="1"/>
      <c r="F52" s="8"/>
      <c r="G52" s="54"/>
      <c r="H52" s="1"/>
      <c r="I52" s="1"/>
      <c r="J52" s="1"/>
      <c r="K52" s="1"/>
      <c r="L52" s="45">
        <v>27</v>
      </c>
      <c r="M52" s="62" t="s">
        <v>92</v>
      </c>
      <c r="N52" s="47"/>
      <c r="O52" s="47"/>
      <c r="P52" s="47"/>
      <c r="Q52" s="63"/>
      <c r="R52" s="133">
        <f>R49+R50+R51</f>
        <v>0</v>
      </c>
      <c r="S52" s="64"/>
    </row>
    <row r="53" spans="1:19" ht="20.25" customHeight="1" x14ac:dyDescent="0.2">
      <c r="A53" s="56" t="s">
        <v>54</v>
      </c>
      <c r="B53" s="11"/>
      <c r="C53" s="11"/>
      <c r="D53" s="11"/>
      <c r="E53" s="11"/>
      <c r="F53" s="12"/>
      <c r="G53" s="57" t="s">
        <v>55</v>
      </c>
      <c r="H53" s="11"/>
      <c r="I53" s="11"/>
      <c r="J53" s="11"/>
      <c r="K53" s="11"/>
      <c r="L53" s="53" t="s">
        <v>57</v>
      </c>
      <c r="M53" s="24"/>
      <c r="N53" s="30" t="s">
        <v>58</v>
      </c>
      <c r="O53" s="23"/>
      <c r="P53" s="23"/>
      <c r="Q53" s="23"/>
      <c r="R53" s="134"/>
      <c r="S53" s="26"/>
    </row>
    <row r="54" spans="1:19" ht="20.25" customHeight="1" x14ac:dyDescent="0.2">
      <c r="A54" s="59" t="s">
        <v>18</v>
      </c>
      <c r="B54" s="9"/>
      <c r="C54" s="9"/>
      <c r="D54" s="9"/>
      <c r="E54" s="9"/>
      <c r="F54" s="6"/>
      <c r="G54" s="60"/>
      <c r="H54" s="9"/>
      <c r="I54" s="9"/>
      <c r="J54" s="9"/>
      <c r="K54" s="9"/>
      <c r="L54" s="34">
        <v>28</v>
      </c>
      <c r="M54" s="38" t="s">
        <v>59</v>
      </c>
      <c r="N54" s="14"/>
      <c r="O54" s="14"/>
      <c r="P54" s="14"/>
      <c r="Q54" s="10"/>
      <c r="R54" s="117">
        <v>0</v>
      </c>
      <c r="S54" s="39"/>
    </row>
    <row r="55" spans="1:19" ht="20.25" customHeight="1" x14ac:dyDescent="0.2">
      <c r="A55" s="5"/>
      <c r="B55" s="1"/>
      <c r="C55" s="1"/>
      <c r="D55" s="1"/>
      <c r="E55" s="1"/>
      <c r="F55" s="8"/>
      <c r="G55" s="54"/>
      <c r="H55" s="1"/>
      <c r="I55" s="1"/>
      <c r="J55" s="1"/>
      <c r="K55" s="1"/>
      <c r="L55" s="34">
        <v>29</v>
      </c>
      <c r="M55" s="38" t="s">
        <v>60</v>
      </c>
      <c r="N55" s="14"/>
      <c r="O55" s="14"/>
      <c r="P55" s="14"/>
      <c r="Q55" s="10"/>
      <c r="R55" s="117">
        <v>0</v>
      </c>
      <c r="S55" s="39"/>
    </row>
    <row r="56" spans="1:19" ht="20.25" customHeight="1" x14ac:dyDescent="0.2">
      <c r="A56" s="65" t="s">
        <v>54</v>
      </c>
      <c r="B56" s="16"/>
      <c r="C56" s="16"/>
      <c r="D56" s="16"/>
      <c r="E56" s="16"/>
      <c r="F56" s="66"/>
      <c r="G56" s="67" t="s">
        <v>55</v>
      </c>
      <c r="H56" s="16"/>
      <c r="I56" s="16"/>
      <c r="J56" s="16"/>
      <c r="K56" s="16"/>
      <c r="L56" s="45">
        <v>30</v>
      </c>
      <c r="M56" s="46" t="s">
        <v>61</v>
      </c>
      <c r="N56" s="47"/>
      <c r="O56" s="47"/>
      <c r="P56" s="47"/>
      <c r="Q56" s="48"/>
      <c r="R56" s="111">
        <v>0</v>
      </c>
      <c r="S56" s="68"/>
    </row>
    <row r="59" spans="1:19" ht="27" customHeight="1" x14ac:dyDescent="0.2">
      <c r="A59" s="230"/>
      <c r="B59" s="230"/>
      <c r="C59" s="230"/>
      <c r="D59" s="230"/>
      <c r="E59" s="230"/>
      <c r="F59" s="230"/>
      <c r="G59" s="230"/>
      <c r="H59" s="230"/>
      <c r="I59" s="230"/>
      <c r="J59" s="230"/>
      <c r="K59" s="230"/>
      <c r="L59" s="230"/>
      <c r="M59" s="230"/>
      <c r="N59" s="230"/>
      <c r="O59" s="230"/>
      <c r="P59" s="230"/>
      <c r="Q59" s="230"/>
      <c r="R59" s="230"/>
    </row>
  </sheetData>
  <sheetProtection formatCells="0" formatColumns="0" formatRows="0" insertColumns="0" insertRows="0" insertHyperlinks="0" deleteColumns="0" deleteRows="0" sort="0" autoFilter="0" pivotTables="0"/>
  <customSheetViews>
    <customSheetView guid="{D6CFA044-0C8C-4ECE-96A2-AFF3DD5E0425}" showGridLines="0" fitToPage="1" hiddenRows="1" topLeftCell="A2">
      <selection activeCell="U30" sqref="U30"/>
      <pageMargins left="0.59055118110236227" right="0.59055118110236227" top="0.9055118110236221" bottom="0.9055118110236221" header="0.51181102362204722" footer="0.51181102362204722"/>
      <printOptions horizontalCentered="1" verticalCentered="1"/>
      <pageSetup paperSize="9" scale="94" orientation="portrait" errors="blank" horizontalDpi="200" verticalDpi="200" r:id="rId1"/>
      <headerFooter alignWithMargins="0">
        <oddFooter>&amp;A</oddFooter>
      </headerFooter>
    </customSheetView>
    <customSheetView guid="{82B4F4D9-5370-4303-A97E-2A49E01AF629}" showGridLines="0" fitToPage="1" hiddenRows="1" topLeftCell="A2">
      <selection activeCell="U30" sqref="U30"/>
      <pageMargins left="0.59055118110236227" right="0.59055118110236227" top="0.9055118110236221" bottom="0.9055118110236221" header="0.51181102362204722" footer="0.51181102362204722"/>
      <printOptions horizontalCentered="1" verticalCentered="1"/>
      <pageSetup paperSize="9" scale="94" orientation="portrait" errors="blank" horizontalDpi="200" verticalDpi="200" r:id="rId2"/>
      <headerFooter alignWithMargins="0">
        <oddFooter>&amp;A</oddFooter>
      </headerFooter>
    </customSheetView>
    <customSheetView guid="{65E3123D-ED26-44E3-A414-09EEEF825484}" showGridLines="0" fitToPage="1" hiddenRows="1" topLeftCell="A2">
      <selection activeCell="U30" sqref="U30"/>
      <pageMargins left="0.59055118110236227" right="0.59055118110236227" top="0.9055118110236221" bottom="0.9055118110236221" header="0.51181102362204722" footer="0.51181102362204722"/>
      <printOptions horizontalCentered="1" verticalCentered="1"/>
      <pageSetup paperSize="9" scale="94" orientation="portrait" errors="blank" horizontalDpi="200" verticalDpi="200" r:id="rId3"/>
      <headerFooter alignWithMargins="0">
        <oddFooter>&amp;A</oddFooter>
      </headerFooter>
    </customSheetView>
  </customSheetViews>
  <mergeCells count="5">
    <mergeCell ref="E5:J5"/>
    <mergeCell ref="E7:J7"/>
    <mergeCell ref="E9:J9"/>
    <mergeCell ref="P9:R9"/>
    <mergeCell ref="A59:R59"/>
  </mergeCells>
  <printOptions horizontalCentered="1" verticalCentered="1"/>
  <pageMargins left="0.59055118110236227" right="0.59055118110236227" top="0.9055118110236221" bottom="0.9055118110236221" header="0.51181102362204722" footer="0.51181102362204722"/>
  <pageSetup paperSize="9" scale="94" orientation="portrait" errors="blank" horizontalDpi="200" verticalDpi="200" r:id="rId4"/>
  <headerFooter alignWithMargins="0">
    <oddFooter>&amp;A</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List2">
    <pageSetUpPr fitToPage="1"/>
  </sheetPr>
  <dimension ref="A1:D36"/>
  <sheetViews>
    <sheetView showGridLines="0" workbookViewId="0">
      <selection activeCell="B15" sqref="B15"/>
    </sheetView>
  </sheetViews>
  <sheetFormatPr defaultColWidth="9.140625" defaultRowHeight="11.25" x14ac:dyDescent="0.2"/>
  <cols>
    <col min="1" max="1" width="11.7109375" style="156" customWidth="1"/>
    <col min="2" max="2" width="62.85546875" style="156" customWidth="1"/>
    <col min="3" max="3" width="13.5703125" style="156" customWidth="1"/>
    <col min="4" max="4" width="9.140625" style="157"/>
    <col min="5" max="16384" width="9.140625" style="156"/>
  </cols>
  <sheetData>
    <row r="1" spans="1:4" s="83" customFormat="1" ht="18" x14ac:dyDescent="0.25">
      <c r="A1" s="74" t="s">
        <v>80</v>
      </c>
      <c r="B1" s="81"/>
      <c r="C1" s="81"/>
      <c r="D1" s="82"/>
    </row>
    <row r="2" spans="1:4" s="83" customFormat="1" ht="12.75" x14ac:dyDescent="0.2">
      <c r="A2" s="75" t="s">
        <v>62</v>
      </c>
      <c r="B2" s="77" t="str">
        <f>'Krycí list'!E5</f>
        <v>Učebny ZŠ TGM Ivančice</v>
      </c>
      <c r="C2" s="84"/>
      <c r="D2" s="82"/>
    </row>
    <row r="3" spans="1:4" s="83" customFormat="1" ht="12.75" x14ac:dyDescent="0.2">
      <c r="A3" s="75" t="s">
        <v>63</v>
      </c>
      <c r="B3" s="77" t="str">
        <f>'Krycí list'!E7</f>
        <v>Základní škola T. G. Masaryka Ivančice
Na Brněnce 1, okres Brno-venkov, příspěvková organizace</v>
      </c>
      <c r="C3" s="85"/>
      <c r="D3" s="82"/>
    </row>
    <row r="4" spans="1:4" s="83" customFormat="1" ht="12.75" x14ac:dyDescent="0.2">
      <c r="A4" s="75" t="s">
        <v>64</v>
      </c>
      <c r="B4" s="77" t="str">
        <f>'Krycí list'!E9</f>
        <v>OCENĚNÝ SOUPIS PRACÍ A DODÁVEK A SLUŽEB</v>
      </c>
      <c r="C4" s="85"/>
      <c r="D4" s="82"/>
    </row>
    <row r="5" spans="1:4" s="83" customFormat="1" ht="12.75" x14ac:dyDescent="0.2">
      <c r="A5" s="76" t="s">
        <v>65</v>
      </c>
      <c r="B5" s="77" t="str">
        <f>'Krycí list'!P5</f>
        <v xml:space="preserve"> </v>
      </c>
      <c r="C5" s="85"/>
      <c r="D5" s="82"/>
    </row>
    <row r="6" spans="1:4" s="83" customFormat="1" ht="6" customHeight="1" x14ac:dyDescent="0.2">
      <c r="A6" s="76"/>
      <c r="B6" s="77"/>
      <c r="C6" s="85"/>
      <c r="D6" s="82"/>
    </row>
    <row r="7" spans="1:4" s="83" customFormat="1" ht="12.75" x14ac:dyDescent="0.2">
      <c r="A7" s="86" t="s">
        <v>66</v>
      </c>
      <c r="B7" s="77" t="str">
        <f>'Krycí list'!E26</f>
        <v>Základní škola T. G. Masaryka Ivančice</v>
      </c>
      <c r="C7" s="85"/>
      <c r="D7" s="82"/>
    </row>
    <row r="8" spans="1:4" s="83" customFormat="1" ht="12.75" x14ac:dyDescent="0.2">
      <c r="A8" s="86" t="s">
        <v>67</v>
      </c>
      <c r="B8" s="77" t="str">
        <f>'Krycí list'!E28</f>
        <v xml:space="preserve"> </v>
      </c>
      <c r="C8" s="85"/>
      <c r="D8" s="82"/>
    </row>
    <row r="9" spans="1:4" s="83" customFormat="1" ht="12.75" x14ac:dyDescent="0.2">
      <c r="A9" s="86" t="s">
        <v>68</v>
      </c>
      <c r="B9" s="78">
        <f>'Krycí list'!O31</f>
        <v>0</v>
      </c>
      <c r="C9" s="85"/>
      <c r="D9" s="82"/>
    </row>
    <row r="10" spans="1:4" s="83" customFormat="1" ht="6.75" customHeight="1" x14ac:dyDescent="0.2">
      <c r="A10" s="81"/>
      <c r="B10" s="81"/>
      <c r="C10" s="81"/>
      <c r="D10" s="82"/>
    </row>
    <row r="11" spans="1:4" s="83" customFormat="1" ht="12.75" x14ac:dyDescent="0.2">
      <c r="A11" s="79" t="s">
        <v>69</v>
      </c>
      <c r="B11" s="72" t="s">
        <v>70</v>
      </c>
      <c r="C11" s="87" t="s">
        <v>71</v>
      </c>
      <c r="D11" s="82"/>
    </row>
    <row r="12" spans="1:4" s="83" customFormat="1" ht="12.75" x14ac:dyDescent="0.2">
      <c r="A12" s="80">
        <v>1</v>
      </c>
      <c r="B12" s="73">
        <v>2</v>
      </c>
      <c r="C12" s="88">
        <v>3</v>
      </c>
      <c r="D12" s="82"/>
    </row>
    <row r="13" spans="1:4" s="83" customFormat="1" ht="4.5" customHeight="1" x14ac:dyDescent="0.2">
      <c r="A13" s="89"/>
      <c r="B13" s="90"/>
      <c r="C13" s="90"/>
      <c r="D13" s="82"/>
    </row>
    <row r="14" spans="1:4" s="69" customFormat="1" ht="12" customHeight="1" x14ac:dyDescent="0.2">
      <c r="A14" s="165" t="s">
        <v>84</v>
      </c>
      <c r="B14" s="166" t="s">
        <v>150</v>
      </c>
      <c r="C14" s="167">
        <f>'Učebna informatiky - malá'!I14+'Učebna informatiky - velká a ka'!I14+'Učebna pro výuku cizích jazyků'!I14+'Učebna pro výuku přírodních věd'!I14</f>
        <v>0</v>
      </c>
    </row>
    <row r="15" spans="1:4" s="70" customFormat="1" ht="12" customHeight="1" x14ac:dyDescent="0.2">
      <c r="A15" s="168"/>
      <c r="B15" s="169" t="str">
        <f>'Učebna informatiky - malá'!E14</f>
        <v>Nábytek pro Učebnu informatiky - malá</v>
      </c>
      <c r="C15" s="170">
        <f>'Učebna informatiky - malá'!I14</f>
        <v>0</v>
      </c>
    </row>
    <row r="16" spans="1:4" s="70" customFormat="1" ht="12" customHeight="1" x14ac:dyDescent="0.2">
      <c r="A16" s="168"/>
      <c r="B16" s="169" t="str">
        <f>'Učebna informatiky - velká a ka'!E14</f>
        <v>Nábytek pro Učebnu informatiky - velká a kabinet</v>
      </c>
      <c r="C16" s="170">
        <f>'Učebna informatiky - velká a ka'!I14</f>
        <v>0</v>
      </c>
    </row>
    <row r="17" spans="1:4" s="152" customFormat="1" ht="12" customHeight="1" x14ac:dyDescent="0.2">
      <c r="A17" s="168"/>
      <c r="B17" s="169" t="str">
        <f>'Učebna pro výuku cizích jazyků'!E14</f>
        <v>Nábytek pro Učebnu pro výuku cizích jazyků</v>
      </c>
      <c r="C17" s="170">
        <f>'Učebna pro výuku cizích jazyků'!I14</f>
        <v>0</v>
      </c>
      <c r="D17" s="153"/>
    </row>
    <row r="18" spans="1:4" s="69" customFormat="1" ht="12" customHeight="1" x14ac:dyDescent="0.2">
      <c r="A18" s="168"/>
      <c r="B18" s="169" t="str">
        <f>'Učebna pro výuku přírodních věd'!E14</f>
        <v>Nábytek pro Učebnu pro výuku přírodních věd</v>
      </c>
      <c r="C18" s="170">
        <f>'Učebna pro výuku přírodních věd'!I14</f>
        <v>0</v>
      </c>
    </row>
    <row r="19" spans="1:4" s="152" customFormat="1" ht="12" customHeight="1" x14ac:dyDescent="0.2">
      <c r="A19" s="165"/>
      <c r="B19" s="176" t="s">
        <v>98</v>
      </c>
      <c r="C19" s="177">
        <f>SUM(C15:C18)</f>
        <v>0</v>
      </c>
      <c r="D19" s="153"/>
    </row>
    <row r="20" spans="1:4" s="152" customFormat="1" ht="12" customHeight="1" x14ac:dyDescent="0.2">
      <c r="A20" s="168"/>
      <c r="B20" s="169"/>
      <c r="C20" s="170"/>
      <c r="D20" s="153"/>
    </row>
    <row r="21" spans="1:4" s="152" customFormat="1" ht="12" customHeight="1" x14ac:dyDescent="0.2">
      <c r="A21" s="168"/>
      <c r="B21" s="169"/>
      <c r="C21" s="170"/>
      <c r="D21" s="153"/>
    </row>
    <row r="22" spans="1:4" s="152" customFormat="1" ht="12" customHeight="1" x14ac:dyDescent="0.2">
      <c r="A22" s="168"/>
      <c r="B22" s="169"/>
      <c r="C22" s="170"/>
      <c r="D22" s="153"/>
    </row>
    <row r="23" spans="1:4" s="154" customFormat="1" ht="12" customHeight="1" x14ac:dyDescent="0.2">
      <c r="A23" s="168"/>
      <c r="B23" s="169"/>
      <c r="C23" s="170"/>
      <c r="D23" s="155"/>
    </row>
    <row r="24" spans="1:4" x14ac:dyDescent="0.2">
      <c r="A24" s="168"/>
      <c r="B24" s="169"/>
      <c r="C24" s="172"/>
    </row>
    <row r="25" spans="1:4" x14ac:dyDescent="0.2">
      <c r="A25" s="165"/>
      <c r="B25" s="166"/>
      <c r="C25" s="167"/>
    </row>
    <row r="26" spans="1:4" x14ac:dyDescent="0.2">
      <c r="A26" s="168"/>
      <c r="B26" s="171"/>
      <c r="C26" s="172"/>
    </row>
    <row r="27" spans="1:4" x14ac:dyDescent="0.2">
      <c r="A27" s="168"/>
      <c r="B27" s="171"/>
      <c r="C27" s="172"/>
    </row>
    <row r="28" spans="1:4" x14ac:dyDescent="0.2">
      <c r="A28" s="168"/>
      <c r="B28" s="171"/>
      <c r="C28" s="172"/>
    </row>
    <row r="29" spans="1:4" x14ac:dyDescent="0.2">
      <c r="A29" s="165"/>
      <c r="B29" s="166"/>
      <c r="C29" s="167"/>
    </row>
    <row r="30" spans="1:4" x14ac:dyDescent="0.2">
      <c r="A30" s="173"/>
      <c r="B30" s="171"/>
      <c r="C30" s="172"/>
    </row>
    <row r="31" spans="1:4" x14ac:dyDescent="0.2">
      <c r="A31" s="173"/>
      <c r="B31" s="171"/>
      <c r="C31" s="172"/>
    </row>
    <row r="32" spans="1:4" x14ac:dyDescent="0.2">
      <c r="A32" s="173"/>
      <c r="B32" s="171"/>
      <c r="C32" s="172"/>
    </row>
    <row r="33" spans="1:3" x14ac:dyDescent="0.2">
      <c r="A33" s="173"/>
      <c r="B33" s="171"/>
      <c r="C33" s="172"/>
    </row>
    <row r="34" spans="1:3" x14ac:dyDescent="0.2">
      <c r="A34" s="173"/>
      <c r="B34" s="171"/>
      <c r="C34" s="172"/>
    </row>
    <row r="35" spans="1:3" x14ac:dyDescent="0.2">
      <c r="A35" s="173"/>
      <c r="B35" s="171"/>
      <c r="C35" s="172"/>
    </row>
    <row r="36" spans="1:3" x14ac:dyDescent="0.2">
      <c r="A36" s="173"/>
      <c r="B36" s="174"/>
      <c r="C36" s="175"/>
    </row>
  </sheetData>
  <sheetProtection formatCells="0" formatColumns="0" formatRows="0" insertColumns="0" insertRows="0" insertHyperlinks="0" deleteColumns="0" deleteRows="0" sort="0" autoFilter="0" pivotTables="0"/>
  <customSheetViews>
    <customSheetView guid="{D6CFA044-0C8C-4ECE-96A2-AFF3DD5E0425}" showPageBreaks="1" showGridLines="0" fitToPage="1" hiddenColumns="1">
      <selection activeCell="B43" sqref="B43"/>
      <pageMargins left="1.1023622047244095" right="1.1023622047244095" top="0.78740157480314965" bottom="0.78740157480314965" header="0.51181102362204722" footer="0.51181102362204722"/>
      <printOptions horizontalCentered="1"/>
      <pageSetup paperSize="9" scale="89" fitToHeight="999" orientation="portrait" errors="blank" horizontalDpi="8189" verticalDpi="8189" r:id="rId1"/>
      <headerFooter alignWithMargins="0"/>
    </customSheetView>
    <customSheetView guid="{82B4F4D9-5370-4303-A97E-2A49E01AF629}" showGridLines="0" fitToPage="1" hiddenColumns="1">
      <selection activeCell="B43" sqref="B43"/>
      <pageMargins left="1.1023622047244095" right="1.1023622047244095" top="0.78740157480314965" bottom="0.78740157480314965" header="0.51181102362204722" footer="0.51181102362204722"/>
      <printOptions horizontalCentered="1"/>
      <pageSetup paperSize="9" scale="89" fitToHeight="999" orientation="portrait" errors="blank" horizontalDpi="8189" verticalDpi="8189" r:id="rId2"/>
      <headerFooter alignWithMargins="0"/>
    </customSheetView>
    <customSheetView guid="{65E3123D-ED26-44E3-A414-09EEEF825484}" showGridLines="0" fitToPage="1" hiddenColumns="1">
      <selection activeCell="B43" sqref="B43"/>
      <pageMargins left="1.1023622047244095" right="1.1023622047244095" top="0.78740157480314965" bottom="0.78740157480314965" header="0.51181102362204722" footer="0.51181102362204722"/>
      <printOptions horizontalCentered="1"/>
      <pageSetup paperSize="9" scale="89" fitToHeight="999" orientation="portrait" errors="blank" horizontalDpi="8189" verticalDpi="8189" r:id="rId3"/>
      <headerFooter alignWithMargins="0"/>
    </customSheetView>
  </customSheetViews>
  <printOptions horizontalCentered="1"/>
  <pageMargins left="1.1023622047244095" right="1.1023622047244095" top="0.78740157480314965" bottom="0.78740157480314965" header="0.51181102362204722" footer="0.51181102362204722"/>
  <pageSetup paperSize="9" scale="89" fitToHeight="999" orientation="portrait" errors="blank" horizontalDpi="8189" verticalDpi="8189" r:id="rId4"/>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List3">
    <pageSetUpPr fitToPage="1"/>
  </sheetPr>
  <dimension ref="A1:Y24"/>
  <sheetViews>
    <sheetView showGridLines="0" topLeftCell="B1" zoomScaleNormal="100" workbookViewId="0">
      <selection activeCell="E16" sqref="E16"/>
    </sheetView>
  </sheetViews>
  <sheetFormatPr defaultColWidth="9.140625" defaultRowHeight="12.75" x14ac:dyDescent="0.2"/>
  <cols>
    <col min="1" max="1" width="5.5703125" style="191" customWidth="1"/>
    <col min="2" max="2" width="4.42578125" style="187" customWidth="1"/>
    <col min="3" max="3" width="6" style="187" customWidth="1"/>
    <col min="4" max="4" width="12.7109375" style="209" customWidth="1"/>
    <col min="5" max="5" width="94.28515625" style="164" customWidth="1"/>
    <col min="6" max="6" width="7.7109375" style="187" customWidth="1"/>
    <col min="7" max="7" width="9.85546875" style="191" customWidth="1"/>
    <col min="8" max="8" width="13.140625" style="191" customWidth="1"/>
    <col min="9" max="9" width="15.5703125" style="191" customWidth="1"/>
    <col min="10" max="10" width="6.7109375" style="191" customWidth="1"/>
    <col min="11" max="11" width="15.5703125" style="191" customWidth="1"/>
    <col min="12" max="25" width="9.140625" style="191"/>
    <col min="26" max="16384" width="9.140625" style="83"/>
  </cols>
  <sheetData>
    <row r="1" spans="1:25" s="178" customFormat="1" ht="18" x14ac:dyDescent="0.2">
      <c r="A1" s="179" t="s">
        <v>100</v>
      </c>
      <c r="B1" s="180"/>
      <c r="C1" s="180"/>
      <c r="D1" s="181"/>
      <c r="E1" s="181"/>
      <c r="F1" s="180"/>
      <c r="G1" s="180"/>
      <c r="H1" s="180"/>
      <c r="I1" s="180"/>
      <c r="J1" s="180"/>
      <c r="K1" s="180"/>
    </row>
    <row r="2" spans="1:25" s="178" customFormat="1" x14ac:dyDescent="0.2">
      <c r="A2" s="182" t="s">
        <v>62</v>
      </c>
      <c r="B2" s="180"/>
      <c r="C2" s="136" t="s">
        <v>111</v>
      </c>
      <c r="D2" s="183"/>
      <c r="E2" s="183"/>
      <c r="F2" s="180"/>
      <c r="G2" s="180"/>
      <c r="H2" s="180"/>
      <c r="I2" s="180"/>
      <c r="J2" s="180"/>
      <c r="K2" s="180"/>
    </row>
    <row r="3" spans="1:25" s="178" customFormat="1" x14ac:dyDescent="0.2">
      <c r="A3" s="182" t="s">
        <v>63</v>
      </c>
      <c r="B3" s="180"/>
      <c r="C3" s="231" t="str">
        <f>'Krycí list'!E7</f>
        <v>Základní škola T. G. Masaryka Ivančice
Na Brněnce 1, okres Brno-venkov, příspěvková organizace</v>
      </c>
      <c r="D3" s="232"/>
      <c r="E3" s="232"/>
      <c r="F3" s="180"/>
      <c r="G3" s="180"/>
      <c r="H3" s="180"/>
      <c r="I3" s="136"/>
      <c r="J3" s="180"/>
      <c r="K3" s="180"/>
    </row>
    <row r="4" spans="1:25" s="178" customFormat="1" x14ac:dyDescent="0.2">
      <c r="A4" s="182" t="s">
        <v>64</v>
      </c>
      <c r="B4" s="180"/>
      <c r="C4" s="136" t="str">
        <f>'Krycí list'!E9</f>
        <v>OCENĚNÝ SOUPIS PRACÍ A DODÁVEK A SLUŽEB</v>
      </c>
      <c r="D4" s="183"/>
      <c r="E4" s="183"/>
      <c r="F4" s="180"/>
      <c r="G4" s="180"/>
      <c r="H4" s="180"/>
      <c r="I4" s="136"/>
      <c r="J4" s="180"/>
      <c r="K4" s="180"/>
    </row>
    <row r="5" spans="1:25" s="178" customFormat="1" x14ac:dyDescent="0.2">
      <c r="A5" s="180" t="s">
        <v>72</v>
      </c>
      <c r="B5" s="180"/>
      <c r="C5" s="136" t="str">
        <f>'Krycí list'!P5</f>
        <v xml:space="preserve"> </v>
      </c>
      <c r="D5" s="183"/>
      <c r="E5" s="183"/>
      <c r="F5" s="180"/>
      <c r="G5" s="180"/>
      <c r="H5" s="180"/>
      <c r="I5" s="136"/>
      <c r="J5" s="180"/>
      <c r="K5" s="180"/>
    </row>
    <row r="6" spans="1:25" s="178" customFormat="1" x14ac:dyDescent="0.2">
      <c r="A6" s="180"/>
      <c r="B6" s="180"/>
      <c r="C6" s="136"/>
      <c r="D6" s="183"/>
      <c r="E6" s="183"/>
      <c r="F6" s="180"/>
      <c r="G6" s="180"/>
      <c r="H6" s="180"/>
      <c r="I6" s="136"/>
      <c r="J6" s="180"/>
      <c r="K6" s="180"/>
    </row>
    <row r="7" spans="1:25" s="178" customFormat="1" x14ac:dyDescent="0.2">
      <c r="A7" s="180" t="s">
        <v>66</v>
      </c>
      <c r="B7" s="180"/>
      <c r="C7" s="231" t="str">
        <f>'Krycí list'!E26</f>
        <v>Základní škola T. G. Masaryka Ivančice</v>
      </c>
      <c r="D7" s="232"/>
      <c r="E7" s="232"/>
      <c r="F7" s="180"/>
      <c r="G7" s="180"/>
      <c r="H7" s="180"/>
      <c r="I7" s="136"/>
      <c r="J7" s="180"/>
      <c r="K7" s="180"/>
    </row>
    <row r="8" spans="1:25" s="178" customFormat="1" x14ac:dyDescent="0.2">
      <c r="A8" s="180" t="s">
        <v>67</v>
      </c>
      <c r="B8" s="180"/>
      <c r="C8" s="231" t="str">
        <f>'Krycí list'!E28</f>
        <v xml:space="preserve"> </v>
      </c>
      <c r="D8" s="232"/>
      <c r="E8" s="183"/>
      <c r="F8" s="180"/>
      <c r="G8" s="180"/>
      <c r="H8" s="180"/>
      <c r="I8" s="136"/>
      <c r="J8" s="180"/>
      <c r="K8" s="180"/>
    </row>
    <row r="9" spans="1:25" s="178" customFormat="1" x14ac:dyDescent="0.2">
      <c r="A9" s="180" t="s">
        <v>68</v>
      </c>
      <c r="B9" s="180"/>
      <c r="C9" s="233">
        <f>'Krycí list'!O31</f>
        <v>0</v>
      </c>
      <c r="D9" s="232"/>
      <c r="E9" s="183"/>
      <c r="F9" s="180"/>
      <c r="G9" s="180"/>
      <c r="H9" s="180"/>
      <c r="I9" s="136"/>
      <c r="J9" s="180"/>
      <c r="K9" s="180"/>
    </row>
    <row r="10" spans="1:25" s="178" customFormat="1" x14ac:dyDescent="0.2">
      <c r="A10" s="180"/>
      <c r="B10" s="180"/>
      <c r="C10" s="180"/>
      <c r="D10" s="181"/>
      <c r="E10" s="181"/>
      <c r="F10" s="180"/>
      <c r="G10" s="180"/>
      <c r="H10" s="180"/>
      <c r="I10" s="180"/>
      <c r="J10" s="180"/>
      <c r="K10" s="180"/>
    </row>
    <row r="11" spans="1:25" s="185" customFormat="1" ht="38.25" x14ac:dyDescent="0.2">
      <c r="A11" s="184" t="s">
        <v>73</v>
      </c>
      <c r="B11" s="137" t="s">
        <v>74</v>
      </c>
      <c r="C11" s="137" t="s">
        <v>75</v>
      </c>
      <c r="D11" s="137" t="s">
        <v>97</v>
      </c>
      <c r="E11" s="137" t="s">
        <v>93</v>
      </c>
      <c r="F11" s="137" t="s">
        <v>76</v>
      </c>
      <c r="G11" s="137" t="s">
        <v>77</v>
      </c>
      <c r="H11" s="137" t="s">
        <v>95</v>
      </c>
      <c r="I11" s="137" t="s">
        <v>96</v>
      </c>
      <c r="J11" s="137" t="s">
        <v>78</v>
      </c>
      <c r="K11" s="137" t="s">
        <v>94</v>
      </c>
    </row>
    <row r="12" spans="1:25" s="187" customFormat="1" x14ac:dyDescent="0.2">
      <c r="A12" s="186">
        <v>1</v>
      </c>
      <c r="B12" s="150">
        <v>2</v>
      </c>
      <c r="C12" s="150">
        <v>3</v>
      </c>
      <c r="D12" s="138">
        <v>4</v>
      </c>
      <c r="E12" s="138">
        <v>5</v>
      </c>
      <c r="F12" s="150">
        <v>6</v>
      </c>
      <c r="G12" s="150">
        <v>7</v>
      </c>
      <c r="H12" s="150">
        <v>8</v>
      </c>
      <c r="I12" s="150">
        <v>9</v>
      </c>
      <c r="J12" s="150">
        <v>10</v>
      </c>
      <c r="K12" s="150">
        <v>11</v>
      </c>
    </row>
    <row r="13" spans="1:25" x14ac:dyDescent="0.2">
      <c r="A13" s="188"/>
      <c r="B13" s="189"/>
      <c r="C13" s="189"/>
      <c r="D13" s="190"/>
      <c r="E13" s="159"/>
      <c r="F13" s="189"/>
      <c r="G13" s="188"/>
      <c r="H13" s="188"/>
      <c r="I13" s="188"/>
      <c r="J13" s="188"/>
      <c r="K13" s="188"/>
    </row>
    <row r="14" spans="1:25" s="139" customFormat="1" x14ac:dyDescent="0.2">
      <c r="A14" s="192"/>
      <c r="B14" s="145"/>
      <c r="C14" s="193"/>
      <c r="D14" s="194" t="s">
        <v>84</v>
      </c>
      <c r="E14" s="160" t="s">
        <v>151</v>
      </c>
      <c r="F14" s="193"/>
      <c r="G14" s="195"/>
      <c r="H14" s="195"/>
      <c r="I14" s="146">
        <f>I15</f>
        <v>0</v>
      </c>
      <c r="J14" s="195"/>
      <c r="K14" s="143"/>
      <c r="L14" s="195"/>
      <c r="M14" s="195"/>
      <c r="N14" s="195"/>
      <c r="O14" s="195"/>
      <c r="P14" s="195"/>
      <c r="Q14" s="195"/>
      <c r="R14" s="195"/>
      <c r="S14" s="195"/>
      <c r="T14" s="195"/>
      <c r="U14" s="195"/>
      <c r="V14" s="195"/>
      <c r="W14" s="195"/>
      <c r="X14" s="195"/>
      <c r="Y14" s="195"/>
    </row>
    <row r="15" spans="1:25" s="135" customFormat="1" x14ac:dyDescent="0.2">
      <c r="A15" s="196"/>
      <c r="B15" s="141"/>
      <c r="C15" s="141"/>
      <c r="D15" s="200"/>
      <c r="E15" s="158" t="s">
        <v>83</v>
      </c>
      <c r="F15" s="199"/>
      <c r="G15" s="197"/>
      <c r="H15" s="197"/>
      <c r="I15" s="140">
        <f>SUM(I16:I22)</f>
        <v>0</v>
      </c>
      <c r="J15" s="144"/>
      <c r="K15" s="143"/>
      <c r="L15" s="198"/>
      <c r="M15" s="198"/>
      <c r="N15" s="198"/>
      <c r="O15" s="198"/>
      <c r="P15" s="198"/>
      <c r="Q15" s="198"/>
      <c r="R15" s="198"/>
      <c r="S15" s="198"/>
      <c r="T15" s="198"/>
      <c r="U15" s="198"/>
      <c r="V15" s="198"/>
      <c r="W15" s="198"/>
      <c r="X15" s="198"/>
      <c r="Y15" s="198"/>
    </row>
    <row r="16" spans="1:25" s="135" customFormat="1" ht="165.75" x14ac:dyDescent="0.2">
      <c r="A16" s="196">
        <v>1</v>
      </c>
      <c r="B16" s="141"/>
      <c r="C16" s="141" t="s">
        <v>99</v>
      </c>
      <c r="D16" s="200" t="s">
        <v>103</v>
      </c>
      <c r="E16" s="161" t="s">
        <v>169</v>
      </c>
      <c r="F16" s="141" t="s">
        <v>102</v>
      </c>
      <c r="G16" s="142">
        <v>1</v>
      </c>
      <c r="H16" s="143"/>
      <c r="I16" s="143">
        <f t="shared" ref="I16:I22" si="0">ROUND(G16*H16,2)</f>
        <v>0</v>
      </c>
      <c r="J16" s="144">
        <v>21</v>
      </c>
      <c r="K16" s="143">
        <f t="shared" ref="K16:K22" si="1">I16+((I16/100)*J16)</f>
        <v>0</v>
      </c>
      <c r="L16" s="198"/>
      <c r="M16" s="198"/>
      <c r="N16" s="198"/>
      <c r="O16" s="198"/>
      <c r="P16" s="198"/>
      <c r="Q16" s="198"/>
      <c r="R16" s="198"/>
      <c r="S16" s="198"/>
      <c r="T16" s="198"/>
      <c r="U16" s="198"/>
      <c r="V16" s="198"/>
      <c r="W16" s="198"/>
      <c r="X16" s="198"/>
      <c r="Y16" s="198"/>
    </row>
    <row r="17" spans="1:25" s="135" customFormat="1" ht="114.75" x14ac:dyDescent="0.2">
      <c r="A17" s="196">
        <v>2</v>
      </c>
      <c r="B17" s="141"/>
      <c r="C17" s="141" t="s">
        <v>99</v>
      </c>
      <c r="D17" s="200" t="s">
        <v>104</v>
      </c>
      <c r="E17" s="161" t="s">
        <v>170</v>
      </c>
      <c r="F17" s="141" t="s">
        <v>102</v>
      </c>
      <c r="G17" s="142">
        <v>1</v>
      </c>
      <c r="H17" s="143"/>
      <c r="I17" s="143">
        <f t="shared" si="0"/>
        <v>0</v>
      </c>
      <c r="J17" s="144">
        <v>21</v>
      </c>
      <c r="K17" s="143">
        <f t="shared" si="1"/>
        <v>0</v>
      </c>
      <c r="L17" s="198"/>
      <c r="M17" s="198"/>
      <c r="N17" s="198"/>
      <c r="O17" s="198"/>
      <c r="P17" s="198"/>
      <c r="Q17" s="198"/>
      <c r="R17" s="198"/>
      <c r="S17" s="198"/>
      <c r="T17" s="198"/>
      <c r="U17" s="198"/>
      <c r="V17" s="198"/>
      <c r="W17" s="198"/>
      <c r="X17" s="198"/>
      <c r="Y17" s="198"/>
    </row>
    <row r="18" spans="1:25" s="135" customFormat="1" ht="114.75" x14ac:dyDescent="0.2">
      <c r="A18" s="196">
        <v>3</v>
      </c>
      <c r="B18" s="141"/>
      <c r="C18" s="141" t="s">
        <v>99</v>
      </c>
      <c r="D18" s="200" t="s">
        <v>105</v>
      </c>
      <c r="E18" s="161" t="s">
        <v>171</v>
      </c>
      <c r="F18" s="141" t="s">
        <v>102</v>
      </c>
      <c r="G18" s="142">
        <v>1</v>
      </c>
      <c r="H18" s="143"/>
      <c r="I18" s="143">
        <f t="shared" si="0"/>
        <v>0</v>
      </c>
      <c r="J18" s="144">
        <v>21</v>
      </c>
      <c r="K18" s="143">
        <f t="shared" si="1"/>
        <v>0</v>
      </c>
      <c r="L18" s="198"/>
      <c r="M18" s="198"/>
      <c r="N18" s="198"/>
      <c r="O18" s="198"/>
      <c r="P18" s="198"/>
      <c r="Q18" s="198"/>
      <c r="R18" s="198"/>
      <c r="S18" s="198"/>
      <c r="T18" s="198"/>
      <c r="U18" s="198"/>
      <c r="V18" s="198"/>
      <c r="W18" s="198"/>
      <c r="X18" s="198"/>
      <c r="Y18" s="198"/>
    </row>
    <row r="19" spans="1:25" s="135" customFormat="1" ht="114.75" x14ac:dyDescent="0.2">
      <c r="A19" s="196">
        <v>4</v>
      </c>
      <c r="B19" s="141"/>
      <c r="C19" s="141" t="s">
        <v>99</v>
      </c>
      <c r="D19" s="200" t="s">
        <v>106</v>
      </c>
      <c r="E19" s="161" t="s">
        <v>156</v>
      </c>
      <c r="F19" s="141" t="s">
        <v>102</v>
      </c>
      <c r="G19" s="142">
        <v>1</v>
      </c>
      <c r="H19" s="143"/>
      <c r="I19" s="143">
        <f t="shared" si="0"/>
        <v>0</v>
      </c>
      <c r="J19" s="144">
        <v>21</v>
      </c>
      <c r="K19" s="143">
        <f t="shared" si="1"/>
        <v>0</v>
      </c>
      <c r="L19" s="198"/>
      <c r="M19" s="198"/>
      <c r="N19" s="198"/>
      <c r="O19" s="198"/>
      <c r="P19" s="198"/>
      <c r="Q19" s="198"/>
      <c r="R19" s="198"/>
      <c r="S19" s="198"/>
      <c r="T19" s="198"/>
      <c r="U19" s="198"/>
      <c r="V19" s="198"/>
      <c r="W19" s="198"/>
      <c r="X19" s="198"/>
      <c r="Y19" s="198"/>
    </row>
    <row r="20" spans="1:25" s="135" customFormat="1" ht="51" x14ac:dyDescent="0.2">
      <c r="A20" s="196">
        <v>5</v>
      </c>
      <c r="B20" s="141"/>
      <c r="C20" s="141" t="s">
        <v>99</v>
      </c>
      <c r="D20" s="200" t="s">
        <v>157</v>
      </c>
      <c r="E20" s="161" t="s">
        <v>164</v>
      </c>
      <c r="F20" s="141" t="s">
        <v>102</v>
      </c>
      <c r="G20" s="142">
        <v>2</v>
      </c>
      <c r="H20" s="143"/>
      <c r="I20" s="143">
        <f t="shared" ref="I20" si="2">ROUND(G20*H20,2)</f>
        <v>0</v>
      </c>
      <c r="J20" s="144">
        <v>21</v>
      </c>
      <c r="K20" s="143">
        <f t="shared" ref="K20" si="3">I20+((I20/100)*J20)</f>
        <v>0</v>
      </c>
      <c r="L20" s="198"/>
      <c r="M20" s="198"/>
      <c r="N20" s="198"/>
      <c r="O20" s="198"/>
      <c r="P20" s="198"/>
      <c r="Q20" s="198"/>
      <c r="R20" s="198"/>
      <c r="S20" s="198"/>
      <c r="T20" s="198"/>
      <c r="U20" s="198"/>
      <c r="V20" s="198"/>
      <c r="W20" s="198"/>
      <c r="X20" s="198"/>
      <c r="Y20" s="198"/>
    </row>
    <row r="21" spans="1:25" s="135" customFormat="1" ht="102" x14ac:dyDescent="0.2">
      <c r="A21" s="196">
        <v>6</v>
      </c>
      <c r="B21" s="141"/>
      <c r="C21" s="141" t="s">
        <v>99</v>
      </c>
      <c r="D21" s="200" t="s">
        <v>107</v>
      </c>
      <c r="E21" s="162" t="s">
        <v>172</v>
      </c>
      <c r="F21" s="141" t="s">
        <v>102</v>
      </c>
      <c r="G21" s="142">
        <v>14</v>
      </c>
      <c r="H21" s="143"/>
      <c r="I21" s="143">
        <f t="shared" si="0"/>
        <v>0</v>
      </c>
      <c r="J21" s="144">
        <v>21</v>
      </c>
      <c r="K21" s="143">
        <f t="shared" si="1"/>
        <v>0</v>
      </c>
      <c r="L21" s="198"/>
      <c r="M21" s="198"/>
      <c r="N21" s="198"/>
      <c r="O21" s="198"/>
      <c r="P21" s="198"/>
      <c r="Q21" s="198"/>
      <c r="R21" s="198"/>
      <c r="S21" s="198"/>
      <c r="T21" s="198"/>
      <c r="U21" s="198"/>
      <c r="V21" s="198"/>
      <c r="W21" s="198"/>
      <c r="X21" s="198"/>
      <c r="Y21" s="198"/>
    </row>
    <row r="22" spans="1:25" s="135" customFormat="1" ht="89.25" x14ac:dyDescent="0.2">
      <c r="A22" s="196">
        <v>7</v>
      </c>
      <c r="B22" s="141"/>
      <c r="C22" s="141" t="s">
        <v>99</v>
      </c>
      <c r="D22" s="200" t="s">
        <v>108</v>
      </c>
      <c r="E22" s="161" t="s">
        <v>173</v>
      </c>
      <c r="F22" s="141" t="s">
        <v>102</v>
      </c>
      <c r="G22" s="142">
        <v>1</v>
      </c>
      <c r="H22" s="142"/>
      <c r="I22" s="143">
        <f t="shared" si="0"/>
        <v>0</v>
      </c>
      <c r="J22" s="144">
        <v>21</v>
      </c>
      <c r="K22" s="143">
        <f t="shared" si="1"/>
        <v>0</v>
      </c>
      <c r="L22" s="198"/>
      <c r="M22" s="198"/>
      <c r="N22" s="198"/>
      <c r="O22" s="198"/>
      <c r="P22" s="198"/>
      <c r="Q22" s="198"/>
      <c r="R22" s="198"/>
      <c r="S22" s="198"/>
      <c r="T22" s="198"/>
      <c r="U22" s="198"/>
      <c r="V22" s="198"/>
      <c r="W22" s="198"/>
      <c r="X22" s="198"/>
      <c r="Y22" s="198"/>
    </row>
    <row r="23" spans="1:25" s="148" customFormat="1" x14ac:dyDescent="0.2">
      <c r="A23" s="196"/>
      <c r="B23" s="206"/>
      <c r="C23" s="206"/>
      <c r="D23" s="207"/>
      <c r="E23" s="163" t="s">
        <v>98</v>
      </c>
      <c r="F23" s="206"/>
      <c r="G23" s="208"/>
      <c r="H23" s="208"/>
      <c r="I23" s="149">
        <f>I14</f>
        <v>0</v>
      </c>
      <c r="J23" s="208"/>
      <c r="K23" s="208"/>
      <c r="L23" s="208"/>
      <c r="M23" s="208"/>
      <c r="N23" s="208"/>
      <c r="O23" s="208"/>
      <c r="P23" s="208"/>
      <c r="Q23" s="208"/>
      <c r="R23" s="208"/>
      <c r="S23" s="208"/>
      <c r="T23" s="208"/>
      <c r="U23" s="208"/>
      <c r="V23" s="208"/>
      <c r="W23" s="208"/>
      <c r="X23" s="208"/>
      <c r="Y23" s="208"/>
    </row>
    <row r="24" spans="1:25" x14ac:dyDescent="0.2">
      <c r="A24" s="196"/>
    </row>
  </sheetData>
  <sheetProtection formatCells="0" formatColumns="0" formatRows="0" insertColumns="0" insertRows="0" insertHyperlinks="0" deleteColumns="0" deleteRows="0" sort="0" autoFilter="0" pivotTables="0"/>
  <customSheetViews>
    <customSheetView guid="{D6CFA044-0C8C-4ECE-96A2-AFF3DD5E0425}" scale="70" showPageBreaks="1" showGridLines="0" fitToPage="1" printArea="1" hiddenRows="1" hiddenColumns="1">
      <pane ySplit="12" topLeftCell="A13" activePane="bottomLeft" state="frozen"/>
      <selection pane="bottomLeft" activeCell="A13" sqref="A13"/>
      <pageMargins left="0.59055118110236227" right="0.59055118110236227" top="0.59055118110236227" bottom="0.59055118110236227" header="0.51181102362204722" footer="0.51181102362204722"/>
      <printOptions horizontalCentered="1"/>
      <pageSetup paperSize="9" scale="77" fitToHeight="999" orientation="landscape" errors="blank" r:id="rId1"/>
      <headerFooter alignWithMargins="0"/>
    </customSheetView>
    <customSheetView guid="{82B4F4D9-5370-4303-A97E-2A49E01AF629}" scale="70" showGridLines="0" fitToPage="1" hiddenRows="1" hiddenColumns="1">
      <pane ySplit="12" topLeftCell="A453" activePane="bottomLeft" state="frozen"/>
      <selection pane="bottomLeft" activeCell="E448" sqref="E448"/>
      <pageMargins left="0.59055118110236227" right="0.59055118110236227" top="0.59055118110236227" bottom="0.59055118110236227" header="0.51181102362204722" footer="0.51181102362204722"/>
      <printOptions horizontalCentered="1"/>
      <pageSetup paperSize="9" scale="77" fitToHeight="999" orientation="landscape" errors="blank" r:id="rId2"/>
      <headerFooter alignWithMargins="0"/>
    </customSheetView>
    <customSheetView guid="{65E3123D-ED26-44E3-A414-09EEEF825484}" scale="70" showGridLines="0" fitToPage="1" hiddenRows="1" hiddenColumns="1">
      <pane ySplit="12" topLeftCell="A13" activePane="bottomLeft" state="frozen"/>
      <selection pane="bottomLeft" activeCell="A13" sqref="A13"/>
      <pageMargins left="0.59055118110236227" right="0.59055118110236227" top="0.59055118110236227" bottom="0.59055118110236227" header="0.51181102362204722" footer="0.51181102362204722"/>
      <printOptions horizontalCentered="1"/>
      <pageSetup paperSize="9" scale="77" fitToHeight="999" orientation="landscape" errors="blank" r:id="rId3"/>
      <headerFooter alignWithMargins="0"/>
    </customSheetView>
  </customSheetViews>
  <mergeCells count="4">
    <mergeCell ref="C3:E3"/>
    <mergeCell ref="C7:E7"/>
    <mergeCell ref="C9:D9"/>
    <mergeCell ref="C8:D8"/>
  </mergeCells>
  <phoneticPr fontId="29" type="noConversion"/>
  <printOptions horizontalCentered="1"/>
  <pageMargins left="0.59055118110236227" right="0.59055118110236227" top="0.59055118110236227" bottom="0.59055118110236227" header="0.51181102362204722" footer="0.51181102362204722"/>
  <pageSetup paperSize="9" scale="77" fitToHeight="999" orientation="landscape" errors="blank" r:id="rId4"/>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3F1D53-E68A-4B11-902F-0ACAD6B957E4}">
  <sheetPr>
    <pageSetUpPr fitToPage="1"/>
  </sheetPr>
  <dimension ref="A1:Y32"/>
  <sheetViews>
    <sheetView showGridLines="0" zoomScaleNormal="100" workbookViewId="0">
      <selection activeCell="E16" sqref="E16"/>
    </sheetView>
  </sheetViews>
  <sheetFormatPr defaultColWidth="9.140625" defaultRowHeight="12.75" x14ac:dyDescent="0.2"/>
  <cols>
    <col min="1" max="1" width="5.5703125" style="191" customWidth="1"/>
    <col min="2" max="2" width="4.42578125" style="187" customWidth="1"/>
    <col min="3" max="3" width="6" style="187" customWidth="1"/>
    <col min="4" max="4" width="12.7109375" style="209" customWidth="1"/>
    <col min="5" max="5" width="94.28515625" style="164" customWidth="1"/>
    <col min="6" max="6" width="7.7109375" style="187" customWidth="1"/>
    <col min="7" max="7" width="9.85546875" style="191" customWidth="1"/>
    <col min="8" max="8" width="13.140625" style="191" customWidth="1"/>
    <col min="9" max="9" width="15.5703125" style="191" customWidth="1"/>
    <col min="10" max="10" width="6.7109375" style="191" customWidth="1"/>
    <col min="11" max="11" width="15.5703125" style="191" customWidth="1"/>
    <col min="12" max="25" width="9.140625" style="191"/>
    <col min="26" max="16384" width="9.140625" style="83"/>
  </cols>
  <sheetData>
    <row r="1" spans="1:25" s="178" customFormat="1" ht="18" x14ac:dyDescent="0.2">
      <c r="A1" s="179" t="s">
        <v>100</v>
      </c>
      <c r="B1" s="180"/>
      <c r="C1" s="180"/>
      <c r="D1" s="181"/>
      <c r="E1" s="181"/>
      <c r="F1" s="180"/>
      <c r="G1" s="180"/>
      <c r="H1" s="180"/>
      <c r="I1" s="180"/>
      <c r="J1" s="180"/>
      <c r="K1" s="180"/>
    </row>
    <row r="2" spans="1:25" s="178" customFormat="1" x14ac:dyDescent="0.2">
      <c r="A2" s="182" t="s">
        <v>62</v>
      </c>
      <c r="B2" s="180"/>
      <c r="C2" s="136" t="s">
        <v>148</v>
      </c>
      <c r="D2" s="183"/>
      <c r="E2" s="183"/>
      <c r="F2" s="180"/>
      <c r="G2" s="180"/>
      <c r="H2" s="180"/>
      <c r="I2" s="180"/>
      <c r="J2" s="180"/>
      <c r="K2" s="180"/>
    </row>
    <row r="3" spans="1:25" s="178" customFormat="1" x14ac:dyDescent="0.2">
      <c r="A3" s="182" t="s">
        <v>63</v>
      </c>
      <c r="B3" s="180"/>
      <c r="C3" s="231" t="str">
        <f>'Krycí list'!E7</f>
        <v>Základní škola T. G. Masaryka Ivančice
Na Brněnce 1, okres Brno-venkov, příspěvková organizace</v>
      </c>
      <c r="D3" s="232"/>
      <c r="E3" s="232"/>
      <c r="F3" s="180"/>
      <c r="G3" s="180"/>
      <c r="H3" s="180"/>
      <c r="I3" s="136"/>
      <c r="J3" s="180"/>
      <c r="K3" s="180"/>
    </row>
    <row r="4" spans="1:25" s="178" customFormat="1" x14ac:dyDescent="0.2">
      <c r="A4" s="182" t="s">
        <v>64</v>
      </c>
      <c r="B4" s="180"/>
      <c r="C4" s="136" t="str">
        <f>'Krycí list'!E9</f>
        <v>OCENĚNÝ SOUPIS PRACÍ A DODÁVEK A SLUŽEB</v>
      </c>
      <c r="D4" s="183"/>
      <c r="E4" s="183"/>
      <c r="F4" s="180"/>
      <c r="G4" s="180"/>
      <c r="H4" s="180"/>
      <c r="I4" s="136"/>
      <c r="J4" s="180"/>
      <c r="K4" s="180"/>
    </row>
    <row r="5" spans="1:25" s="178" customFormat="1" x14ac:dyDescent="0.2">
      <c r="A5" s="180" t="s">
        <v>72</v>
      </c>
      <c r="B5" s="180"/>
      <c r="C5" s="136" t="str">
        <f>'Krycí list'!P5</f>
        <v xml:space="preserve"> </v>
      </c>
      <c r="D5" s="183"/>
      <c r="E5" s="183"/>
      <c r="F5" s="180"/>
      <c r="G5" s="180"/>
      <c r="H5" s="180"/>
      <c r="I5" s="136"/>
      <c r="J5" s="180"/>
      <c r="K5" s="180"/>
    </row>
    <row r="6" spans="1:25" s="178" customFormat="1" x14ac:dyDescent="0.2">
      <c r="A6" s="180"/>
      <c r="B6" s="180"/>
      <c r="C6" s="136"/>
      <c r="D6" s="183"/>
      <c r="E6" s="183"/>
      <c r="F6" s="180"/>
      <c r="G6" s="180"/>
      <c r="H6" s="180"/>
      <c r="I6" s="136"/>
      <c r="J6" s="180"/>
      <c r="K6" s="180"/>
    </row>
    <row r="7" spans="1:25" s="178" customFormat="1" x14ac:dyDescent="0.2">
      <c r="A7" s="180" t="s">
        <v>66</v>
      </c>
      <c r="B7" s="180"/>
      <c r="C7" s="231" t="str">
        <f>'Krycí list'!E26</f>
        <v>Základní škola T. G. Masaryka Ivančice</v>
      </c>
      <c r="D7" s="232"/>
      <c r="E7" s="232"/>
      <c r="F7" s="180"/>
      <c r="G7" s="180"/>
      <c r="H7" s="180"/>
      <c r="I7" s="136"/>
      <c r="J7" s="180"/>
      <c r="K7" s="180"/>
    </row>
    <row r="8" spans="1:25" s="178" customFormat="1" x14ac:dyDescent="0.2">
      <c r="A8" s="180" t="s">
        <v>67</v>
      </c>
      <c r="B8" s="180"/>
      <c r="C8" s="231" t="str">
        <f>'Krycí list'!E28</f>
        <v xml:space="preserve"> </v>
      </c>
      <c r="D8" s="232"/>
      <c r="E8" s="183"/>
      <c r="F8" s="180"/>
      <c r="G8" s="180"/>
      <c r="H8" s="180"/>
      <c r="I8" s="136"/>
      <c r="J8" s="180"/>
      <c r="K8" s="180"/>
    </row>
    <row r="9" spans="1:25" s="178" customFormat="1" x14ac:dyDescent="0.2">
      <c r="A9" s="180" t="s">
        <v>68</v>
      </c>
      <c r="B9" s="180"/>
      <c r="C9" s="233">
        <f>'Krycí list'!O31</f>
        <v>0</v>
      </c>
      <c r="D9" s="232"/>
      <c r="E9" s="183"/>
      <c r="F9" s="180"/>
      <c r="G9" s="180"/>
      <c r="H9" s="180"/>
      <c r="I9" s="136"/>
      <c r="J9" s="180"/>
      <c r="K9" s="180"/>
    </row>
    <row r="10" spans="1:25" s="178" customFormat="1" x14ac:dyDescent="0.2">
      <c r="A10" s="180"/>
      <c r="B10" s="180"/>
      <c r="C10" s="180"/>
      <c r="D10" s="181"/>
      <c r="E10" s="181"/>
      <c r="F10" s="180"/>
      <c r="G10" s="180"/>
      <c r="H10" s="180"/>
      <c r="I10" s="180"/>
      <c r="J10" s="180"/>
      <c r="K10" s="180"/>
    </row>
    <row r="11" spans="1:25" s="185" customFormat="1" ht="38.25" x14ac:dyDescent="0.2">
      <c r="A11" s="184" t="s">
        <v>73</v>
      </c>
      <c r="B11" s="137" t="s">
        <v>74</v>
      </c>
      <c r="C11" s="137" t="s">
        <v>75</v>
      </c>
      <c r="D11" s="137" t="s">
        <v>97</v>
      </c>
      <c r="E11" s="137" t="s">
        <v>93</v>
      </c>
      <c r="F11" s="137" t="s">
        <v>76</v>
      </c>
      <c r="G11" s="137" t="s">
        <v>77</v>
      </c>
      <c r="H11" s="137" t="s">
        <v>95</v>
      </c>
      <c r="I11" s="137" t="s">
        <v>96</v>
      </c>
      <c r="J11" s="137" t="s">
        <v>78</v>
      </c>
      <c r="K11" s="137" t="s">
        <v>94</v>
      </c>
    </row>
    <row r="12" spans="1:25" s="187" customFormat="1" x14ac:dyDescent="0.2">
      <c r="A12" s="186">
        <v>1</v>
      </c>
      <c r="B12" s="150">
        <v>2</v>
      </c>
      <c r="C12" s="150">
        <v>3</v>
      </c>
      <c r="D12" s="138">
        <v>4</v>
      </c>
      <c r="E12" s="138">
        <v>5</v>
      </c>
      <c r="F12" s="150">
        <v>6</v>
      </c>
      <c r="G12" s="150">
        <v>7</v>
      </c>
      <c r="H12" s="150">
        <v>8</v>
      </c>
      <c r="I12" s="150">
        <v>9</v>
      </c>
      <c r="J12" s="150">
        <v>10</v>
      </c>
      <c r="K12" s="150">
        <v>11</v>
      </c>
    </row>
    <row r="13" spans="1:25" x14ac:dyDescent="0.2">
      <c r="A13" s="188"/>
      <c r="B13" s="189"/>
      <c r="C13" s="189"/>
      <c r="D13" s="190"/>
      <c r="E13" s="159"/>
      <c r="F13" s="189"/>
      <c r="G13" s="188"/>
      <c r="H13" s="188"/>
      <c r="I13" s="188"/>
      <c r="J13" s="188"/>
      <c r="K13" s="188"/>
    </row>
    <row r="14" spans="1:25" s="139" customFormat="1" x14ac:dyDescent="0.2">
      <c r="A14" s="192"/>
      <c r="B14" s="145"/>
      <c r="C14" s="193"/>
      <c r="D14" s="194" t="s">
        <v>84</v>
      </c>
      <c r="E14" s="160" t="s">
        <v>152</v>
      </c>
      <c r="F14" s="193"/>
      <c r="G14" s="195"/>
      <c r="H14" s="195"/>
      <c r="I14" s="146">
        <f>+I15+I24</f>
        <v>0</v>
      </c>
      <c r="J14" s="195"/>
      <c r="K14" s="143"/>
      <c r="L14" s="195"/>
      <c r="M14" s="195"/>
      <c r="N14" s="195"/>
      <c r="O14" s="195"/>
      <c r="P14" s="195"/>
      <c r="Q14" s="195"/>
      <c r="R14" s="195"/>
      <c r="S14" s="195"/>
      <c r="T14" s="195"/>
      <c r="U14" s="195"/>
      <c r="V14" s="195"/>
      <c r="W14" s="195"/>
      <c r="X14" s="195"/>
      <c r="Y14" s="195"/>
    </row>
    <row r="15" spans="1:25" s="135" customFormat="1" x14ac:dyDescent="0.2">
      <c r="A15" s="196"/>
      <c r="B15" s="141"/>
      <c r="C15" s="141"/>
      <c r="D15" s="200"/>
      <c r="E15" s="158" t="s">
        <v>112</v>
      </c>
      <c r="F15" s="199"/>
      <c r="G15" s="197"/>
      <c r="H15" s="197"/>
      <c r="I15" s="140">
        <f>SUM(I16:I23)</f>
        <v>0</v>
      </c>
      <c r="J15" s="144"/>
      <c r="K15" s="143"/>
      <c r="L15" s="198"/>
      <c r="M15" s="198"/>
      <c r="N15" s="198"/>
      <c r="O15" s="198"/>
      <c r="P15" s="198"/>
      <c r="Q15" s="198"/>
      <c r="R15" s="198"/>
      <c r="S15" s="198"/>
      <c r="T15" s="198"/>
      <c r="U15" s="198"/>
      <c r="V15" s="198"/>
      <c r="W15" s="198"/>
      <c r="X15" s="198"/>
      <c r="Y15" s="198"/>
    </row>
    <row r="16" spans="1:25" s="135" customFormat="1" ht="129.6" customHeight="1" x14ac:dyDescent="0.2">
      <c r="A16" s="196">
        <v>1</v>
      </c>
      <c r="B16" s="141"/>
      <c r="C16" s="141" t="s">
        <v>99</v>
      </c>
      <c r="D16" s="151" t="s">
        <v>140</v>
      </c>
      <c r="E16" s="162" t="s">
        <v>174</v>
      </c>
      <c r="F16" s="141" t="s">
        <v>102</v>
      </c>
      <c r="G16" s="142">
        <v>9</v>
      </c>
      <c r="H16" s="143"/>
      <c r="I16" s="143">
        <f t="shared" ref="I16:I31" si="0">ROUND(G16*H16,2)</f>
        <v>0</v>
      </c>
      <c r="J16" s="144">
        <v>21</v>
      </c>
      <c r="K16" s="143">
        <f t="shared" ref="K16:K23" si="1">I16+((I16/100)*J16)</f>
        <v>0</v>
      </c>
      <c r="L16" s="198"/>
      <c r="M16" s="198"/>
      <c r="N16" s="198"/>
      <c r="O16" s="198"/>
      <c r="P16" s="198"/>
      <c r="Q16" s="198"/>
      <c r="R16" s="198"/>
      <c r="S16" s="198"/>
      <c r="T16" s="198"/>
      <c r="U16" s="198"/>
      <c r="V16" s="198"/>
      <c r="W16" s="198"/>
      <c r="X16" s="198"/>
      <c r="Y16" s="198"/>
    </row>
    <row r="17" spans="1:25" s="135" customFormat="1" ht="140.25" x14ac:dyDescent="0.2">
      <c r="A17" s="196">
        <v>2</v>
      </c>
      <c r="B17" s="141"/>
      <c r="C17" s="141" t="s">
        <v>99</v>
      </c>
      <c r="D17" s="151" t="s">
        <v>103</v>
      </c>
      <c r="E17" s="162" t="s">
        <v>175</v>
      </c>
      <c r="F17" s="141" t="s">
        <v>102</v>
      </c>
      <c r="G17" s="142">
        <v>1</v>
      </c>
      <c r="H17" s="143"/>
      <c r="I17" s="143">
        <f t="shared" si="0"/>
        <v>0</v>
      </c>
      <c r="J17" s="144">
        <v>21</v>
      </c>
      <c r="K17" s="143">
        <f t="shared" si="1"/>
        <v>0</v>
      </c>
      <c r="L17" s="198"/>
      <c r="M17" s="198"/>
      <c r="N17" s="198"/>
      <c r="O17" s="198"/>
      <c r="P17" s="198"/>
      <c r="Q17" s="198"/>
      <c r="R17" s="198"/>
      <c r="S17" s="198"/>
      <c r="T17" s="198"/>
      <c r="U17" s="198"/>
      <c r="V17" s="198"/>
      <c r="W17" s="198"/>
      <c r="X17" s="198"/>
      <c r="Y17" s="198"/>
    </row>
    <row r="18" spans="1:25" s="135" customFormat="1" ht="191.25" x14ac:dyDescent="0.2">
      <c r="A18" s="196">
        <v>3</v>
      </c>
      <c r="B18" s="141"/>
      <c r="C18" s="141" t="s">
        <v>99</v>
      </c>
      <c r="D18" s="151" t="s">
        <v>141</v>
      </c>
      <c r="E18" s="162" t="s">
        <v>165</v>
      </c>
      <c r="F18" s="141" t="s">
        <v>102</v>
      </c>
      <c r="G18" s="142">
        <v>1</v>
      </c>
      <c r="H18" s="143"/>
      <c r="I18" s="143">
        <f t="shared" si="0"/>
        <v>0</v>
      </c>
      <c r="J18" s="144">
        <v>21</v>
      </c>
      <c r="K18" s="143">
        <f t="shared" si="1"/>
        <v>0</v>
      </c>
      <c r="L18" s="198"/>
      <c r="M18" s="198"/>
      <c r="N18" s="198"/>
      <c r="O18" s="198"/>
      <c r="P18" s="198"/>
      <c r="Q18" s="198"/>
      <c r="R18" s="198"/>
      <c r="S18" s="198"/>
      <c r="T18" s="198"/>
      <c r="U18" s="198"/>
      <c r="V18" s="198"/>
      <c r="W18" s="198"/>
      <c r="X18" s="198"/>
      <c r="Y18" s="198"/>
    </row>
    <row r="19" spans="1:25" s="135" customFormat="1" ht="89.25" x14ac:dyDescent="0.2">
      <c r="A19" s="196">
        <v>4</v>
      </c>
      <c r="B19" s="141"/>
      <c r="C19" s="141" t="s">
        <v>99</v>
      </c>
      <c r="D19" s="151" t="s">
        <v>142</v>
      </c>
      <c r="E19" s="162" t="s">
        <v>176</v>
      </c>
      <c r="F19" s="141" t="s">
        <v>102</v>
      </c>
      <c r="G19" s="142">
        <v>1</v>
      </c>
      <c r="H19" s="143"/>
      <c r="I19" s="143">
        <f t="shared" si="0"/>
        <v>0</v>
      </c>
      <c r="J19" s="144">
        <v>21</v>
      </c>
      <c r="K19" s="143">
        <f t="shared" si="1"/>
        <v>0</v>
      </c>
      <c r="L19" s="198"/>
      <c r="M19" s="198"/>
      <c r="N19" s="198"/>
      <c r="O19" s="198"/>
      <c r="P19" s="198"/>
      <c r="Q19" s="198"/>
      <c r="R19" s="198"/>
      <c r="S19" s="198"/>
      <c r="T19" s="198"/>
      <c r="U19" s="198"/>
      <c r="V19" s="198"/>
      <c r="W19" s="198"/>
      <c r="X19" s="198"/>
      <c r="Y19" s="198"/>
    </row>
    <row r="20" spans="1:25" s="135" customFormat="1" ht="38.25" x14ac:dyDescent="0.2">
      <c r="A20" s="196">
        <v>5</v>
      </c>
      <c r="B20" s="141"/>
      <c r="C20" s="141" t="s">
        <v>99</v>
      </c>
      <c r="D20" s="151" t="s">
        <v>143</v>
      </c>
      <c r="E20" s="162" t="s">
        <v>158</v>
      </c>
      <c r="F20" s="141" t="s">
        <v>102</v>
      </c>
      <c r="G20" s="142">
        <v>2</v>
      </c>
      <c r="H20" s="143"/>
      <c r="I20" s="143">
        <f t="shared" si="0"/>
        <v>0</v>
      </c>
      <c r="J20" s="144">
        <v>21</v>
      </c>
      <c r="K20" s="143">
        <f t="shared" si="1"/>
        <v>0</v>
      </c>
      <c r="L20" s="198"/>
      <c r="M20" s="198"/>
      <c r="N20" s="198"/>
      <c r="O20" s="198"/>
      <c r="P20" s="198"/>
      <c r="Q20" s="198"/>
      <c r="R20" s="198"/>
      <c r="S20" s="198"/>
      <c r="T20" s="198"/>
      <c r="U20" s="198"/>
      <c r="V20" s="198"/>
      <c r="W20" s="198"/>
      <c r="X20" s="198"/>
      <c r="Y20" s="198"/>
    </row>
    <row r="21" spans="1:25" s="135" customFormat="1" ht="102" x14ac:dyDescent="0.2">
      <c r="A21" s="196">
        <v>6</v>
      </c>
      <c r="B21" s="141"/>
      <c r="C21" s="141" t="s">
        <v>99</v>
      </c>
      <c r="D21" s="151" t="s">
        <v>107</v>
      </c>
      <c r="E21" s="162" t="s">
        <v>177</v>
      </c>
      <c r="F21" s="141" t="s">
        <v>102</v>
      </c>
      <c r="G21" s="142">
        <v>18</v>
      </c>
      <c r="H21" s="143"/>
      <c r="I21" s="143">
        <f t="shared" si="0"/>
        <v>0</v>
      </c>
      <c r="J21" s="144">
        <v>21</v>
      </c>
      <c r="K21" s="143">
        <f t="shared" si="1"/>
        <v>0</v>
      </c>
      <c r="L21" s="198"/>
      <c r="M21" s="198"/>
      <c r="N21" s="198"/>
      <c r="O21" s="198"/>
      <c r="P21" s="198"/>
      <c r="Q21" s="198"/>
      <c r="R21" s="198"/>
      <c r="S21" s="198"/>
      <c r="T21" s="198"/>
      <c r="U21" s="198"/>
      <c r="V21" s="198"/>
      <c r="W21" s="198"/>
      <c r="X21" s="198"/>
      <c r="Y21" s="198"/>
    </row>
    <row r="22" spans="1:25" s="135" customFormat="1" ht="102" x14ac:dyDescent="0.2">
      <c r="A22" s="196">
        <v>7</v>
      </c>
      <c r="B22" s="141"/>
      <c r="C22" s="141" t="s">
        <v>99</v>
      </c>
      <c r="D22" s="151" t="s">
        <v>108</v>
      </c>
      <c r="E22" s="162" t="s">
        <v>178</v>
      </c>
      <c r="F22" s="141" t="s">
        <v>102</v>
      </c>
      <c r="G22" s="142">
        <v>1</v>
      </c>
      <c r="H22" s="143"/>
      <c r="I22" s="143">
        <f t="shared" si="0"/>
        <v>0</v>
      </c>
      <c r="J22" s="144">
        <v>21</v>
      </c>
      <c r="K22" s="143">
        <f t="shared" si="1"/>
        <v>0</v>
      </c>
      <c r="L22" s="198"/>
      <c r="M22" s="198"/>
      <c r="N22" s="198"/>
      <c r="O22" s="198"/>
      <c r="P22" s="198"/>
      <c r="Q22" s="198"/>
      <c r="R22" s="198"/>
      <c r="S22" s="198"/>
      <c r="T22" s="198"/>
      <c r="U22" s="198"/>
      <c r="V22" s="198"/>
      <c r="W22" s="198"/>
      <c r="X22" s="198"/>
      <c r="Y22" s="198"/>
    </row>
    <row r="23" spans="1:25" s="135" customFormat="1" ht="39.75" customHeight="1" x14ac:dyDescent="0.2">
      <c r="A23" s="196">
        <v>8</v>
      </c>
      <c r="B23" s="141"/>
      <c r="C23" s="141" t="s">
        <v>99</v>
      </c>
      <c r="D23" s="151" t="s">
        <v>144</v>
      </c>
      <c r="E23" s="162" t="s">
        <v>166</v>
      </c>
      <c r="F23" s="141" t="s">
        <v>102</v>
      </c>
      <c r="G23" s="142">
        <v>1</v>
      </c>
      <c r="H23" s="143"/>
      <c r="I23" s="143">
        <f t="shared" si="0"/>
        <v>0</v>
      </c>
      <c r="J23" s="144">
        <v>21</v>
      </c>
      <c r="K23" s="143">
        <f t="shared" si="1"/>
        <v>0</v>
      </c>
      <c r="L23" s="198"/>
      <c r="M23" s="198"/>
      <c r="N23" s="198"/>
      <c r="O23" s="198"/>
      <c r="P23" s="198"/>
      <c r="Q23" s="198"/>
      <c r="R23" s="198"/>
      <c r="S23" s="198"/>
      <c r="T23" s="198"/>
      <c r="U23" s="198"/>
      <c r="V23" s="198"/>
      <c r="W23" s="198"/>
      <c r="X23" s="198"/>
      <c r="Y23" s="198"/>
    </row>
    <row r="24" spans="1:25" s="135" customFormat="1" x14ac:dyDescent="0.2">
      <c r="A24" s="196"/>
      <c r="B24" s="141"/>
      <c r="C24" s="141"/>
      <c r="D24" s="200" t="s">
        <v>7</v>
      </c>
      <c r="E24" s="158" t="s">
        <v>145</v>
      </c>
      <c r="F24" s="199"/>
      <c r="G24" s="197"/>
      <c r="H24" s="197"/>
      <c r="I24" s="140">
        <f>SUM(I25:I31)</f>
        <v>0</v>
      </c>
      <c r="J24" s="144"/>
      <c r="K24" s="143"/>
      <c r="L24" s="198"/>
      <c r="M24" s="198"/>
      <c r="N24" s="198"/>
      <c r="O24" s="198"/>
      <c r="P24" s="198"/>
      <c r="Q24" s="198"/>
      <c r="R24" s="198"/>
      <c r="S24" s="198"/>
      <c r="T24" s="198"/>
      <c r="U24" s="198"/>
      <c r="V24" s="198"/>
      <c r="W24" s="198"/>
      <c r="X24" s="198"/>
      <c r="Y24" s="198"/>
    </row>
    <row r="25" spans="1:25" s="135" customFormat="1" ht="140.25" x14ac:dyDescent="0.2">
      <c r="A25" s="196">
        <v>9</v>
      </c>
      <c r="B25" s="141"/>
      <c r="C25" s="141" t="s">
        <v>99</v>
      </c>
      <c r="D25" s="151" t="s">
        <v>159</v>
      </c>
      <c r="E25" s="162" t="s">
        <v>179</v>
      </c>
      <c r="F25" s="141" t="s">
        <v>102</v>
      </c>
      <c r="G25" s="142">
        <v>1</v>
      </c>
      <c r="H25" s="143"/>
      <c r="I25" s="143">
        <f t="shared" si="0"/>
        <v>0</v>
      </c>
      <c r="J25" s="144">
        <v>21</v>
      </c>
      <c r="K25" s="143">
        <f t="shared" ref="K25:K31" si="2">I25+((I25/100)*J25)</f>
        <v>0</v>
      </c>
      <c r="L25" s="198"/>
      <c r="M25" s="198"/>
      <c r="N25" s="198"/>
      <c r="O25" s="198"/>
      <c r="P25" s="198"/>
      <c r="Q25" s="198"/>
      <c r="R25" s="198"/>
      <c r="S25" s="198"/>
      <c r="T25" s="198"/>
      <c r="U25" s="198"/>
      <c r="V25" s="198"/>
      <c r="W25" s="198"/>
      <c r="X25" s="198"/>
      <c r="Y25" s="198"/>
    </row>
    <row r="26" spans="1:25" s="135" customFormat="1" ht="48" customHeight="1" x14ac:dyDescent="0.2">
      <c r="A26" s="196">
        <v>10</v>
      </c>
      <c r="B26" s="141"/>
      <c r="C26" s="141" t="s">
        <v>99</v>
      </c>
      <c r="D26" s="151" t="s">
        <v>118</v>
      </c>
      <c r="E26" s="162" t="s">
        <v>146</v>
      </c>
      <c r="F26" s="141" t="s">
        <v>102</v>
      </c>
      <c r="G26" s="142">
        <v>2</v>
      </c>
      <c r="H26" s="143"/>
      <c r="I26" s="143">
        <f t="shared" si="0"/>
        <v>0</v>
      </c>
      <c r="J26" s="144">
        <v>21</v>
      </c>
      <c r="K26" s="143">
        <f t="shared" si="2"/>
        <v>0</v>
      </c>
      <c r="L26" s="198"/>
      <c r="M26" s="198"/>
      <c r="N26" s="198"/>
      <c r="O26" s="198"/>
      <c r="P26" s="198"/>
      <c r="Q26" s="198"/>
      <c r="R26" s="198"/>
      <c r="S26" s="198"/>
      <c r="T26" s="198"/>
      <c r="U26" s="198"/>
      <c r="V26" s="198"/>
      <c r="W26" s="198"/>
      <c r="X26" s="198"/>
      <c r="Y26" s="198"/>
    </row>
    <row r="27" spans="1:25" s="135" customFormat="1" ht="102" x14ac:dyDescent="0.2">
      <c r="A27" s="196">
        <v>11</v>
      </c>
      <c r="B27" s="141"/>
      <c r="C27" s="141" t="s">
        <v>99</v>
      </c>
      <c r="D27" s="151" t="s">
        <v>108</v>
      </c>
      <c r="E27" s="162" t="s">
        <v>180</v>
      </c>
      <c r="F27" s="141" t="s">
        <v>102</v>
      </c>
      <c r="G27" s="142">
        <v>2</v>
      </c>
      <c r="H27" s="143"/>
      <c r="I27" s="143">
        <f t="shared" si="0"/>
        <v>0</v>
      </c>
      <c r="J27" s="144">
        <v>21</v>
      </c>
      <c r="K27" s="143">
        <f t="shared" si="2"/>
        <v>0</v>
      </c>
      <c r="L27" s="198"/>
      <c r="M27" s="198"/>
      <c r="N27" s="198"/>
      <c r="O27" s="198"/>
      <c r="P27" s="198"/>
      <c r="Q27" s="198"/>
      <c r="R27" s="198"/>
      <c r="S27" s="198"/>
      <c r="T27" s="198"/>
      <c r="U27" s="198"/>
      <c r="V27" s="198"/>
      <c r="W27" s="198"/>
      <c r="X27" s="198"/>
      <c r="Y27" s="198"/>
    </row>
    <row r="28" spans="1:25" s="135" customFormat="1" ht="75" customHeight="1" x14ac:dyDescent="0.2">
      <c r="A28" s="196">
        <v>12</v>
      </c>
      <c r="B28" s="141"/>
      <c r="C28" s="141" t="s">
        <v>99</v>
      </c>
      <c r="D28" s="151" t="s">
        <v>123</v>
      </c>
      <c r="E28" s="162" t="s">
        <v>181</v>
      </c>
      <c r="F28" s="141" t="s">
        <v>102</v>
      </c>
      <c r="G28" s="142">
        <v>1</v>
      </c>
      <c r="H28" s="143"/>
      <c r="I28" s="143">
        <f t="shared" si="0"/>
        <v>0</v>
      </c>
      <c r="J28" s="144">
        <v>21</v>
      </c>
      <c r="K28" s="143">
        <f t="shared" si="2"/>
        <v>0</v>
      </c>
      <c r="L28" s="198"/>
      <c r="M28" s="198"/>
      <c r="N28" s="198"/>
      <c r="O28" s="198"/>
      <c r="P28" s="198"/>
      <c r="Q28" s="198"/>
      <c r="R28" s="198"/>
      <c r="S28" s="198"/>
      <c r="T28" s="198"/>
      <c r="U28" s="198"/>
      <c r="V28" s="198"/>
      <c r="W28" s="198"/>
      <c r="X28" s="198"/>
      <c r="Y28" s="198"/>
    </row>
    <row r="29" spans="1:25" s="135" customFormat="1" ht="75" customHeight="1" x14ac:dyDescent="0.2">
      <c r="A29" s="196">
        <v>13</v>
      </c>
      <c r="B29" s="141"/>
      <c r="C29" s="141" t="s">
        <v>99</v>
      </c>
      <c r="D29" s="151" t="s">
        <v>123</v>
      </c>
      <c r="E29" s="162" t="s">
        <v>182</v>
      </c>
      <c r="F29" s="141" t="s">
        <v>102</v>
      </c>
      <c r="G29" s="142">
        <v>1</v>
      </c>
      <c r="H29" s="143"/>
      <c r="I29" s="143">
        <f t="shared" si="0"/>
        <v>0</v>
      </c>
      <c r="J29" s="144">
        <v>21</v>
      </c>
      <c r="K29" s="143">
        <f t="shared" si="2"/>
        <v>0</v>
      </c>
      <c r="L29" s="198"/>
      <c r="M29" s="198"/>
      <c r="N29" s="198"/>
      <c r="O29" s="198"/>
      <c r="P29" s="198"/>
      <c r="Q29" s="198"/>
      <c r="R29" s="198"/>
      <c r="S29" s="198"/>
      <c r="T29" s="198"/>
      <c r="U29" s="198"/>
      <c r="V29" s="198"/>
      <c r="W29" s="198"/>
      <c r="X29" s="198"/>
      <c r="Y29" s="198"/>
    </row>
    <row r="30" spans="1:25" s="135" customFormat="1" ht="75" customHeight="1" x14ac:dyDescent="0.2">
      <c r="A30" s="196">
        <v>14</v>
      </c>
      <c r="B30" s="141"/>
      <c r="C30" s="141" t="s">
        <v>99</v>
      </c>
      <c r="D30" s="151" t="s">
        <v>147</v>
      </c>
      <c r="E30" s="162" t="s">
        <v>183</v>
      </c>
      <c r="F30" s="141" t="s">
        <v>102</v>
      </c>
      <c r="G30" s="142">
        <v>1</v>
      </c>
      <c r="H30" s="143"/>
      <c r="I30" s="143">
        <f t="shared" si="0"/>
        <v>0</v>
      </c>
      <c r="J30" s="144">
        <v>21</v>
      </c>
      <c r="K30" s="143">
        <f t="shared" si="2"/>
        <v>0</v>
      </c>
      <c r="L30" s="198"/>
      <c r="M30" s="198"/>
      <c r="N30" s="198"/>
      <c r="O30" s="198"/>
      <c r="P30" s="198"/>
      <c r="Q30" s="198"/>
      <c r="R30" s="198"/>
      <c r="S30" s="198"/>
      <c r="T30" s="198"/>
      <c r="U30" s="198"/>
      <c r="V30" s="198"/>
      <c r="W30" s="198"/>
      <c r="X30" s="198"/>
      <c r="Y30" s="198"/>
    </row>
    <row r="31" spans="1:25" s="135" customFormat="1" ht="75" customHeight="1" x14ac:dyDescent="0.2">
      <c r="A31" s="196">
        <v>15</v>
      </c>
      <c r="B31" s="141"/>
      <c r="C31" s="141" t="s">
        <v>99</v>
      </c>
      <c r="D31" s="151" t="s">
        <v>123</v>
      </c>
      <c r="E31" s="162" t="s">
        <v>184</v>
      </c>
      <c r="F31" s="141" t="s">
        <v>102</v>
      </c>
      <c r="G31" s="142">
        <v>1</v>
      </c>
      <c r="H31" s="143"/>
      <c r="I31" s="143">
        <f t="shared" si="0"/>
        <v>0</v>
      </c>
      <c r="J31" s="144">
        <v>21</v>
      </c>
      <c r="K31" s="143">
        <f t="shared" si="2"/>
        <v>0</v>
      </c>
      <c r="L31" s="198"/>
      <c r="M31" s="198"/>
      <c r="N31" s="198"/>
      <c r="O31" s="198"/>
      <c r="P31" s="198"/>
      <c r="Q31" s="198"/>
      <c r="R31" s="198"/>
      <c r="S31" s="198"/>
      <c r="T31" s="198"/>
      <c r="U31" s="198"/>
      <c r="V31" s="198"/>
      <c r="W31" s="198"/>
      <c r="X31" s="198"/>
      <c r="Y31" s="198"/>
    </row>
    <row r="32" spans="1:25" s="148" customFormat="1" x14ac:dyDescent="0.2">
      <c r="A32" s="205"/>
      <c r="B32" s="206"/>
      <c r="C32" s="206"/>
      <c r="D32" s="207"/>
      <c r="E32" s="163" t="s">
        <v>98</v>
      </c>
      <c r="F32" s="206"/>
      <c r="G32" s="208"/>
      <c r="H32" s="208"/>
      <c r="I32" s="149">
        <f>I14</f>
        <v>0</v>
      </c>
      <c r="J32" s="208"/>
      <c r="K32" s="208"/>
      <c r="L32" s="208"/>
      <c r="M32" s="208"/>
      <c r="N32" s="208"/>
      <c r="O32" s="208"/>
      <c r="P32" s="208"/>
      <c r="Q32" s="208"/>
      <c r="R32" s="208"/>
      <c r="S32" s="208"/>
      <c r="T32" s="208"/>
      <c r="U32" s="208"/>
      <c r="V32" s="208"/>
      <c r="W32" s="208"/>
      <c r="X32" s="208"/>
      <c r="Y32" s="208"/>
    </row>
  </sheetData>
  <sheetProtection formatCells="0" formatColumns="0" formatRows="0" insertColumns="0" insertRows="0" insertHyperlinks="0" deleteColumns="0" deleteRows="0" sort="0" autoFilter="0" pivotTables="0"/>
  <mergeCells count="4">
    <mergeCell ref="C3:E3"/>
    <mergeCell ref="C7:E7"/>
    <mergeCell ref="C8:D8"/>
    <mergeCell ref="C9:D9"/>
  </mergeCells>
  <printOptions horizontalCentered="1"/>
  <pageMargins left="0.59055118110236227" right="0.59055118110236227" top="0.59055118110236227" bottom="0.59055118110236227" header="0.51181102362204722" footer="0.51181102362204722"/>
  <pageSetup paperSize="9" scale="77" fitToHeight="999" orientation="landscape" errors="blank"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E67F74-9D27-49DB-8D35-A99799357792}">
  <sheetPr>
    <pageSetUpPr fitToPage="1"/>
  </sheetPr>
  <dimension ref="A1:Y48"/>
  <sheetViews>
    <sheetView showGridLines="0" topLeftCell="D16" zoomScaleNormal="100" workbookViewId="0">
      <selection activeCell="E16" sqref="E16"/>
    </sheetView>
  </sheetViews>
  <sheetFormatPr defaultColWidth="9.140625" defaultRowHeight="12.75" x14ac:dyDescent="0.2"/>
  <cols>
    <col min="1" max="1" width="5.5703125" style="191" customWidth="1"/>
    <col min="2" max="2" width="4.42578125" style="187" customWidth="1"/>
    <col min="3" max="3" width="6" style="187" customWidth="1"/>
    <col min="4" max="4" width="12.7109375" style="209" customWidth="1"/>
    <col min="5" max="5" width="94.28515625" style="164" customWidth="1"/>
    <col min="6" max="6" width="7.7109375" style="187" customWidth="1"/>
    <col min="7" max="7" width="9.85546875" style="191" customWidth="1"/>
    <col min="8" max="8" width="13.140625" style="191" customWidth="1"/>
    <col min="9" max="9" width="15.5703125" style="191" customWidth="1"/>
    <col min="10" max="10" width="6.7109375" style="191" customWidth="1"/>
    <col min="11" max="11" width="15.5703125" style="191" customWidth="1"/>
    <col min="12" max="25" width="9.140625" style="191"/>
    <col min="26" max="16384" width="9.140625" style="83"/>
  </cols>
  <sheetData>
    <row r="1" spans="1:25" s="178" customFormat="1" ht="18" x14ac:dyDescent="0.2">
      <c r="A1" s="179" t="s">
        <v>100</v>
      </c>
      <c r="B1" s="180"/>
      <c r="C1" s="180"/>
      <c r="D1" s="181"/>
      <c r="E1" s="181"/>
      <c r="F1" s="180"/>
      <c r="G1" s="180"/>
      <c r="H1" s="180"/>
      <c r="I1" s="180"/>
      <c r="J1" s="180"/>
      <c r="K1" s="180"/>
    </row>
    <row r="2" spans="1:25" s="178" customFormat="1" x14ac:dyDescent="0.2">
      <c r="A2" s="182" t="s">
        <v>62</v>
      </c>
      <c r="B2" s="180"/>
      <c r="C2" s="136" t="s">
        <v>127</v>
      </c>
      <c r="D2" s="183"/>
      <c r="E2" s="183"/>
      <c r="F2" s="180"/>
      <c r="G2" s="180"/>
      <c r="H2" s="180"/>
      <c r="I2" s="180"/>
      <c r="J2" s="180"/>
      <c r="K2" s="180"/>
    </row>
    <row r="3" spans="1:25" s="178" customFormat="1" x14ac:dyDescent="0.2">
      <c r="A3" s="182" t="s">
        <v>63</v>
      </c>
      <c r="B3" s="180"/>
      <c r="C3" s="231" t="str">
        <f>'Krycí list'!E7</f>
        <v>Základní škola T. G. Masaryka Ivančice
Na Brněnce 1, okres Brno-venkov, příspěvková organizace</v>
      </c>
      <c r="D3" s="232"/>
      <c r="E3" s="232"/>
      <c r="F3" s="180"/>
      <c r="G3" s="180"/>
      <c r="H3" s="180"/>
      <c r="I3" s="136"/>
      <c r="J3" s="180"/>
      <c r="K3" s="180"/>
    </row>
    <row r="4" spans="1:25" s="178" customFormat="1" x14ac:dyDescent="0.2">
      <c r="A4" s="182" t="s">
        <v>64</v>
      </c>
      <c r="B4" s="180"/>
      <c r="C4" s="136" t="str">
        <f>'Krycí list'!E9</f>
        <v>OCENĚNÝ SOUPIS PRACÍ A DODÁVEK A SLUŽEB</v>
      </c>
      <c r="D4" s="183"/>
      <c r="E4" s="183"/>
      <c r="F4" s="180"/>
      <c r="G4" s="180"/>
      <c r="H4" s="180"/>
      <c r="I4" s="136"/>
      <c r="J4" s="180"/>
      <c r="K4" s="180"/>
    </row>
    <row r="5" spans="1:25" s="178" customFormat="1" x14ac:dyDescent="0.2">
      <c r="A5" s="180" t="s">
        <v>72</v>
      </c>
      <c r="B5" s="180"/>
      <c r="C5" s="136" t="str">
        <f>'Krycí list'!P5</f>
        <v xml:space="preserve"> </v>
      </c>
      <c r="D5" s="183"/>
      <c r="E5" s="183"/>
      <c r="F5" s="180"/>
      <c r="G5" s="180"/>
      <c r="H5" s="180"/>
      <c r="I5" s="136"/>
      <c r="J5" s="180"/>
      <c r="K5" s="180"/>
    </row>
    <row r="6" spans="1:25" s="178" customFormat="1" x14ac:dyDescent="0.2">
      <c r="A6" s="180"/>
      <c r="B6" s="180"/>
      <c r="C6" s="136"/>
      <c r="D6" s="183"/>
      <c r="E6" s="183"/>
      <c r="F6" s="180"/>
      <c r="G6" s="180"/>
      <c r="H6" s="180"/>
      <c r="I6" s="136"/>
      <c r="J6" s="180"/>
      <c r="K6" s="180"/>
    </row>
    <row r="7" spans="1:25" s="178" customFormat="1" x14ac:dyDescent="0.2">
      <c r="A7" s="180" t="s">
        <v>66</v>
      </c>
      <c r="B7" s="180"/>
      <c r="C7" s="231" t="str">
        <f>'Krycí list'!E26</f>
        <v>Základní škola T. G. Masaryka Ivančice</v>
      </c>
      <c r="D7" s="232"/>
      <c r="E7" s="232"/>
      <c r="F7" s="180"/>
      <c r="G7" s="180"/>
      <c r="H7" s="180"/>
      <c r="I7" s="136"/>
      <c r="J7" s="180"/>
      <c r="K7" s="180"/>
    </row>
    <row r="8" spans="1:25" s="178" customFormat="1" x14ac:dyDescent="0.2">
      <c r="A8" s="180" t="s">
        <v>67</v>
      </c>
      <c r="B8" s="180"/>
      <c r="C8" s="231" t="str">
        <f>'Krycí list'!E28</f>
        <v xml:space="preserve"> </v>
      </c>
      <c r="D8" s="232"/>
      <c r="E8" s="183"/>
      <c r="F8" s="180"/>
      <c r="G8" s="180"/>
      <c r="H8" s="180"/>
      <c r="I8" s="136"/>
      <c r="J8" s="180"/>
      <c r="K8" s="180"/>
    </row>
    <row r="9" spans="1:25" s="178" customFormat="1" x14ac:dyDescent="0.2">
      <c r="A9" s="180" t="s">
        <v>68</v>
      </c>
      <c r="B9" s="180"/>
      <c r="C9" s="233">
        <f>'Krycí list'!O31</f>
        <v>0</v>
      </c>
      <c r="D9" s="232"/>
      <c r="E9" s="183"/>
      <c r="F9" s="180"/>
      <c r="G9" s="180"/>
      <c r="H9" s="180"/>
      <c r="I9" s="136"/>
      <c r="J9" s="180"/>
      <c r="K9" s="180"/>
    </row>
    <row r="10" spans="1:25" s="178" customFormat="1" x14ac:dyDescent="0.2">
      <c r="A10" s="180"/>
      <c r="B10" s="180"/>
      <c r="C10" s="180"/>
      <c r="D10" s="181"/>
      <c r="E10" s="181"/>
      <c r="F10" s="180"/>
      <c r="G10" s="180"/>
      <c r="H10" s="180"/>
      <c r="I10" s="180"/>
      <c r="J10" s="180"/>
      <c r="K10" s="180"/>
    </row>
    <row r="11" spans="1:25" s="185" customFormat="1" ht="38.25" x14ac:dyDescent="0.2">
      <c r="A11" s="184" t="s">
        <v>73</v>
      </c>
      <c r="B11" s="137" t="s">
        <v>74</v>
      </c>
      <c r="C11" s="137" t="s">
        <v>75</v>
      </c>
      <c r="D11" s="137" t="s">
        <v>97</v>
      </c>
      <c r="E11" s="137" t="s">
        <v>93</v>
      </c>
      <c r="F11" s="137" t="s">
        <v>76</v>
      </c>
      <c r="G11" s="137" t="s">
        <v>77</v>
      </c>
      <c r="H11" s="137" t="s">
        <v>95</v>
      </c>
      <c r="I11" s="137" t="s">
        <v>96</v>
      </c>
      <c r="J11" s="137" t="s">
        <v>78</v>
      </c>
      <c r="K11" s="137" t="s">
        <v>94</v>
      </c>
    </row>
    <row r="12" spans="1:25" s="187" customFormat="1" x14ac:dyDescent="0.2">
      <c r="A12" s="186">
        <v>1</v>
      </c>
      <c r="B12" s="150">
        <v>2</v>
      </c>
      <c r="C12" s="150">
        <v>3</v>
      </c>
      <c r="D12" s="138">
        <v>4</v>
      </c>
      <c r="E12" s="138">
        <v>5</v>
      </c>
      <c r="F12" s="150">
        <v>6</v>
      </c>
      <c r="G12" s="150">
        <v>7</v>
      </c>
      <c r="H12" s="150">
        <v>8</v>
      </c>
      <c r="I12" s="150">
        <v>9</v>
      </c>
      <c r="J12" s="150">
        <v>10</v>
      </c>
      <c r="K12" s="150">
        <v>11</v>
      </c>
    </row>
    <row r="13" spans="1:25" x14ac:dyDescent="0.2">
      <c r="A13" s="188"/>
      <c r="B13" s="189"/>
      <c r="C13" s="189"/>
      <c r="D13" s="190"/>
      <c r="E13" s="159"/>
      <c r="F13" s="189"/>
      <c r="G13" s="188"/>
      <c r="H13" s="188"/>
      <c r="I13" s="188"/>
      <c r="J13" s="188"/>
      <c r="K13" s="188"/>
    </row>
    <row r="14" spans="1:25" s="139" customFormat="1" x14ac:dyDescent="0.2">
      <c r="A14" s="192"/>
      <c r="B14" s="145"/>
      <c r="C14" s="193"/>
      <c r="D14" s="194" t="s">
        <v>84</v>
      </c>
      <c r="E14" s="160" t="s">
        <v>153</v>
      </c>
      <c r="F14" s="193"/>
      <c r="G14" s="195"/>
      <c r="H14" s="195"/>
      <c r="I14" s="146">
        <f>+I15+I21+I31+I40</f>
        <v>0</v>
      </c>
      <c r="J14" s="195"/>
      <c r="K14" s="143"/>
      <c r="L14" s="195"/>
      <c r="M14" s="195"/>
      <c r="N14" s="195"/>
      <c r="O14" s="195"/>
      <c r="P14" s="195"/>
      <c r="Q14" s="195"/>
      <c r="R14" s="195"/>
      <c r="S14" s="195"/>
      <c r="T14" s="195"/>
      <c r="U14" s="195"/>
      <c r="V14" s="195"/>
      <c r="W14" s="195"/>
      <c r="X14" s="195"/>
      <c r="Y14" s="195"/>
    </row>
    <row r="15" spans="1:25" s="135" customFormat="1" x14ac:dyDescent="0.2">
      <c r="A15" s="196"/>
      <c r="B15" s="141"/>
      <c r="C15" s="141"/>
      <c r="D15" s="200"/>
      <c r="E15" s="158" t="s">
        <v>112</v>
      </c>
      <c r="F15" s="199"/>
      <c r="G15" s="197"/>
      <c r="H15" s="197"/>
      <c r="I15" s="140">
        <f>SUM(I16:I20)</f>
        <v>0</v>
      </c>
      <c r="J15" s="144"/>
      <c r="K15" s="143"/>
      <c r="L15" s="198"/>
      <c r="M15" s="198"/>
      <c r="N15" s="198"/>
      <c r="O15" s="198"/>
      <c r="P15" s="198"/>
      <c r="Q15" s="198"/>
      <c r="R15" s="198"/>
      <c r="S15" s="198"/>
      <c r="T15" s="198"/>
      <c r="U15" s="198"/>
      <c r="V15" s="198"/>
      <c r="W15" s="198"/>
      <c r="X15" s="198"/>
      <c r="Y15" s="198"/>
    </row>
    <row r="16" spans="1:25" s="135" customFormat="1" ht="306" x14ac:dyDescent="0.2">
      <c r="A16" s="196">
        <v>1</v>
      </c>
      <c r="B16" s="141"/>
      <c r="C16" s="141" t="s">
        <v>99</v>
      </c>
      <c r="D16" s="200" t="s">
        <v>113</v>
      </c>
      <c r="E16" s="161" t="s">
        <v>185</v>
      </c>
      <c r="F16" s="141" t="s">
        <v>102</v>
      </c>
      <c r="G16" s="142">
        <v>1</v>
      </c>
      <c r="H16" s="143"/>
      <c r="I16" s="143">
        <f t="shared" ref="I16:I47" si="0">ROUND(G16*H16,2)</f>
        <v>0</v>
      </c>
      <c r="J16" s="144">
        <v>21</v>
      </c>
      <c r="K16" s="143">
        <f>I16+((I16/100)*J16)</f>
        <v>0</v>
      </c>
      <c r="L16" s="198"/>
      <c r="M16" s="198"/>
      <c r="N16" s="198"/>
      <c r="O16" s="198"/>
      <c r="P16" s="198"/>
      <c r="Q16" s="198"/>
      <c r="R16" s="198"/>
      <c r="S16" s="198"/>
      <c r="T16" s="198"/>
      <c r="U16" s="198"/>
      <c r="V16" s="198"/>
      <c r="W16" s="198"/>
      <c r="X16" s="198"/>
      <c r="Y16" s="198"/>
    </row>
    <row r="17" spans="1:25" s="135" customFormat="1" ht="236.45" customHeight="1" x14ac:dyDescent="0.2">
      <c r="A17" s="196">
        <v>2</v>
      </c>
      <c r="B17" s="141"/>
      <c r="C17" s="141" t="s">
        <v>99</v>
      </c>
      <c r="D17" s="200" t="s">
        <v>114</v>
      </c>
      <c r="E17" s="161" t="s">
        <v>186</v>
      </c>
      <c r="F17" s="141" t="s">
        <v>102</v>
      </c>
      <c r="G17" s="142">
        <v>24</v>
      </c>
      <c r="H17" s="215"/>
      <c r="I17" s="143">
        <f t="shared" si="0"/>
        <v>0</v>
      </c>
      <c r="J17" s="144">
        <v>21</v>
      </c>
      <c r="K17" s="143">
        <f>I17+((I17/100)*J17)</f>
        <v>0</v>
      </c>
      <c r="L17" s="198"/>
      <c r="M17" s="198"/>
      <c r="N17" s="198"/>
      <c r="O17" s="198"/>
      <c r="P17" s="198"/>
      <c r="Q17" s="198"/>
      <c r="R17" s="198"/>
      <c r="S17" s="198"/>
      <c r="T17" s="198"/>
      <c r="U17" s="198"/>
      <c r="V17" s="198"/>
      <c r="W17" s="198"/>
      <c r="X17" s="198"/>
      <c r="Y17" s="198"/>
    </row>
    <row r="18" spans="1:25" s="135" customFormat="1" ht="102" x14ac:dyDescent="0.2">
      <c r="A18" s="196">
        <v>3</v>
      </c>
      <c r="B18" s="141"/>
      <c r="C18" s="141" t="s">
        <v>99</v>
      </c>
      <c r="D18" s="200" t="s">
        <v>115</v>
      </c>
      <c r="E18" s="161" t="s">
        <v>187</v>
      </c>
      <c r="F18" s="141" t="s">
        <v>102</v>
      </c>
      <c r="G18" s="142">
        <v>5</v>
      </c>
      <c r="H18" s="143"/>
      <c r="I18" s="143">
        <f t="shared" si="0"/>
        <v>0</v>
      </c>
      <c r="J18" s="144">
        <v>21</v>
      </c>
      <c r="K18" s="143">
        <f>I18+((I18/100)*J18)</f>
        <v>0</v>
      </c>
      <c r="L18" s="198"/>
      <c r="M18" s="198"/>
      <c r="N18" s="198"/>
      <c r="O18" s="198"/>
      <c r="P18" s="198"/>
      <c r="Q18" s="198"/>
      <c r="R18" s="198"/>
      <c r="S18" s="198"/>
      <c r="T18" s="198"/>
      <c r="U18" s="198"/>
      <c r="V18" s="198"/>
      <c r="W18" s="198"/>
      <c r="X18" s="198"/>
      <c r="Y18" s="198"/>
    </row>
    <row r="19" spans="1:25" s="135" customFormat="1" ht="89.25" x14ac:dyDescent="0.2">
      <c r="A19" s="196">
        <v>4</v>
      </c>
      <c r="B19" s="141"/>
      <c r="C19" s="141" t="s">
        <v>99</v>
      </c>
      <c r="D19" s="200" t="s">
        <v>107</v>
      </c>
      <c r="E19" s="161" t="s">
        <v>188</v>
      </c>
      <c r="F19" s="141" t="s">
        <v>102</v>
      </c>
      <c r="G19" s="142">
        <v>24</v>
      </c>
      <c r="H19" s="143"/>
      <c r="I19" s="143">
        <f t="shared" si="0"/>
        <v>0</v>
      </c>
      <c r="J19" s="144">
        <v>21</v>
      </c>
      <c r="K19" s="143">
        <f>I19+((I19/100)*J19)</f>
        <v>0</v>
      </c>
      <c r="L19" s="198"/>
      <c r="M19" s="198"/>
      <c r="N19" s="198"/>
      <c r="O19" s="198"/>
      <c r="P19" s="198"/>
      <c r="Q19" s="198"/>
      <c r="R19" s="198"/>
      <c r="S19" s="198"/>
      <c r="T19" s="198"/>
      <c r="U19" s="198"/>
      <c r="V19" s="198"/>
      <c r="W19" s="198"/>
      <c r="X19" s="198"/>
      <c r="Y19" s="198"/>
    </row>
    <row r="20" spans="1:25" s="135" customFormat="1" ht="109.9" customHeight="1" x14ac:dyDescent="0.2">
      <c r="A20" s="196">
        <v>5</v>
      </c>
      <c r="B20" s="141"/>
      <c r="C20" s="141" t="s">
        <v>99</v>
      </c>
      <c r="D20" s="214" t="s">
        <v>108</v>
      </c>
      <c r="E20" s="161" t="s">
        <v>189</v>
      </c>
      <c r="F20" s="141" t="s">
        <v>102</v>
      </c>
      <c r="G20" s="142">
        <v>1</v>
      </c>
      <c r="H20" s="143"/>
      <c r="I20" s="143">
        <f t="shared" si="0"/>
        <v>0</v>
      </c>
      <c r="J20" s="144">
        <v>21</v>
      </c>
      <c r="K20" s="143">
        <f>I20+((I20/100)*J20)</f>
        <v>0</v>
      </c>
      <c r="L20" s="198"/>
      <c r="M20" s="198"/>
      <c r="N20" s="198"/>
      <c r="O20" s="198"/>
      <c r="P20" s="198"/>
      <c r="Q20" s="198"/>
      <c r="R20" s="198"/>
      <c r="S20" s="198"/>
      <c r="T20" s="198"/>
      <c r="U20" s="198"/>
      <c r="V20" s="198"/>
      <c r="W20" s="198"/>
      <c r="X20" s="198"/>
      <c r="Y20" s="198"/>
    </row>
    <row r="21" spans="1:25" s="204" customFormat="1" x14ac:dyDescent="0.2">
      <c r="A21" s="196"/>
      <c r="B21" s="201"/>
      <c r="C21" s="141"/>
      <c r="D21" s="202" t="s">
        <v>7</v>
      </c>
      <c r="E21" s="158" t="s">
        <v>116</v>
      </c>
      <c r="F21" s="199"/>
      <c r="G21" s="197"/>
      <c r="H21" s="197"/>
      <c r="I21" s="140">
        <f>SUM(I22:I30)</f>
        <v>0</v>
      </c>
      <c r="J21" s="144"/>
      <c r="K21" s="143"/>
      <c r="L21" s="203"/>
      <c r="M21" s="203"/>
      <c r="N21" s="203"/>
      <c r="O21" s="203"/>
      <c r="P21" s="203"/>
      <c r="Q21" s="203"/>
      <c r="R21" s="203"/>
      <c r="S21" s="203"/>
      <c r="T21" s="203"/>
      <c r="U21" s="203"/>
      <c r="V21" s="203"/>
      <c r="W21" s="203"/>
      <c r="X21" s="203"/>
      <c r="Y21" s="203"/>
    </row>
    <row r="22" spans="1:25" s="204" customFormat="1" ht="114.75" x14ac:dyDescent="0.2">
      <c r="A22" s="196">
        <v>6</v>
      </c>
      <c r="B22" s="201"/>
      <c r="C22" s="141" t="s">
        <v>99</v>
      </c>
      <c r="D22" s="200" t="s">
        <v>117</v>
      </c>
      <c r="E22" s="161" t="s">
        <v>155</v>
      </c>
      <c r="F22" s="141" t="s">
        <v>102</v>
      </c>
      <c r="G22" s="142">
        <v>2</v>
      </c>
      <c r="H22" s="143"/>
      <c r="I22" s="143">
        <f t="shared" si="0"/>
        <v>0</v>
      </c>
      <c r="J22" s="144">
        <v>21</v>
      </c>
      <c r="K22" s="143">
        <f t="shared" ref="K22:K30" si="1">I22+((I22/100)*J22)</f>
        <v>0</v>
      </c>
      <c r="L22" s="203"/>
      <c r="M22" s="203"/>
      <c r="N22" s="203"/>
      <c r="O22" s="203"/>
      <c r="P22" s="203"/>
      <c r="Q22" s="203"/>
      <c r="R22" s="203"/>
      <c r="S22" s="203"/>
      <c r="T22" s="203"/>
      <c r="U22" s="203"/>
      <c r="V22" s="203"/>
      <c r="W22" s="203"/>
      <c r="X22" s="203"/>
      <c r="Y22" s="203"/>
    </row>
    <row r="23" spans="1:25" s="204" customFormat="1" ht="114.75" x14ac:dyDescent="0.2">
      <c r="A23" s="196">
        <v>7</v>
      </c>
      <c r="B23" s="201"/>
      <c r="C23" s="141" t="s">
        <v>99</v>
      </c>
      <c r="D23" s="200" t="s">
        <v>117</v>
      </c>
      <c r="E23" s="161" t="s">
        <v>161</v>
      </c>
      <c r="F23" s="141" t="s">
        <v>102</v>
      </c>
      <c r="G23" s="142">
        <v>1</v>
      </c>
      <c r="H23" s="143"/>
      <c r="I23" s="143">
        <f t="shared" si="0"/>
        <v>0</v>
      </c>
      <c r="J23" s="144">
        <v>21</v>
      </c>
      <c r="K23" s="143">
        <f t="shared" si="1"/>
        <v>0</v>
      </c>
      <c r="L23" s="203"/>
      <c r="M23" s="203"/>
      <c r="N23" s="203"/>
      <c r="O23" s="203"/>
      <c r="P23" s="203"/>
      <c r="Q23" s="203"/>
      <c r="R23" s="203"/>
      <c r="S23" s="203"/>
      <c r="T23" s="203"/>
      <c r="U23" s="203"/>
      <c r="V23" s="203"/>
      <c r="W23" s="203"/>
      <c r="X23" s="203"/>
      <c r="Y23" s="203"/>
    </row>
    <row r="24" spans="1:25" s="204" customFormat="1" ht="51" x14ac:dyDescent="0.2">
      <c r="A24" s="196">
        <v>8</v>
      </c>
      <c r="B24" s="201"/>
      <c r="C24" s="141" t="s">
        <v>99</v>
      </c>
      <c r="D24" s="200" t="s">
        <v>118</v>
      </c>
      <c r="E24" s="161" t="s">
        <v>162</v>
      </c>
      <c r="F24" s="141" t="s">
        <v>102</v>
      </c>
      <c r="G24" s="142">
        <v>3</v>
      </c>
      <c r="H24" s="143"/>
      <c r="I24" s="143">
        <f t="shared" si="0"/>
        <v>0</v>
      </c>
      <c r="J24" s="144">
        <v>21</v>
      </c>
      <c r="K24" s="143">
        <f t="shared" si="1"/>
        <v>0</v>
      </c>
      <c r="L24" s="203"/>
      <c r="M24" s="203"/>
      <c r="N24" s="203"/>
      <c r="O24" s="203"/>
      <c r="P24" s="203"/>
      <c r="Q24" s="203"/>
      <c r="R24" s="203"/>
      <c r="S24" s="203"/>
      <c r="T24" s="203"/>
      <c r="U24" s="203"/>
      <c r="V24" s="203"/>
      <c r="W24" s="203"/>
      <c r="X24" s="203"/>
      <c r="Y24" s="203"/>
    </row>
    <row r="25" spans="1:25" s="204" customFormat="1" ht="38.25" x14ac:dyDescent="0.2">
      <c r="A25" s="196">
        <v>9</v>
      </c>
      <c r="B25" s="201"/>
      <c r="C25" s="141" t="s">
        <v>99</v>
      </c>
      <c r="D25" s="200" t="s">
        <v>119</v>
      </c>
      <c r="E25" s="161" t="s">
        <v>163</v>
      </c>
      <c r="F25" s="141" t="s">
        <v>102</v>
      </c>
      <c r="G25" s="142">
        <v>1</v>
      </c>
      <c r="H25" s="143"/>
      <c r="I25" s="143">
        <f t="shared" si="0"/>
        <v>0</v>
      </c>
      <c r="J25" s="144">
        <v>21</v>
      </c>
      <c r="K25" s="143">
        <f t="shared" si="1"/>
        <v>0</v>
      </c>
      <c r="L25" s="203"/>
      <c r="M25" s="203"/>
      <c r="N25" s="203"/>
      <c r="O25" s="203"/>
      <c r="P25" s="203"/>
      <c r="Q25" s="203"/>
      <c r="R25" s="203"/>
      <c r="S25" s="203"/>
      <c r="T25" s="203"/>
      <c r="U25" s="203"/>
      <c r="V25" s="203"/>
      <c r="W25" s="203"/>
      <c r="X25" s="203"/>
      <c r="Y25" s="203"/>
    </row>
    <row r="26" spans="1:25" s="204" customFormat="1" ht="114.75" x14ac:dyDescent="0.2">
      <c r="A26" s="196">
        <v>10</v>
      </c>
      <c r="B26" s="201"/>
      <c r="C26" s="141" t="s">
        <v>99</v>
      </c>
      <c r="D26" s="214" t="s">
        <v>108</v>
      </c>
      <c r="E26" s="161" t="s">
        <v>190</v>
      </c>
      <c r="F26" s="141" t="s">
        <v>102</v>
      </c>
      <c r="G26" s="142">
        <v>3</v>
      </c>
      <c r="H26" s="143"/>
      <c r="I26" s="143">
        <f t="shared" si="0"/>
        <v>0</v>
      </c>
      <c r="J26" s="144">
        <v>21</v>
      </c>
      <c r="K26" s="143">
        <f t="shared" si="1"/>
        <v>0</v>
      </c>
      <c r="L26" s="203"/>
      <c r="M26" s="203"/>
      <c r="N26" s="203"/>
      <c r="O26" s="203"/>
      <c r="P26" s="203"/>
      <c r="Q26" s="203"/>
      <c r="R26" s="203"/>
      <c r="S26" s="203"/>
      <c r="T26" s="203"/>
      <c r="U26" s="203"/>
      <c r="V26" s="203"/>
      <c r="W26" s="203"/>
      <c r="X26" s="203"/>
      <c r="Y26" s="203"/>
    </row>
    <row r="27" spans="1:25" s="204" customFormat="1" ht="51" x14ac:dyDescent="0.2">
      <c r="A27" s="196">
        <v>11</v>
      </c>
      <c r="B27" s="201"/>
      <c r="C27" s="141" t="s">
        <v>99</v>
      </c>
      <c r="D27" s="200" t="s">
        <v>120</v>
      </c>
      <c r="E27" s="161" t="s">
        <v>191</v>
      </c>
      <c r="F27" s="141" t="s">
        <v>102</v>
      </c>
      <c r="G27" s="142">
        <v>4</v>
      </c>
      <c r="H27" s="143"/>
      <c r="I27" s="143">
        <f t="shared" si="0"/>
        <v>0</v>
      </c>
      <c r="J27" s="144">
        <v>21</v>
      </c>
      <c r="K27" s="143">
        <f t="shared" si="1"/>
        <v>0</v>
      </c>
      <c r="L27" s="203"/>
      <c r="M27" s="203"/>
      <c r="N27" s="203"/>
      <c r="O27" s="203"/>
      <c r="P27" s="203"/>
      <c r="Q27" s="203"/>
      <c r="R27" s="203"/>
      <c r="S27" s="203"/>
      <c r="T27" s="203"/>
      <c r="U27" s="203"/>
      <c r="V27" s="203"/>
      <c r="W27" s="203"/>
      <c r="X27" s="203"/>
      <c r="Y27" s="203"/>
    </row>
    <row r="28" spans="1:25" s="204" customFormat="1" ht="76.5" x14ac:dyDescent="0.2">
      <c r="A28" s="196">
        <v>12</v>
      </c>
      <c r="B28" s="201"/>
      <c r="C28" s="141" t="s">
        <v>99</v>
      </c>
      <c r="D28" s="200" t="s">
        <v>121</v>
      </c>
      <c r="E28" s="161" t="s">
        <v>192</v>
      </c>
      <c r="F28" s="141" t="s">
        <v>102</v>
      </c>
      <c r="G28" s="142">
        <v>1</v>
      </c>
      <c r="H28" s="143"/>
      <c r="I28" s="143">
        <f t="shared" si="0"/>
        <v>0</v>
      </c>
      <c r="J28" s="144">
        <v>21</v>
      </c>
      <c r="K28" s="143">
        <f t="shared" si="1"/>
        <v>0</v>
      </c>
      <c r="L28" s="203"/>
      <c r="M28" s="203"/>
      <c r="N28" s="203"/>
      <c r="O28" s="203"/>
      <c r="P28" s="203"/>
      <c r="Q28" s="203"/>
      <c r="R28" s="203"/>
      <c r="S28" s="203"/>
      <c r="T28" s="203"/>
      <c r="U28" s="203"/>
      <c r="V28" s="203"/>
      <c r="W28" s="203"/>
      <c r="X28" s="203"/>
      <c r="Y28" s="203"/>
    </row>
    <row r="29" spans="1:25" s="204" customFormat="1" ht="89.25" x14ac:dyDescent="0.2">
      <c r="A29" s="196">
        <v>13</v>
      </c>
      <c r="B29" s="201"/>
      <c r="C29" s="141" t="s">
        <v>99</v>
      </c>
      <c r="D29" s="200" t="s">
        <v>122</v>
      </c>
      <c r="E29" s="161" t="s">
        <v>193</v>
      </c>
      <c r="F29" s="141" t="s">
        <v>102</v>
      </c>
      <c r="G29" s="142">
        <v>1</v>
      </c>
      <c r="H29" s="143"/>
      <c r="I29" s="143">
        <f t="shared" si="0"/>
        <v>0</v>
      </c>
      <c r="J29" s="144">
        <v>21</v>
      </c>
      <c r="K29" s="143">
        <f t="shared" si="1"/>
        <v>0</v>
      </c>
      <c r="L29" s="203"/>
      <c r="M29" s="203"/>
      <c r="N29" s="203"/>
      <c r="O29" s="203"/>
      <c r="P29" s="203"/>
      <c r="Q29" s="203"/>
      <c r="R29" s="203"/>
      <c r="S29" s="203"/>
      <c r="T29" s="203"/>
      <c r="U29" s="203"/>
      <c r="V29" s="203"/>
      <c r="W29" s="203"/>
      <c r="X29" s="203"/>
      <c r="Y29" s="203"/>
    </row>
    <row r="30" spans="1:25" s="204" customFormat="1" ht="89.25" x14ac:dyDescent="0.2">
      <c r="A30" s="196">
        <v>14</v>
      </c>
      <c r="B30" s="201"/>
      <c r="C30" s="141" t="s">
        <v>99</v>
      </c>
      <c r="D30" s="200" t="s">
        <v>123</v>
      </c>
      <c r="E30" s="161" t="s">
        <v>194</v>
      </c>
      <c r="F30" s="141" t="s">
        <v>102</v>
      </c>
      <c r="G30" s="142">
        <v>1</v>
      </c>
      <c r="H30" s="143"/>
      <c r="I30" s="143">
        <f t="shared" si="0"/>
        <v>0</v>
      </c>
      <c r="J30" s="144">
        <v>21</v>
      </c>
      <c r="K30" s="143">
        <f t="shared" si="1"/>
        <v>0</v>
      </c>
      <c r="L30" s="203"/>
      <c r="M30" s="203"/>
      <c r="N30" s="203"/>
      <c r="O30" s="203"/>
      <c r="P30" s="203"/>
      <c r="Q30" s="203"/>
      <c r="R30" s="203"/>
      <c r="S30" s="203"/>
      <c r="T30" s="203"/>
      <c r="U30" s="203"/>
      <c r="V30" s="203"/>
      <c r="W30" s="203"/>
      <c r="X30" s="203"/>
      <c r="Y30" s="203"/>
    </row>
    <row r="31" spans="1:25" s="204" customFormat="1" x14ac:dyDescent="0.2">
      <c r="A31" s="196"/>
      <c r="B31" s="201"/>
      <c r="C31" s="141"/>
      <c r="D31" s="202" t="s">
        <v>7</v>
      </c>
      <c r="E31" s="158" t="s">
        <v>124</v>
      </c>
      <c r="F31" s="199"/>
      <c r="G31" s="197"/>
      <c r="H31" s="197"/>
      <c r="I31" s="140">
        <f>SUM(I32:I39)</f>
        <v>0</v>
      </c>
      <c r="J31" s="144"/>
      <c r="K31" s="143"/>
      <c r="L31" s="203"/>
      <c r="M31" s="203"/>
      <c r="N31" s="203"/>
      <c r="O31" s="203"/>
      <c r="P31" s="203"/>
      <c r="Q31" s="203"/>
      <c r="R31" s="203"/>
      <c r="S31" s="203"/>
      <c r="T31" s="203"/>
      <c r="U31" s="203"/>
      <c r="V31" s="203"/>
      <c r="W31" s="203"/>
      <c r="X31" s="203"/>
      <c r="Y31" s="203"/>
    </row>
    <row r="32" spans="1:25" s="204" customFormat="1" ht="114.75" x14ac:dyDescent="0.2">
      <c r="A32" s="196">
        <v>15</v>
      </c>
      <c r="B32" s="201"/>
      <c r="C32" s="141" t="s">
        <v>99</v>
      </c>
      <c r="D32" s="200" t="s">
        <v>117</v>
      </c>
      <c r="E32" s="161" t="s">
        <v>160</v>
      </c>
      <c r="F32" s="141" t="s">
        <v>102</v>
      </c>
      <c r="G32" s="142">
        <v>2</v>
      </c>
      <c r="H32" s="143"/>
      <c r="I32" s="143">
        <f t="shared" si="0"/>
        <v>0</v>
      </c>
      <c r="J32" s="144">
        <v>21</v>
      </c>
      <c r="K32" s="143">
        <f t="shared" ref="K32:K39" si="2">I32+((I32/100)*J32)</f>
        <v>0</v>
      </c>
      <c r="L32" s="203"/>
      <c r="M32" s="203"/>
      <c r="N32" s="203"/>
      <c r="O32" s="203"/>
      <c r="P32" s="203"/>
      <c r="Q32" s="203"/>
      <c r="R32" s="203"/>
      <c r="S32" s="203"/>
      <c r="T32" s="203"/>
      <c r="U32" s="203"/>
      <c r="V32" s="203"/>
      <c r="W32" s="203"/>
      <c r="X32" s="203"/>
      <c r="Y32" s="203"/>
    </row>
    <row r="33" spans="1:25" s="204" customFormat="1" ht="51" x14ac:dyDescent="0.2">
      <c r="A33" s="196">
        <v>16</v>
      </c>
      <c r="B33" s="201"/>
      <c r="C33" s="141" t="s">
        <v>99</v>
      </c>
      <c r="D33" s="200" t="s">
        <v>118</v>
      </c>
      <c r="E33" s="161" t="s">
        <v>162</v>
      </c>
      <c r="F33" s="141" t="s">
        <v>102</v>
      </c>
      <c r="G33" s="142">
        <v>2</v>
      </c>
      <c r="H33" s="143"/>
      <c r="I33" s="143">
        <f t="shared" si="0"/>
        <v>0</v>
      </c>
      <c r="J33" s="144">
        <v>21</v>
      </c>
      <c r="K33" s="143">
        <f t="shared" si="2"/>
        <v>0</v>
      </c>
      <c r="L33" s="203"/>
      <c r="M33" s="203"/>
      <c r="N33" s="203"/>
      <c r="O33" s="203"/>
      <c r="P33" s="203"/>
      <c r="Q33" s="203"/>
      <c r="R33" s="203"/>
      <c r="S33" s="203"/>
      <c r="T33" s="203"/>
      <c r="U33" s="203"/>
      <c r="V33" s="203"/>
      <c r="W33" s="203"/>
      <c r="X33" s="203"/>
      <c r="Y33" s="203"/>
    </row>
    <row r="34" spans="1:25" s="204" customFormat="1" ht="102" x14ac:dyDescent="0.2">
      <c r="A34" s="196">
        <v>17</v>
      </c>
      <c r="B34" s="201"/>
      <c r="C34" s="141" t="s">
        <v>99</v>
      </c>
      <c r="D34" s="214" t="s">
        <v>108</v>
      </c>
      <c r="E34" s="161" t="s">
        <v>195</v>
      </c>
      <c r="F34" s="141" t="s">
        <v>102</v>
      </c>
      <c r="G34" s="142">
        <v>2</v>
      </c>
      <c r="H34" s="143"/>
      <c r="I34" s="143">
        <f t="shared" si="0"/>
        <v>0</v>
      </c>
      <c r="J34" s="144">
        <v>21</v>
      </c>
      <c r="K34" s="143">
        <f t="shared" si="2"/>
        <v>0</v>
      </c>
      <c r="L34" s="203"/>
      <c r="M34" s="203"/>
      <c r="N34" s="203"/>
      <c r="O34" s="203"/>
      <c r="P34" s="203"/>
      <c r="Q34" s="203"/>
      <c r="R34" s="203"/>
      <c r="S34" s="203"/>
      <c r="T34" s="203"/>
      <c r="U34" s="203"/>
      <c r="V34" s="203"/>
      <c r="W34" s="203"/>
      <c r="X34" s="203"/>
      <c r="Y34" s="203"/>
    </row>
    <row r="35" spans="1:25" s="204" customFormat="1" ht="76.5" x14ac:dyDescent="0.2">
      <c r="A35" s="196">
        <v>18</v>
      </c>
      <c r="B35" s="201"/>
      <c r="C35" s="141" t="s">
        <v>99</v>
      </c>
      <c r="D35" s="200" t="s">
        <v>115</v>
      </c>
      <c r="E35" s="161" t="s">
        <v>196</v>
      </c>
      <c r="F35" s="141" t="s">
        <v>102</v>
      </c>
      <c r="G35" s="142">
        <v>2</v>
      </c>
      <c r="H35" s="143"/>
      <c r="I35" s="143">
        <f t="shared" si="0"/>
        <v>0</v>
      </c>
      <c r="J35" s="144">
        <v>21</v>
      </c>
      <c r="K35" s="143">
        <f t="shared" si="2"/>
        <v>0</v>
      </c>
      <c r="L35" s="203"/>
      <c r="M35" s="203"/>
      <c r="N35" s="203"/>
      <c r="O35" s="203"/>
      <c r="P35" s="203"/>
      <c r="Q35" s="203"/>
      <c r="R35" s="203"/>
      <c r="S35" s="203"/>
      <c r="T35" s="203"/>
      <c r="U35" s="203"/>
      <c r="V35" s="203"/>
      <c r="W35" s="203"/>
      <c r="X35" s="203"/>
      <c r="Y35" s="203"/>
    </row>
    <row r="36" spans="1:25" s="204" customFormat="1" ht="89.25" x14ac:dyDescent="0.2">
      <c r="A36" s="196">
        <v>19</v>
      </c>
      <c r="B36" s="201"/>
      <c r="C36" s="141" t="s">
        <v>99</v>
      </c>
      <c r="D36" s="200" t="s">
        <v>125</v>
      </c>
      <c r="E36" s="161" t="s">
        <v>197</v>
      </c>
      <c r="F36" s="141" t="s">
        <v>102</v>
      </c>
      <c r="G36" s="142">
        <v>1</v>
      </c>
      <c r="H36" s="143"/>
      <c r="I36" s="143">
        <f t="shared" si="0"/>
        <v>0</v>
      </c>
      <c r="J36" s="144">
        <v>21</v>
      </c>
      <c r="K36" s="143">
        <f t="shared" si="2"/>
        <v>0</v>
      </c>
      <c r="L36" s="203"/>
      <c r="M36" s="203"/>
      <c r="N36" s="203"/>
      <c r="O36" s="203"/>
      <c r="P36" s="203"/>
      <c r="Q36" s="203"/>
      <c r="R36" s="203"/>
      <c r="S36" s="203"/>
      <c r="T36" s="203"/>
      <c r="U36" s="203"/>
      <c r="V36" s="203"/>
      <c r="W36" s="203"/>
      <c r="X36" s="203"/>
      <c r="Y36" s="203"/>
    </row>
    <row r="37" spans="1:25" s="204" customFormat="1" ht="51" x14ac:dyDescent="0.2">
      <c r="A37" s="196">
        <v>20</v>
      </c>
      <c r="B37" s="201"/>
      <c r="C37" s="141" t="s">
        <v>99</v>
      </c>
      <c r="D37" s="200" t="s">
        <v>120</v>
      </c>
      <c r="E37" s="161" t="s">
        <v>198</v>
      </c>
      <c r="F37" s="141" t="s">
        <v>102</v>
      </c>
      <c r="G37" s="142">
        <v>1</v>
      </c>
      <c r="H37" s="143"/>
      <c r="I37" s="143">
        <f t="shared" si="0"/>
        <v>0</v>
      </c>
      <c r="J37" s="144">
        <v>21</v>
      </c>
      <c r="K37" s="143">
        <f t="shared" si="2"/>
        <v>0</v>
      </c>
      <c r="L37" s="203"/>
      <c r="M37" s="203"/>
      <c r="N37" s="203"/>
      <c r="O37" s="203"/>
      <c r="P37" s="203"/>
      <c r="Q37" s="203"/>
      <c r="R37" s="203"/>
      <c r="S37" s="203"/>
      <c r="T37" s="203"/>
      <c r="U37" s="203"/>
      <c r="V37" s="203"/>
      <c r="W37" s="203"/>
      <c r="X37" s="203"/>
      <c r="Y37" s="203"/>
    </row>
    <row r="38" spans="1:25" s="204" customFormat="1" ht="76.5" x14ac:dyDescent="0.2">
      <c r="A38" s="196">
        <v>21</v>
      </c>
      <c r="B38" s="201"/>
      <c r="C38" s="141" t="s">
        <v>99</v>
      </c>
      <c r="D38" s="200" t="s">
        <v>121</v>
      </c>
      <c r="E38" s="161" t="s">
        <v>199</v>
      </c>
      <c r="F38" s="141" t="s">
        <v>102</v>
      </c>
      <c r="G38" s="142">
        <v>1</v>
      </c>
      <c r="H38" s="143"/>
      <c r="I38" s="143">
        <f t="shared" si="0"/>
        <v>0</v>
      </c>
      <c r="J38" s="144">
        <v>21</v>
      </c>
      <c r="K38" s="143">
        <f t="shared" si="2"/>
        <v>0</v>
      </c>
      <c r="L38" s="203"/>
      <c r="M38" s="203"/>
      <c r="N38" s="203"/>
      <c r="O38" s="203"/>
      <c r="P38" s="203"/>
      <c r="Q38" s="203"/>
      <c r="R38" s="203"/>
      <c r="S38" s="203"/>
      <c r="T38" s="203"/>
      <c r="U38" s="203"/>
      <c r="V38" s="203"/>
      <c r="W38" s="203"/>
      <c r="X38" s="203"/>
      <c r="Y38" s="203"/>
    </row>
    <row r="39" spans="1:25" s="204" customFormat="1" ht="89.25" x14ac:dyDescent="0.2">
      <c r="A39" s="196">
        <v>22</v>
      </c>
      <c r="B39" s="201"/>
      <c r="C39" s="141" t="s">
        <v>99</v>
      </c>
      <c r="D39" s="200" t="s">
        <v>122</v>
      </c>
      <c r="E39" s="161" t="s">
        <v>200</v>
      </c>
      <c r="F39" s="141" t="s">
        <v>102</v>
      </c>
      <c r="G39" s="142">
        <v>1</v>
      </c>
      <c r="H39" s="143"/>
      <c r="I39" s="143">
        <f t="shared" si="0"/>
        <v>0</v>
      </c>
      <c r="J39" s="144">
        <v>21</v>
      </c>
      <c r="K39" s="143">
        <f t="shared" si="2"/>
        <v>0</v>
      </c>
      <c r="L39" s="203"/>
      <c r="M39" s="203"/>
      <c r="N39" s="203"/>
      <c r="O39" s="203"/>
      <c r="P39" s="203"/>
      <c r="Q39" s="203"/>
      <c r="R39" s="203"/>
      <c r="S39" s="203"/>
      <c r="T39" s="203"/>
      <c r="U39" s="203"/>
      <c r="V39" s="203"/>
      <c r="W39" s="203"/>
      <c r="X39" s="203"/>
      <c r="Y39" s="203"/>
    </row>
    <row r="40" spans="1:25" s="204" customFormat="1" x14ac:dyDescent="0.2">
      <c r="A40" s="196"/>
      <c r="B40" s="201"/>
      <c r="C40" s="141"/>
      <c r="D40" s="202" t="s">
        <v>7</v>
      </c>
      <c r="E40" s="158" t="s">
        <v>126</v>
      </c>
      <c r="F40" s="199"/>
      <c r="G40" s="197"/>
      <c r="H40" s="197"/>
      <c r="I40" s="140">
        <f>SUM(I41:I47)</f>
        <v>0</v>
      </c>
      <c r="J40" s="144"/>
      <c r="K40" s="143"/>
      <c r="L40" s="203"/>
      <c r="M40" s="203"/>
      <c r="N40" s="203"/>
      <c r="O40" s="203"/>
      <c r="P40" s="203"/>
      <c r="Q40" s="203"/>
      <c r="R40" s="203"/>
      <c r="S40" s="203"/>
      <c r="T40" s="203"/>
      <c r="U40" s="203"/>
      <c r="V40" s="203"/>
      <c r="W40" s="203"/>
      <c r="X40" s="203"/>
      <c r="Y40" s="203"/>
    </row>
    <row r="41" spans="1:25" s="204" customFormat="1" ht="102" x14ac:dyDescent="0.2">
      <c r="A41" s="196">
        <v>23</v>
      </c>
      <c r="B41" s="201"/>
      <c r="C41" s="141" t="s">
        <v>99</v>
      </c>
      <c r="D41" s="200" t="s">
        <v>117</v>
      </c>
      <c r="E41" s="161" t="s">
        <v>167</v>
      </c>
      <c r="F41" s="141" t="s">
        <v>102</v>
      </c>
      <c r="G41" s="142">
        <v>1</v>
      </c>
      <c r="H41" s="143"/>
      <c r="I41" s="143">
        <f t="shared" si="0"/>
        <v>0</v>
      </c>
      <c r="J41" s="144">
        <v>21</v>
      </c>
      <c r="K41" s="143">
        <f t="shared" ref="K41:K47" si="3">I41+((I41/100)*J41)</f>
        <v>0</v>
      </c>
      <c r="L41" s="203"/>
      <c r="M41" s="203"/>
      <c r="N41" s="203"/>
      <c r="O41" s="203"/>
      <c r="P41" s="203"/>
      <c r="Q41" s="203"/>
      <c r="R41" s="203"/>
      <c r="S41" s="203"/>
      <c r="T41" s="203"/>
      <c r="U41" s="203"/>
      <c r="V41" s="203"/>
      <c r="W41" s="203"/>
      <c r="X41" s="203"/>
      <c r="Y41" s="203"/>
    </row>
    <row r="42" spans="1:25" s="204" customFormat="1" ht="51" x14ac:dyDescent="0.2">
      <c r="A42" s="196">
        <v>24</v>
      </c>
      <c r="B42" s="201"/>
      <c r="C42" s="141" t="s">
        <v>99</v>
      </c>
      <c r="D42" s="200" t="s">
        <v>118</v>
      </c>
      <c r="E42" s="161" t="s">
        <v>168</v>
      </c>
      <c r="F42" s="141" t="s">
        <v>102</v>
      </c>
      <c r="G42" s="142">
        <v>1</v>
      </c>
      <c r="H42" s="143"/>
      <c r="I42" s="143">
        <f t="shared" si="0"/>
        <v>0</v>
      </c>
      <c r="J42" s="144">
        <v>21</v>
      </c>
      <c r="K42" s="143">
        <f t="shared" si="3"/>
        <v>0</v>
      </c>
      <c r="L42" s="203"/>
      <c r="M42" s="203"/>
      <c r="N42" s="203"/>
      <c r="O42" s="203"/>
      <c r="P42" s="203"/>
      <c r="Q42" s="203"/>
      <c r="R42" s="203"/>
      <c r="S42" s="203"/>
      <c r="T42" s="203"/>
      <c r="U42" s="203"/>
      <c r="V42" s="203"/>
      <c r="W42" s="203"/>
      <c r="X42" s="203"/>
      <c r="Y42" s="203"/>
    </row>
    <row r="43" spans="1:25" s="204" customFormat="1" ht="38.25" x14ac:dyDescent="0.2">
      <c r="A43" s="196">
        <v>25</v>
      </c>
      <c r="B43" s="201"/>
      <c r="C43" s="141" t="s">
        <v>99</v>
      </c>
      <c r="D43" s="200" t="s">
        <v>119</v>
      </c>
      <c r="E43" s="161" t="s">
        <v>163</v>
      </c>
      <c r="F43" s="141" t="s">
        <v>102</v>
      </c>
      <c r="G43" s="142">
        <v>1</v>
      </c>
      <c r="H43" s="143"/>
      <c r="I43" s="143">
        <f t="shared" si="0"/>
        <v>0</v>
      </c>
      <c r="J43" s="144">
        <v>21</v>
      </c>
      <c r="K43" s="143">
        <f t="shared" si="3"/>
        <v>0</v>
      </c>
      <c r="L43" s="203"/>
      <c r="M43" s="203"/>
      <c r="N43" s="203"/>
      <c r="O43" s="203"/>
      <c r="P43" s="203"/>
      <c r="Q43" s="203"/>
      <c r="R43" s="203"/>
      <c r="S43" s="203"/>
      <c r="T43" s="203"/>
      <c r="U43" s="203"/>
      <c r="V43" s="203"/>
      <c r="W43" s="203"/>
      <c r="X43" s="203"/>
      <c r="Y43" s="203"/>
    </row>
    <row r="44" spans="1:25" s="204" customFormat="1" ht="114.75" x14ac:dyDescent="0.2">
      <c r="A44" s="196">
        <v>26</v>
      </c>
      <c r="B44" s="201"/>
      <c r="C44" s="141" t="s">
        <v>99</v>
      </c>
      <c r="D44" s="214" t="s">
        <v>108</v>
      </c>
      <c r="E44" s="161" t="s">
        <v>201</v>
      </c>
      <c r="F44" s="141" t="s">
        <v>102</v>
      </c>
      <c r="G44" s="142">
        <v>1</v>
      </c>
      <c r="H44" s="143"/>
      <c r="I44" s="143">
        <f t="shared" si="0"/>
        <v>0</v>
      </c>
      <c r="J44" s="144">
        <v>21</v>
      </c>
      <c r="K44" s="143">
        <f t="shared" si="3"/>
        <v>0</v>
      </c>
      <c r="L44" s="203"/>
      <c r="M44" s="203"/>
      <c r="N44" s="203"/>
      <c r="O44" s="203"/>
      <c r="P44" s="203"/>
      <c r="Q44" s="203"/>
      <c r="R44" s="203"/>
      <c r="S44" s="203"/>
      <c r="T44" s="203"/>
      <c r="U44" s="203"/>
      <c r="V44" s="203"/>
      <c r="W44" s="203"/>
      <c r="X44" s="203"/>
      <c r="Y44" s="203"/>
    </row>
    <row r="45" spans="1:25" s="204" customFormat="1" ht="51" x14ac:dyDescent="0.2">
      <c r="A45" s="196">
        <v>27</v>
      </c>
      <c r="B45" s="201"/>
      <c r="C45" s="141" t="s">
        <v>99</v>
      </c>
      <c r="D45" s="200" t="s">
        <v>120</v>
      </c>
      <c r="E45" s="161" t="s">
        <v>202</v>
      </c>
      <c r="F45" s="141" t="s">
        <v>102</v>
      </c>
      <c r="G45" s="142">
        <v>1</v>
      </c>
      <c r="H45" s="143"/>
      <c r="I45" s="143">
        <f t="shared" si="0"/>
        <v>0</v>
      </c>
      <c r="J45" s="144">
        <v>21</v>
      </c>
      <c r="K45" s="143">
        <f t="shared" si="3"/>
        <v>0</v>
      </c>
      <c r="L45" s="203"/>
      <c r="M45" s="203"/>
      <c r="N45" s="203"/>
      <c r="O45" s="203"/>
      <c r="P45" s="203"/>
      <c r="Q45" s="203"/>
      <c r="R45" s="203"/>
      <c r="S45" s="203"/>
      <c r="T45" s="203"/>
      <c r="U45" s="203"/>
      <c r="V45" s="203"/>
      <c r="W45" s="203"/>
      <c r="X45" s="203"/>
      <c r="Y45" s="203"/>
    </row>
    <row r="46" spans="1:25" s="204" customFormat="1" ht="76.5" x14ac:dyDescent="0.2">
      <c r="A46" s="196">
        <v>28</v>
      </c>
      <c r="B46" s="201"/>
      <c r="C46" s="141" t="s">
        <v>99</v>
      </c>
      <c r="D46" s="200" t="s">
        <v>121</v>
      </c>
      <c r="E46" s="161" t="s">
        <v>203</v>
      </c>
      <c r="F46" s="141" t="s">
        <v>102</v>
      </c>
      <c r="G46" s="142">
        <v>1</v>
      </c>
      <c r="H46" s="143"/>
      <c r="I46" s="143">
        <f t="shared" si="0"/>
        <v>0</v>
      </c>
      <c r="J46" s="144">
        <v>21</v>
      </c>
      <c r="K46" s="143">
        <f t="shared" si="3"/>
        <v>0</v>
      </c>
      <c r="L46" s="203"/>
      <c r="M46" s="203"/>
      <c r="N46" s="203"/>
      <c r="O46" s="203"/>
      <c r="P46" s="203"/>
      <c r="Q46" s="203"/>
      <c r="R46" s="203"/>
      <c r="S46" s="203"/>
      <c r="T46" s="203"/>
      <c r="U46" s="203"/>
      <c r="V46" s="203"/>
      <c r="W46" s="203"/>
      <c r="X46" s="203"/>
      <c r="Y46" s="203"/>
    </row>
    <row r="47" spans="1:25" s="204" customFormat="1" ht="76.5" x14ac:dyDescent="0.2">
      <c r="A47" s="196">
        <v>29</v>
      </c>
      <c r="B47" s="201"/>
      <c r="C47" s="141" t="s">
        <v>99</v>
      </c>
      <c r="D47" s="200" t="s">
        <v>115</v>
      </c>
      <c r="E47" s="161" t="s">
        <v>204</v>
      </c>
      <c r="F47" s="141" t="s">
        <v>102</v>
      </c>
      <c r="G47" s="142">
        <v>1</v>
      </c>
      <c r="H47" s="143"/>
      <c r="I47" s="143">
        <f t="shared" si="0"/>
        <v>0</v>
      </c>
      <c r="J47" s="144">
        <v>21</v>
      </c>
      <c r="K47" s="143">
        <f t="shared" si="3"/>
        <v>0</v>
      </c>
      <c r="L47" s="203"/>
      <c r="M47" s="203"/>
      <c r="N47" s="203"/>
      <c r="O47" s="203"/>
      <c r="P47" s="203"/>
      <c r="Q47" s="203"/>
      <c r="R47" s="203"/>
      <c r="S47" s="203"/>
      <c r="T47" s="203"/>
      <c r="U47" s="203"/>
      <c r="V47" s="203"/>
      <c r="W47" s="203"/>
      <c r="X47" s="203"/>
      <c r="Y47" s="203"/>
    </row>
    <row r="48" spans="1:25" s="148" customFormat="1" x14ac:dyDescent="0.2">
      <c r="A48" s="205"/>
      <c r="B48" s="206"/>
      <c r="C48" s="206"/>
      <c r="D48" s="207"/>
      <c r="E48" s="163" t="s">
        <v>98</v>
      </c>
      <c r="F48" s="206"/>
      <c r="G48" s="208"/>
      <c r="H48" s="208"/>
      <c r="I48" s="149">
        <f>+I14</f>
        <v>0</v>
      </c>
      <c r="J48" s="208"/>
      <c r="K48" s="208"/>
      <c r="L48" s="208"/>
      <c r="M48" s="208"/>
      <c r="N48" s="208"/>
      <c r="O48" s="208"/>
      <c r="P48" s="208"/>
      <c r="Q48" s="208"/>
      <c r="R48" s="208"/>
      <c r="S48" s="208"/>
      <c r="T48" s="208"/>
      <c r="U48" s="208"/>
      <c r="V48" s="208"/>
      <c r="W48" s="208"/>
      <c r="X48" s="208"/>
      <c r="Y48" s="208"/>
    </row>
  </sheetData>
  <sheetProtection formatCells="0" formatColumns="0" formatRows="0" insertColumns="0" insertRows="0" insertHyperlinks="0" deleteColumns="0" deleteRows="0" sort="0" autoFilter="0" pivotTables="0"/>
  <mergeCells count="4">
    <mergeCell ref="C3:E3"/>
    <mergeCell ref="C7:E7"/>
    <mergeCell ref="C8:D8"/>
    <mergeCell ref="C9:D9"/>
  </mergeCells>
  <printOptions horizontalCentered="1"/>
  <pageMargins left="0.59055118110236227" right="0.59055118110236227" top="0.59055118110236227" bottom="0.59055118110236227" header="0.51181102362204722" footer="0.51181102362204722"/>
  <pageSetup paperSize="9" scale="77" fitToHeight="999" orientation="landscape" errors="blank"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873521-6AAC-4387-B008-2FA8D0F1D57E}">
  <sheetPr>
    <pageSetUpPr fitToPage="1"/>
  </sheetPr>
  <dimension ref="A1:Y27"/>
  <sheetViews>
    <sheetView showGridLines="0" zoomScaleNormal="100" workbookViewId="0">
      <selection activeCell="E16" sqref="E16"/>
    </sheetView>
  </sheetViews>
  <sheetFormatPr defaultColWidth="9.140625" defaultRowHeight="12.75" x14ac:dyDescent="0.2"/>
  <cols>
    <col min="1" max="1" width="5.5703125" style="191" customWidth="1"/>
    <col min="2" max="2" width="4.42578125" style="187" customWidth="1"/>
    <col min="3" max="3" width="6.42578125" style="187" customWidth="1"/>
    <col min="4" max="4" width="12.7109375" style="209" customWidth="1"/>
    <col min="5" max="5" width="96" style="164" customWidth="1"/>
    <col min="6" max="6" width="7.7109375" style="187" customWidth="1"/>
    <col min="7" max="7" width="9.85546875" style="191" customWidth="1"/>
    <col min="8" max="8" width="13.28515625" style="191" customWidth="1"/>
    <col min="9" max="9" width="15.5703125" style="191" customWidth="1"/>
    <col min="10" max="10" width="6.7109375" style="191" customWidth="1"/>
    <col min="11" max="11" width="15.5703125" style="191" customWidth="1"/>
    <col min="12" max="25" width="9.140625" style="191"/>
    <col min="26" max="16384" width="9.140625" style="83"/>
  </cols>
  <sheetData>
    <row r="1" spans="1:25" s="178" customFormat="1" ht="18" x14ac:dyDescent="0.2">
      <c r="A1" s="179" t="s">
        <v>100</v>
      </c>
      <c r="B1" s="180"/>
      <c r="C1" s="180"/>
      <c r="D1" s="181"/>
      <c r="E1" s="181"/>
      <c r="F1" s="180"/>
      <c r="G1" s="180"/>
      <c r="H1" s="180"/>
      <c r="I1" s="180"/>
      <c r="J1" s="180"/>
      <c r="K1" s="180"/>
    </row>
    <row r="2" spans="1:25" s="178" customFormat="1" x14ac:dyDescent="0.2">
      <c r="A2" s="182" t="s">
        <v>62</v>
      </c>
      <c r="B2" s="180"/>
      <c r="C2" s="136" t="s">
        <v>139</v>
      </c>
      <c r="D2" s="183"/>
      <c r="E2" s="183"/>
      <c r="F2" s="180"/>
      <c r="G2" s="180"/>
      <c r="H2" s="180"/>
      <c r="I2" s="180"/>
      <c r="J2" s="180"/>
      <c r="K2" s="180"/>
    </row>
    <row r="3" spans="1:25" s="178" customFormat="1" x14ac:dyDescent="0.2">
      <c r="A3" s="182" t="s">
        <v>63</v>
      </c>
      <c r="B3" s="180"/>
      <c r="C3" s="231" t="str">
        <f>'Krycí list'!E7</f>
        <v>Základní škola T. G. Masaryka Ivančice
Na Brněnce 1, okres Brno-venkov, příspěvková organizace</v>
      </c>
      <c r="D3" s="231"/>
      <c r="E3" s="231"/>
      <c r="F3" s="180"/>
      <c r="G3" s="180"/>
      <c r="H3" s="180"/>
      <c r="I3" s="136"/>
      <c r="J3" s="180"/>
      <c r="K3" s="180"/>
    </row>
    <row r="4" spans="1:25" s="178" customFormat="1" x14ac:dyDescent="0.2">
      <c r="A4" s="182" t="s">
        <v>64</v>
      </c>
      <c r="B4" s="180"/>
      <c r="C4" s="136" t="str">
        <f>'Krycí list'!E9</f>
        <v>OCENĚNÝ SOUPIS PRACÍ A DODÁVEK A SLUŽEB</v>
      </c>
      <c r="D4" s="183"/>
      <c r="E4" s="183"/>
      <c r="F4" s="180"/>
      <c r="G4" s="180"/>
      <c r="H4" s="180"/>
      <c r="I4" s="136"/>
      <c r="J4" s="180"/>
      <c r="K4" s="180"/>
    </row>
    <row r="5" spans="1:25" s="178" customFormat="1" x14ac:dyDescent="0.2">
      <c r="A5" s="180" t="s">
        <v>72</v>
      </c>
      <c r="B5" s="180"/>
      <c r="C5" s="136" t="str">
        <f>'Krycí list'!P5</f>
        <v xml:space="preserve"> </v>
      </c>
      <c r="D5" s="183"/>
      <c r="E5" s="183"/>
      <c r="F5" s="180"/>
      <c r="G5" s="180"/>
      <c r="H5" s="180"/>
      <c r="I5" s="136"/>
      <c r="J5" s="180"/>
      <c r="K5" s="180"/>
    </row>
    <row r="6" spans="1:25" s="178" customFormat="1" x14ac:dyDescent="0.2">
      <c r="A6" s="180"/>
      <c r="B6" s="180"/>
      <c r="C6" s="136"/>
      <c r="D6" s="183"/>
      <c r="E6" s="183"/>
      <c r="F6" s="180"/>
      <c r="G6" s="180"/>
      <c r="H6" s="180"/>
      <c r="I6" s="136"/>
      <c r="J6" s="180"/>
      <c r="K6" s="180"/>
    </row>
    <row r="7" spans="1:25" s="178" customFormat="1" x14ac:dyDescent="0.2">
      <c r="A7" s="180" t="s">
        <v>66</v>
      </c>
      <c r="B7" s="180"/>
      <c r="C7" s="231" t="str">
        <f>'Krycí list'!E26</f>
        <v>Základní škola T. G. Masaryka Ivančice</v>
      </c>
      <c r="D7" s="231"/>
      <c r="E7" s="231"/>
      <c r="F7" s="180"/>
      <c r="G7" s="180"/>
      <c r="H7" s="180"/>
      <c r="I7" s="136"/>
      <c r="J7" s="180"/>
      <c r="K7" s="180"/>
    </row>
    <row r="8" spans="1:25" s="178" customFormat="1" x14ac:dyDescent="0.2">
      <c r="A8" s="180" t="s">
        <v>67</v>
      </c>
      <c r="B8" s="180"/>
      <c r="C8" s="231" t="str">
        <f>'Krycí list'!E28</f>
        <v xml:space="preserve"> </v>
      </c>
      <c r="D8" s="231"/>
      <c r="E8" s="183"/>
      <c r="F8" s="180"/>
      <c r="G8" s="180"/>
      <c r="H8" s="180"/>
      <c r="I8" s="136"/>
      <c r="J8" s="180"/>
      <c r="K8" s="180"/>
    </row>
    <row r="9" spans="1:25" s="178" customFormat="1" x14ac:dyDescent="0.2">
      <c r="A9" s="180" t="s">
        <v>68</v>
      </c>
      <c r="B9" s="180"/>
      <c r="C9" s="233">
        <f>'Krycí list'!O31</f>
        <v>0</v>
      </c>
      <c r="D9" s="233"/>
      <c r="E9" s="183"/>
      <c r="F9" s="180"/>
      <c r="G9" s="180"/>
      <c r="H9" s="180"/>
      <c r="I9" s="136"/>
      <c r="J9" s="180"/>
      <c r="K9" s="180"/>
    </row>
    <row r="10" spans="1:25" s="178" customFormat="1" x14ac:dyDescent="0.2">
      <c r="A10" s="180"/>
      <c r="B10" s="180"/>
      <c r="C10" s="180"/>
      <c r="D10" s="181"/>
      <c r="E10" s="181"/>
      <c r="F10" s="180"/>
      <c r="G10" s="180"/>
      <c r="H10" s="180"/>
      <c r="I10" s="180"/>
      <c r="J10" s="180"/>
      <c r="K10" s="180"/>
    </row>
    <row r="11" spans="1:25" s="185" customFormat="1" ht="38.25" x14ac:dyDescent="0.2">
      <c r="A11" s="184" t="s">
        <v>73</v>
      </c>
      <c r="B11" s="137" t="s">
        <v>74</v>
      </c>
      <c r="C11" s="137" t="s">
        <v>75</v>
      </c>
      <c r="D11" s="137" t="s">
        <v>97</v>
      </c>
      <c r="E11" s="137" t="s">
        <v>93</v>
      </c>
      <c r="F11" s="137" t="s">
        <v>76</v>
      </c>
      <c r="G11" s="137" t="s">
        <v>77</v>
      </c>
      <c r="H11" s="137" t="s">
        <v>95</v>
      </c>
      <c r="I11" s="137" t="s">
        <v>96</v>
      </c>
      <c r="J11" s="137" t="s">
        <v>78</v>
      </c>
      <c r="K11" s="137" t="s">
        <v>94</v>
      </c>
    </row>
    <row r="12" spans="1:25" s="187" customFormat="1" x14ac:dyDescent="0.2">
      <c r="A12" s="186">
        <v>1</v>
      </c>
      <c r="B12" s="150">
        <v>2</v>
      </c>
      <c r="C12" s="150">
        <v>3</v>
      </c>
      <c r="D12" s="138">
        <v>4</v>
      </c>
      <c r="E12" s="138">
        <v>5</v>
      </c>
      <c r="F12" s="150">
        <v>6</v>
      </c>
      <c r="G12" s="150">
        <v>7</v>
      </c>
      <c r="H12" s="150">
        <v>8</v>
      </c>
      <c r="I12" s="150">
        <v>9</v>
      </c>
      <c r="J12" s="150">
        <v>10</v>
      </c>
      <c r="K12" s="150">
        <v>11</v>
      </c>
    </row>
    <row r="13" spans="1:25" x14ac:dyDescent="0.2">
      <c r="A13" s="188"/>
      <c r="B13" s="189"/>
      <c r="C13" s="189"/>
      <c r="D13" s="190"/>
      <c r="E13" s="212"/>
      <c r="F13" s="189"/>
      <c r="G13" s="188"/>
      <c r="H13" s="188"/>
      <c r="I13" s="188"/>
      <c r="J13" s="188"/>
      <c r="K13" s="188"/>
    </row>
    <row r="14" spans="1:25" s="139" customFormat="1" x14ac:dyDescent="0.2">
      <c r="A14" s="211"/>
      <c r="B14" s="145"/>
      <c r="C14" s="193"/>
      <c r="D14" s="194" t="s">
        <v>84</v>
      </c>
      <c r="E14" s="160" t="s">
        <v>154</v>
      </c>
      <c r="F14" s="141"/>
      <c r="G14" s="195"/>
      <c r="H14" s="195"/>
      <c r="I14" s="146">
        <f>+I15</f>
        <v>0</v>
      </c>
      <c r="J14" s="144"/>
      <c r="K14" s="143"/>
      <c r="L14" s="195"/>
      <c r="M14" s="195"/>
      <c r="N14" s="195"/>
      <c r="O14" s="195"/>
      <c r="P14" s="195"/>
      <c r="Q14" s="195"/>
      <c r="R14" s="195"/>
      <c r="S14" s="195"/>
      <c r="T14" s="195"/>
      <c r="U14" s="195"/>
      <c r="V14" s="195"/>
      <c r="W14" s="195"/>
      <c r="X14" s="195"/>
      <c r="Y14" s="195"/>
    </row>
    <row r="15" spans="1:25" s="135" customFormat="1" x14ac:dyDescent="0.2">
      <c r="A15" s="196"/>
      <c r="B15" s="141"/>
      <c r="C15" s="141"/>
      <c r="D15" s="200"/>
      <c r="E15" s="213" t="s">
        <v>83</v>
      </c>
      <c r="F15" s="141"/>
      <c r="G15" s="142"/>
      <c r="H15" s="143"/>
      <c r="I15" s="210">
        <f>SUM(I16:I26)</f>
        <v>0</v>
      </c>
      <c r="J15" s="144"/>
      <c r="K15" s="143"/>
      <c r="L15" s="198"/>
      <c r="M15" s="198"/>
      <c r="N15" s="198"/>
      <c r="O15" s="198"/>
      <c r="P15" s="198"/>
      <c r="Q15" s="198"/>
      <c r="R15" s="198"/>
      <c r="S15" s="198"/>
      <c r="T15" s="198"/>
      <c r="U15" s="198"/>
      <c r="V15" s="198"/>
      <c r="W15" s="198"/>
      <c r="X15" s="198"/>
      <c r="Y15" s="198"/>
    </row>
    <row r="16" spans="1:25" s="135" customFormat="1" ht="63.75" x14ac:dyDescent="0.2">
      <c r="A16" s="196">
        <v>1</v>
      </c>
      <c r="B16" s="141"/>
      <c r="C16" s="141" t="s">
        <v>99</v>
      </c>
      <c r="D16" s="200" t="s">
        <v>128</v>
      </c>
      <c r="E16" s="161" t="s">
        <v>205</v>
      </c>
      <c r="F16" s="141" t="s">
        <v>79</v>
      </c>
      <c r="G16" s="142">
        <v>20</v>
      </c>
      <c r="H16" s="143"/>
      <c r="I16" s="147">
        <f t="shared" ref="I16:I26" si="0">ROUND(G16*H16,2)</f>
        <v>0</v>
      </c>
      <c r="J16" s="144">
        <v>21</v>
      </c>
      <c r="K16" s="143">
        <f t="shared" ref="K16:K26" si="1">I16+((I16/100)*J16)</f>
        <v>0</v>
      </c>
      <c r="L16" s="198"/>
      <c r="M16" s="198"/>
      <c r="N16" s="198"/>
      <c r="O16" s="198"/>
      <c r="P16" s="198"/>
      <c r="Q16" s="198"/>
      <c r="R16" s="198"/>
      <c r="S16" s="198"/>
      <c r="T16" s="198"/>
      <c r="U16" s="198"/>
      <c r="V16" s="198"/>
      <c r="W16" s="198"/>
      <c r="X16" s="198"/>
      <c r="Y16" s="198"/>
    </row>
    <row r="17" spans="1:25" s="204" customFormat="1" ht="102" x14ac:dyDescent="0.2">
      <c r="A17" s="196">
        <v>2</v>
      </c>
      <c r="B17" s="201"/>
      <c r="C17" s="141" t="s">
        <v>99</v>
      </c>
      <c r="D17" s="200" t="s">
        <v>129</v>
      </c>
      <c r="E17" s="161" t="s">
        <v>206</v>
      </c>
      <c r="F17" s="141" t="s">
        <v>79</v>
      </c>
      <c r="G17" s="142">
        <v>1</v>
      </c>
      <c r="H17" s="143"/>
      <c r="I17" s="147">
        <f t="shared" si="0"/>
        <v>0</v>
      </c>
      <c r="J17" s="144">
        <v>21</v>
      </c>
      <c r="K17" s="143">
        <f t="shared" si="1"/>
        <v>0</v>
      </c>
      <c r="L17" s="203"/>
      <c r="M17" s="203"/>
      <c r="N17" s="203"/>
      <c r="O17" s="203"/>
      <c r="P17" s="203"/>
      <c r="Q17" s="203"/>
      <c r="R17" s="203"/>
      <c r="S17" s="203"/>
      <c r="T17" s="203"/>
      <c r="U17" s="203"/>
      <c r="V17" s="203"/>
      <c r="W17" s="203"/>
      <c r="X17" s="203"/>
      <c r="Y17" s="203"/>
    </row>
    <row r="18" spans="1:25" s="204" customFormat="1" ht="178.5" x14ac:dyDescent="0.2">
      <c r="A18" s="196">
        <v>3</v>
      </c>
      <c r="B18" s="201"/>
      <c r="C18" s="141" t="s">
        <v>99</v>
      </c>
      <c r="D18" s="200" t="s">
        <v>130</v>
      </c>
      <c r="E18" s="161" t="s">
        <v>207</v>
      </c>
      <c r="F18" s="141" t="s">
        <v>79</v>
      </c>
      <c r="G18" s="142">
        <v>1</v>
      </c>
      <c r="H18" s="143"/>
      <c r="I18" s="147">
        <f t="shared" si="0"/>
        <v>0</v>
      </c>
      <c r="J18" s="144">
        <v>21</v>
      </c>
      <c r="K18" s="143">
        <f t="shared" si="1"/>
        <v>0</v>
      </c>
      <c r="L18" s="203"/>
      <c r="M18" s="203"/>
      <c r="N18" s="203"/>
      <c r="O18" s="203"/>
      <c r="P18" s="203"/>
      <c r="Q18" s="203"/>
      <c r="R18" s="203"/>
      <c r="S18" s="203"/>
      <c r="T18" s="203"/>
      <c r="U18" s="203"/>
      <c r="V18" s="203"/>
      <c r="W18" s="203"/>
      <c r="X18" s="203"/>
      <c r="Y18" s="203"/>
    </row>
    <row r="19" spans="1:25" s="135" customFormat="1" ht="204" x14ac:dyDescent="0.2">
      <c r="A19" s="196">
        <v>4</v>
      </c>
      <c r="B19" s="141"/>
      <c r="C19" s="141" t="s">
        <v>99</v>
      </c>
      <c r="D19" s="200" t="s">
        <v>131</v>
      </c>
      <c r="E19" s="161" t="s">
        <v>208</v>
      </c>
      <c r="F19" s="141" t="s">
        <v>79</v>
      </c>
      <c r="G19" s="142">
        <v>4</v>
      </c>
      <c r="H19" s="143"/>
      <c r="I19" s="147">
        <f t="shared" si="0"/>
        <v>0</v>
      </c>
      <c r="J19" s="144">
        <v>21</v>
      </c>
      <c r="K19" s="143">
        <f t="shared" si="1"/>
        <v>0</v>
      </c>
      <c r="L19" s="198"/>
      <c r="M19" s="198"/>
      <c r="N19" s="198"/>
      <c r="O19" s="198"/>
      <c r="P19" s="198"/>
      <c r="Q19" s="198"/>
      <c r="R19" s="198"/>
      <c r="S19" s="198"/>
      <c r="T19" s="198"/>
      <c r="U19" s="198"/>
      <c r="V19" s="198"/>
      <c r="W19" s="198"/>
      <c r="X19" s="198"/>
      <c r="Y19" s="198"/>
    </row>
    <row r="20" spans="1:25" s="204" customFormat="1" ht="216.75" x14ac:dyDescent="0.2">
      <c r="A20" s="196">
        <v>5</v>
      </c>
      <c r="B20" s="201"/>
      <c r="C20" s="141" t="s">
        <v>99</v>
      </c>
      <c r="D20" s="200" t="s">
        <v>132</v>
      </c>
      <c r="E20" s="217" t="s">
        <v>209</v>
      </c>
      <c r="F20" s="141" t="s">
        <v>79</v>
      </c>
      <c r="G20" s="142">
        <v>4</v>
      </c>
      <c r="H20" s="143"/>
      <c r="I20" s="147">
        <f t="shared" si="0"/>
        <v>0</v>
      </c>
      <c r="J20" s="144">
        <v>21</v>
      </c>
      <c r="K20" s="143">
        <f t="shared" si="1"/>
        <v>0</v>
      </c>
      <c r="L20" s="203"/>
      <c r="M20" s="203"/>
      <c r="N20" s="203"/>
      <c r="O20" s="203"/>
      <c r="P20" s="203"/>
      <c r="Q20" s="203"/>
      <c r="R20" s="203"/>
      <c r="S20" s="203"/>
      <c r="T20" s="203"/>
      <c r="U20" s="203"/>
      <c r="V20" s="203"/>
      <c r="W20" s="203"/>
      <c r="X20" s="203"/>
      <c r="Y20" s="203"/>
    </row>
    <row r="21" spans="1:25" s="204" customFormat="1" ht="76.5" x14ac:dyDescent="0.2">
      <c r="A21" s="196">
        <v>6</v>
      </c>
      <c r="B21" s="201"/>
      <c r="C21" s="141" t="s">
        <v>99</v>
      </c>
      <c r="D21" s="200" t="s">
        <v>133</v>
      </c>
      <c r="E21" s="161" t="s">
        <v>210</v>
      </c>
      <c r="F21" s="141" t="s">
        <v>79</v>
      </c>
      <c r="G21" s="142">
        <v>3</v>
      </c>
      <c r="H21" s="143"/>
      <c r="I21" s="147">
        <f t="shared" si="0"/>
        <v>0</v>
      </c>
      <c r="J21" s="144">
        <v>21</v>
      </c>
      <c r="K21" s="143">
        <f t="shared" si="1"/>
        <v>0</v>
      </c>
      <c r="L21" s="203"/>
      <c r="M21" s="203"/>
      <c r="N21" s="203"/>
      <c r="O21" s="203"/>
      <c r="P21" s="203"/>
      <c r="Q21" s="203"/>
      <c r="R21" s="203"/>
      <c r="S21" s="203"/>
      <c r="T21" s="203"/>
      <c r="U21" s="203"/>
      <c r="V21" s="203"/>
      <c r="W21" s="203"/>
      <c r="X21" s="203"/>
      <c r="Y21" s="203"/>
    </row>
    <row r="22" spans="1:25" s="135" customFormat="1" ht="76.5" x14ac:dyDescent="0.2">
      <c r="A22" s="196">
        <v>7</v>
      </c>
      <c r="B22" s="141"/>
      <c r="C22" s="141" t="s">
        <v>99</v>
      </c>
      <c r="D22" s="200" t="s">
        <v>134</v>
      </c>
      <c r="E22" s="161" t="s">
        <v>211</v>
      </c>
      <c r="F22" s="141" t="s">
        <v>79</v>
      </c>
      <c r="G22" s="142">
        <v>1</v>
      </c>
      <c r="H22" s="143"/>
      <c r="I22" s="147">
        <f t="shared" si="0"/>
        <v>0</v>
      </c>
      <c r="J22" s="144">
        <v>21</v>
      </c>
      <c r="K22" s="143">
        <f t="shared" si="1"/>
        <v>0</v>
      </c>
      <c r="L22" s="198"/>
      <c r="M22" s="198"/>
      <c r="N22" s="198"/>
      <c r="O22" s="198"/>
      <c r="P22" s="198"/>
      <c r="Q22" s="198"/>
      <c r="R22" s="198"/>
      <c r="S22" s="198"/>
      <c r="T22" s="198"/>
      <c r="U22" s="198"/>
      <c r="V22" s="198"/>
      <c r="W22" s="198"/>
      <c r="X22" s="198"/>
      <c r="Y22" s="198"/>
    </row>
    <row r="23" spans="1:25" s="135" customFormat="1" ht="280.5" x14ac:dyDescent="0.2">
      <c r="A23" s="196">
        <v>8</v>
      </c>
      <c r="B23" s="141"/>
      <c r="C23" s="141" t="s">
        <v>99</v>
      </c>
      <c r="D23" s="200" t="s">
        <v>135</v>
      </c>
      <c r="E23" s="161" t="s">
        <v>212</v>
      </c>
      <c r="F23" s="141" t="s">
        <v>79</v>
      </c>
      <c r="G23" s="142">
        <v>1</v>
      </c>
      <c r="H23" s="143"/>
      <c r="I23" s="147">
        <f t="shared" si="0"/>
        <v>0</v>
      </c>
      <c r="J23" s="144">
        <v>21</v>
      </c>
      <c r="K23" s="143">
        <f t="shared" si="1"/>
        <v>0</v>
      </c>
      <c r="L23" s="198"/>
      <c r="M23" s="198"/>
      <c r="N23" s="198"/>
      <c r="O23" s="198"/>
      <c r="P23" s="198"/>
      <c r="Q23" s="198"/>
      <c r="R23" s="198"/>
      <c r="S23" s="198"/>
      <c r="T23" s="198"/>
      <c r="U23" s="198"/>
      <c r="V23" s="198"/>
      <c r="W23" s="198"/>
      <c r="X23" s="198"/>
      <c r="Y23" s="198"/>
    </row>
    <row r="24" spans="1:25" s="135" customFormat="1" ht="102" x14ac:dyDescent="0.2">
      <c r="A24" s="196">
        <v>9</v>
      </c>
      <c r="B24" s="141"/>
      <c r="C24" s="141" t="s">
        <v>99</v>
      </c>
      <c r="D24" s="200" t="s">
        <v>136</v>
      </c>
      <c r="E24" s="161" t="s">
        <v>213</v>
      </c>
      <c r="F24" s="141" t="s">
        <v>79</v>
      </c>
      <c r="G24" s="142">
        <v>2</v>
      </c>
      <c r="H24" s="143"/>
      <c r="I24" s="147">
        <f t="shared" si="0"/>
        <v>0</v>
      </c>
      <c r="J24" s="144">
        <v>21</v>
      </c>
      <c r="K24" s="143">
        <f t="shared" si="1"/>
        <v>0</v>
      </c>
      <c r="L24" s="198"/>
      <c r="M24" s="198"/>
      <c r="N24" s="198"/>
      <c r="O24" s="198"/>
      <c r="P24" s="198"/>
      <c r="Q24" s="198"/>
      <c r="R24" s="198"/>
      <c r="S24" s="198"/>
      <c r="T24" s="198"/>
      <c r="U24" s="198"/>
      <c r="V24" s="198"/>
      <c r="W24" s="198"/>
      <c r="X24" s="198"/>
      <c r="Y24" s="198"/>
    </row>
    <row r="25" spans="1:25" s="135" customFormat="1" ht="140.25" x14ac:dyDescent="0.2">
      <c r="A25" s="196">
        <v>10</v>
      </c>
      <c r="B25" s="141"/>
      <c r="C25" s="141" t="s">
        <v>99</v>
      </c>
      <c r="D25" s="200" t="s">
        <v>137</v>
      </c>
      <c r="E25" s="161" t="s">
        <v>214</v>
      </c>
      <c r="F25" s="141" t="s">
        <v>79</v>
      </c>
      <c r="G25" s="142">
        <v>3</v>
      </c>
      <c r="H25" s="143"/>
      <c r="I25" s="147">
        <f t="shared" si="0"/>
        <v>0</v>
      </c>
      <c r="J25" s="144">
        <v>21</v>
      </c>
      <c r="K25" s="143">
        <f t="shared" si="1"/>
        <v>0</v>
      </c>
      <c r="L25" s="198"/>
      <c r="M25" s="198"/>
      <c r="N25" s="198"/>
      <c r="O25" s="198"/>
      <c r="P25" s="198"/>
      <c r="Q25" s="198"/>
      <c r="R25" s="198"/>
      <c r="S25" s="198"/>
      <c r="T25" s="198"/>
      <c r="U25" s="198"/>
      <c r="V25" s="198"/>
      <c r="W25" s="198"/>
      <c r="X25" s="198"/>
      <c r="Y25" s="198"/>
    </row>
    <row r="26" spans="1:25" s="204" customFormat="1" ht="89.25" x14ac:dyDescent="0.2">
      <c r="A26" s="196">
        <v>11</v>
      </c>
      <c r="B26" s="201"/>
      <c r="C26" s="141" t="s">
        <v>99</v>
      </c>
      <c r="D26" s="200" t="s">
        <v>138</v>
      </c>
      <c r="E26" s="161" t="s">
        <v>215</v>
      </c>
      <c r="F26" s="141" t="s">
        <v>79</v>
      </c>
      <c r="G26" s="142">
        <v>1</v>
      </c>
      <c r="H26" s="143"/>
      <c r="I26" s="147">
        <f t="shared" si="0"/>
        <v>0</v>
      </c>
      <c r="J26" s="144">
        <v>21</v>
      </c>
      <c r="K26" s="143">
        <f t="shared" si="1"/>
        <v>0</v>
      </c>
      <c r="L26" s="203"/>
      <c r="M26" s="203"/>
      <c r="N26" s="203"/>
      <c r="O26" s="203"/>
      <c r="P26" s="203"/>
      <c r="Q26" s="203"/>
      <c r="R26" s="203"/>
      <c r="S26" s="203"/>
      <c r="T26" s="203"/>
      <c r="U26" s="203"/>
      <c r="V26" s="203"/>
      <c r="W26" s="203"/>
      <c r="X26" s="203"/>
      <c r="Y26" s="203"/>
    </row>
    <row r="27" spans="1:25" s="148" customFormat="1" x14ac:dyDescent="0.2">
      <c r="A27" s="196"/>
      <c r="B27" s="206"/>
      <c r="C27" s="206"/>
      <c r="D27" s="207"/>
      <c r="E27" s="163" t="s">
        <v>98</v>
      </c>
      <c r="F27" s="206"/>
      <c r="G27" s="208"/>
      <c r="H27" s="208"/>
      <c r="I27" s="149">
        <f>I14</f>
        <v>0</v>
      </c>
      <c r="J27" s="208"/>
      <c r="K27" s="208"/>
      <c r="L27" s="208"/>
      <c r="M27" s="208"/>
      <c r="N27" s="208"/>
      <c r="O27" s="208"/>
      <c r="P27" s="208"/>
      <c r="Q27" s="208"/>
      <c r="R27" s="208"/>
      <c r="S27" s="208"/>
      <c r="T27" s="208"/>
      <c r="U27" s="208"/>
      <c r="V27" s="208"/>
      <c r="W27" s="208"/>
      <c r="X27" s="208"/>
      <c r="Y27" s="208"/>
    </row>
  </sheetData>
  <sheetProtection formatCells="0" formatColumns="0" formatRows="0" insertColumns="0" insertRows="0" insertHyperlinks="0" deleteColumns="0" deleteRows="0" sort="0" autoFilter="0" pivotTables="0"/>
  <mergeCells count="4">
    <mergeCell ref="C3:E3"/>
    <mergeCell ref="C7:E7"/>
    <mergeCell ref="C8:D8"/>
    <mergeCell ref="C9:D9"/>
  </mergeCells>
  <printOptions horizontalCentered="1"/>
  <pageMargins left="0.59055118110236227" right="0.59055118110236227" top="0.59055118110236227" bottom="0.59055118110236227" header="0.51181102362204722" footer="0.51181102362204722"/>
  <pageSetup paperSize="9" scale="76" fitToHeight="999" orientation="landscape" errors="blank"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List4"/>
  <dimension ref="A1"/>
  <sheetViews>
    <sheetView workbookViewId="0"/>
  </sheetViews>
  <sheetFormatPr defaultRowHeight="12.75" x14ac:dyDescent="0.2"/>
  <sheetData/>
  <sheetProtection formatCells="0" formatColumns="0" formatRows="0" insertColumns="0" insertRows="0" insertHyperlinks="0" deleteColumns="0" deleteRows="0" sort="0" autoFilter="0" pivotTables="0"/>
  <customSheetViews>
    <customSheetView guid="{D6CFA044-0C8C-4ECE-96A2-AFF3DD5E0425}" state="hidden">
      <pageMargins left="0.69999998807907104" right="0.69999998807907104" top="0.75" bottom="0.75" header="0.30000001192092896" footer="0.30000001192092896"/>
      <pageSetup errors="blank"/>
    </customSheetView>
    <customSheetView guid="{82B4F4D9-5370-4303-A97E-2A49E01AF629}" state="hidden">
      <pageMargins left="0.69999998807907104" right="0.69999998807907104" top="0.75" bottom="0.75" header="0.30000001192092896" footer="0.30000001192092896"/>
      <pageSetup errors="blank"/>
    </customSheetView>
    <customSheetView guid="{65E3123D-ED26-44E3-A414-09EEEF825484}" state="hidden">
      <pageMargins left="0.69999998807907104" right="0.69999998807907104" top="0.75" bottom="0.75" header="0.30000001192092896" footer="0.30000001192092896"/>
      <pageSetup errors="blank"/>
    </customSheetView>
  </customSheetViews>
  <pageMargins left="0.69999998807907104" right="0.69999998807907104" top="0.75" bottom="0.75" header="0.30000001192092896" footer="0.30000001192092896"/>
  <pageSetup errors="blank"/>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file>

<file path=customXml/itemProps1.xml><?xml version="1.0" encoding="utf-8"?>
<ds:datastoreItem xmlns:ds="http://schemas.openxmlformats.org/officeDocument/2006/customXml" ds:itemID="{1A117082-AE84-45DC-B4B1-E854891D3B4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7</vt:i4>
      </vt:variant>
      <vt:variant>
        <vt:lpstr>Pojmenované oblasti</vt:lpstr>
      </vt:variant>
      <vt:variant>
        <vt:i4>9</vt:i4>
      </vt:variant>
    </vt:vector>
  </HeadingPairs>
  <TitlesOfParts>
    <vt:vector size="16" baseType="lpstr">
      <vt:lpstr>Krycí list</vt:lpstr>
      <vt:lpstr>Rekapitulace</vt:lpstr>
      <vt:lpstr>Učebna informatiky - malá</vt:lpstr>
      <vt:lpstr>Učebna informatiky - velká a ka</vt:lpstr>
      <vt:lpstr>Učebna pro výuku cizích jazyků</vt:lpstr>
      <vt:lpstr>Učebna pro výuku přírodních věd</vt:lpstr>
      <vt:lpstr>#Figury</vt:lpstr>
      <vt:lpstr>Rekapitulace!Názvy_tisku</vt:lpstr>
      <vt:lpstr>'Učebna informatiky - malá'!Názvy_tisku</vt:lpstr>
      <vt:lpstr>'Učebna informatiky - velká a ka'!Názvy_tisku</vt:lpstr>
      <vt:lpstr>'Učebna pro výuku cizích jazyků'!Názvy_tisku</vt:lpstr>
      <vt:lpstr>'Učebna pro výuku přírodních věd'!Názvy_tisku</vt:lpstr>
      <vt:lpstr>'Učebna informatiky - malá'!Oblast_tisku</vt:lpstr>
      <vt:lpstr>'Učebna informatiky - velká a ka'!Oblast_tisku</vt:lpstr>
      <vt:lpstr>'Učebna pro výuku cizích jazyků'!Oblast_tisku</vt:lpstr>
      <vt:lpstr>'Učebna pro výuku přírodních věd'!Oblast_tisku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Luci</dc:creator>
  <cp:lastModifiedBy>Sebastian Fenyk</cp:lastModifiedBy>
  <cp:lastPrinted>2019-11-21T13:12:23Z</cp:lastPrinted>
  <dcterms:created xsi:type="dcterms:W3CDTF">2006-04-27T05:25:48Z</dcterms:created>
  <dcterms:modified xsi:type="dcterms:W3CDTF">2024-08-14T14:26:35Z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Jet Reports Function Literals">
    <vt:lpwstr>\	;	;	{	}	[@[{0}]]	1029	1029</vt:lpwstr>
  </property>
</Properties>
</file>