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epa\Disk Google\Projekty\Ivančice\OK U Tří Kohoutů_rozšíření chodníku\dokumentace\PD\rozpočet_kamenná dlažba\"/>
    </mc:Choice>
  </mc:AlternateContent>
  <xr:revisionPtr revIDLastSave="0" documentId="8_{2B1AA33B-B997-4A91-A538-37DE9871F15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0 01 Pol" sheetId="12" r:id="rId4"/>
    <sheet name="SO 100 01 Pol" sheetId="13" r:id="rId5"/>
    <sheet name="SO 100 0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000 01 Pol'!$1:$7</definedName>
    <definedName name="_xlnm.Print_Titles" localSheetId="4">'SO 100 01 Pol'!$1:$7</definedName>
    <definedName name="_xlnm.Print_Titles" localSheetId="5">'SO 100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000 01 Pol'!$A$1:$Y$38</definedName>
    <definedName name="_xlnm.Print_Area" localSheetId="4">'SO 100 01 Pol'!$A$1:$Y$64</definedName>
    <definedName name="_xlnm.Print_Area" localSheetId="5">'SO 100 02 Pol'!$A$1:$Y$110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G45" i="1"/>
  <c r="F45" i="1"/>
  <c r="G44" i="1"/>
  <c r="F44" i="1"/>
  <c r="H44" i="1" s="1"/>
  <c r="I44" i="1" s="1"/>
  <c r="G43" i="1"/>
  <c r="F43" i="1"/>
  <c r="G42" i="1"/>
  <c r="F42" i="1"/>
  <c r="G41" i="1"/>
  <c r="F41" i="1"/>
  <c r="G39" i="1"/>
  <c r="F39" i="1"/>
  <c r="G109" i="14"/>
  <c r="BA72" i="14"/>
  <c r="BA70" i="14"/>
  <c r="BA68" i="14"/>
  <c r="BA23" i="14"/>
  <c r="BA19" i="14"/>
  <c r="BA13" i="14"/>
  <c r="BA10" i="14"/>
  <c r="G9" i="14"/>
  <c r="G8" i="14" s="1"/>
  <c r="I9" i="14"/>
  <c r="I8" i="14" s="1"/>
  <c r="K9" i="14"/>
  <c r="K8" i="14" s="1"/>
  <c r="O9" i="14"/>
  <c r="O8" i="14" s="1"/>
  <c r="Q9" i="14"/>
  <c r="Q8" i="14" s="1"/>
  <c r="V9" i="14"/>
  <c r="V8" i="14" s="1"/>
  <c r="G12" i="14"/>
  <c r="M12" i="14" s="1"/>
  <c r="I12" i="14"/>
  <c r="K12" i="14"/>
  <c r="O12" i="14"/>
  <c r="Q12" i="14"/>
  <c r="V12" i="14"/>
  <c r="G15" i="14"/>
  <c r="V15" i="14"/>
  <c r="G16" i="14"/>
  <c r="I16" i="14"/>
  <c r="K16" i="14"/>
  <c r="K15" i="14" s="1"/>
  <c r="M16" i="14"/>
  <c r="M15" i="14" s="1"/>
  <c r="O16" i="14"/>
  <c r="O15" i="14" s="1"/>
  <c r="Q16" i="14"/>
  <c r="Q15" i="14" s="1"/>
  <c r="V16" i="14"/>
  <c r="G18" i="14"/>
  <c r="I18" i="14"/>
  <c r="I15" i="14" s="1"/>
  <c r="K18" i="14"/>
  <c r="M18" i="14"/>
  <c r="O18" i="14"/>
  <c r="Q18" i="14"/>
  <c r="V18" i="14"/>
  <c r="O21" i="14"/>
  <c r="G22" i="14"/>
  <c r="G21" i="14" s="1"/>
  <c r="I22" i="14"/>
  <c r="I21" i="14" s="1"/>
  <c r="K22" i="14"/>
  <c r="K21" i="14" s="1"/>
  <c r="O22" i="14"/>
  <c r="Q22" i="14"/>
  <c r="Q21" i="14" s="1"/>
  <c r="V22" i="14"/>
  <c r="V21" i="14" s="1"/>
  <c r="I25" i="14"/>
  <c r="G26" i="14"/>
  <c r="M26" i="14" s="1"/>
  <c r="M25" i="14" s="1"/>
  <c r="I26" i="14"/>
  <c r="K26" i="14"/>
  <c r="O26" i="14"/>
  <c r="O25" i="14" s="1"/>
  <c r="Q26" i="14"/>
  <c r="Q25" i="14" s="1"/>
  <c r="V26" i="14"/>
  <c r="V25" i="14" s="1"/>
  <c r="G29" i="14"/>
  <c r="I29" i="14"/>
  <c r="K29" i="14"/>
  <c r="K25" i="14" s="1"/>
  <c r="M29" i="14"/>
  <c r="O29" i="14"/>
  <c r="Q29" i="14"/>
  <c r="V29" i="14"/>
  <c r="G32" i="14"/>
  <c r="I32" i="14"/>
  <c r="K32" i="14"/>
  <c r="M32" i="14"/>
  <c r="O32" i="14"/>
  <c r="Q32" i="14"/>
  <c r="V32" i="14"/>
  <c r="G34" i="14"/>
  <c r="G33" i="14" s="1"/>
  <c r="I34" i="14"/>
  <c r="I33" i="14" s="1"/>
  <c r="K34" i="14"/>
  <c r="K33" i="14" s="1"/>
  <c r="O34" i="14"/>
  <c r="Q34" i="14"/>
  <c r="Q33" i="14" s="1"/>
  <c r="V34" i="14"/>
  <c r="V33" i="14" s="1"/>
  <c r="G36" i="14"/>
  <c r="M36" i="14" s="1"/>
  <c r="I36" i="14"/>
  <c r="K36" i="14"/>
  <c r="O36" i="14"/>
  <c r="O33" i="14" s="1"/>
  <c r="Q36" i="14"/>
  <c r="V36" i="14"/>
  <c r="G38" i="14"/>
  <c r="M38" i="14" s="1"/>
  <c r="I38" i="14"/>
  <c r="K38" i="14"/>
  <c r="O38" i="14"/>
  <c r="Q38" i="14"/>
  <c r="V38" i="14"/>
  <c r="G40" i="14"/>
  <c r="I40" i="14"/>
  <c r="K40" i="14"/>
  <c r="M40" i="14"/>
  <c r="O40" i="14"/>
  <c r="Q40" i="14"/>
  <c r="V40" i="14"/>
  <c r="G42" i="14"/>
  <c r="I42" i="14"/>
  <c r="K42" i="14"/>
  <c r="M42" i="14"/>
  <c r="O42" i="14"/>
  <c r="Q42" i="14"/>
  <c r="V42" i="14"/>
  <c r="G45" i="14"/>
  <c r="G44" i="14" s="1"/>
  <c r="I45" i="14"/>
  <c r="I44" i="14" s="1"/>
  <c r="K45" i="14"/>
  <c r="K44" i="14" s="1"/>
  <c r="O45" i="14"/>
  <c r="Q45" i="14"/>
  <c r="Q44" i="14" s="1"/>
  <c r="V45" i="14"/>
  <c r="V44" i="14" s="1"/>
  <c r="G48" i="14"/>
  <c r="M48" i="14" s="1"/>
  <c r="I48" i="14"/>
  <c r="K48" i="14"/>
  <c r="O48" i="14"/>
  <c r="O44" i="14" s="1"/>
  <c r="Q48" i="14"/>
  <c r="V48" i="14"/>
  <c r="G51" i="14"/>
  <c r="M51" i="14" s="1"/>
  <c r="I51" i="14"/>
  <c r="K51" i="14"/>
  <c r="O51" i="14"/>
  <c r="Q51" i="14"/>
  <c r="V51" i="14"/>
  <c r="G52" i="14"/>
  <c r="I52" i="14"/>
  <c r="K52" i="14"/>
  <c r="M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Q54" i="14"/>
  <c r="V54" i="14"/>
  <c r="G55" i="14"/>
  <c r="M55" i="14" s="1"/>
  <c r="I55" i="14"/>
  <c r="K55" i="14"/>
  <c r="O55" i="14"/>
  <c r="Q55" i="14"/>
  <c r="V55" i="14"/>
  <c r="I56" i="14"/>
  <c r="G57" i="14"/>
  <c r="M57" i="14" s="1"/>
  <c r="M56" i="14" s="1"/>
  <c r="I57" i="14"/>
  <c r="K57" i="14"/>
  <c r="K56" i="14" s="1"/>
  <c r="O57" i="14"/>
  <c r="O56" i="14" s="1"/>
  <c r="Q57" i="14"/>
  <c r="Q56" i="14" s="1"/>
  <c r="V57" i="14"/>
  <c r="V56" i="14" s="1"/>
  <c r="G60" i="14"/>
  <c r="I60" i="14"/>
  <c r="K60" i="14"/>
  <c r="M60" i="14"/>
  <c r="O60" i="14"/>
  <c r="Q60" i="14"/>
  <c r="V60" i="14"/>
  <c r="G63" i="14"/>
  <c r="I63" i="14"/>
  <c r="K63" i="14"/>
  <c r="M63" i="14"/>
  <c r="O63" i="14"/>
  <c r="Q63" i="14"/>
  <c r="V63" i="14"/>
  <c r="G67" i="14"/>
  <c r="G66" i="14" s="1"/>
  <c r="I67" i="14"/>
  <c r="I66" i="14" s="1"/>
  <c r="K67" i="14"/>
  <c r="K66" i="14" s="1"/>
  <c r="O67" i="14"/>
  <c r="O66" i="14" s="1"/>
  <c r="Q67" i="14"/>
  <c r="Q66" i="14" s="1"/>
  <c r="V67" i="14"/>
  <c r="V66" i="14" s="1"/>
  <c r="G69" i="14"/>
  <c r="M69" i="14" s="1"/>
  <c r="I69" i="14"/>
  <c r="K69" i="14"/>
  <c r="O69" i="14"/>
  <c r="Q69" i="14"/>
  <c r="V69" i="14"/>
  <c r="G71" i="14"/>
  <c r="M71" i="14" s="1"/>
  <c r="I71" i="14"/>
  <c r="K71" i="14"/>
  <c r="O71" i="14"/>
  <c r="Q71" i="14"/>
  <c r="V71" i="14"/>
  <c r="G73" i="14"/>
  <c r="I73" i="14"/>
  <c r="K73" i="14"/>
  <c r="M73" i="14"/>
  <c r="O73" i="14"/>
  <c r="Q73" i="14"/>
  <c r="V73" i="14"/>
  <c r="G75" i="14"/>
  <c r="I75" i="14"/>
  <c r="K75" i="14"/>
  <c r="M75" i="14"/>
  <c r="O75" i="14"/>
  <c r="Q75" i="14"/>
  <c r="V75" i="14"/>
  <c r="G77" i="14"/>
  <c r="I77" i="14"/>
  <c r="K77" i="14"/>
  <c r="M77" i="14"/>
  <c r="O77" i="14"/>
  <c r="Q77" i="14"/>
  <c r="V77" i="14"/>
  <c r="G79" i="14"/>
  <c r="M79" i="14" s="1"/>
  <c r="I79" i="14"/>
  <c r="K79" i="14"/>
  <c r="O79" i="14"/>
  <c r="Q79" i="14"/>
  <c r="V79" i="14"/>
  <c r="G81" i="14"/>
  <c r="M81" i="14" s="1"/>
  <c r="I81" i="14"/>
  <c r="K81" i="14"/>
  <c r="O81" i="14"/>
  <c r="Q81" i="14"/>
  <c r="V81" i="14"/>
  <c r="G83" i="14"/>
  <c r="G84" i="14"/>
  <c r="I84" i="14"/>
  <c r="I83" i="14" s="1"/>
  <c r="K84" i="14"/>
  <c r="K83" i="14" s="1"/>
  <c r="M84" i="14"/>
  <c r="O84" i="14"/>
  <c r="O83" i="14" s="1"/>
  <c r="Q84" i="14"/>
  <c r="Q83" i="14" s="1"/>
  <c r="V84" i="14"/>
  <c r="G87" i="14"/>
  <c r="I87" i="14"/>
  <c r="K87" i="14"/>
  <c r="M87" i="14"/>
  <c r="O87" i="14"/>
  <c r="Q87" i="14"/>
  <c r="V87" i="14"/>
  <c r="G89" i="14"/>
  <c r="I89" i="14"/>
  <c r="K89" i="14"/>
  <c r="M89" i="14"/>
  <c r="O89" i="14"/>
  <c r="Q89" i="14"/>
  <c r="V89" i="14"/>
  <c r="G91" i="14"/>
  <c r="M91" i="14" s="1"/>
  <c r="I91" i="14"/>
  <c r="K91" i="14"/>
  <c r="O91" i="14"/>
  <c r="Q91" i="14"/>
  <c r="V91" i="14"/>
  <c r="G93" i="14"/>
  <c r="M93" i="14" s="1"/>
  <c r="I93" i="14"/>
  <c r="K93" i="14"/>
  <c r="O93" i="14"/>
  <c r="Q93" i="14"/>
  <c r="V93" i="14"/>
  <c r="G95" i="14"/>
  <c r="M95" i="14" s="1"/>
  <c r="I95" i="14"/>
  <c r="K95" i="14"/>
  <c r="O95" i="14"/>
  <c r="Q95" i="14"/>
  <c r="V95" i="14"/>
  <c r="V83" i="14" s="1"/>
  <c r="G97" i="14"/>
  <c r="I97" i="14"/>
  <c r="K97" i="14"/>
  <c r="M97" i="14"/>
  <c r="O97" i="14"/>
  <c r="Q97" i="14"/>
  <c r="V97" i="14"/>
  <c r="O99" i="14"/>
  <c r="G100" i="14"/>
  <c r="G99" i="14" s="1"/>
  <c r="I100" i="14"/>
  <c r="I99" i="14" s="1"/>
  <c r="K100" i="14"/>
  <c r="K99" i="14" s="1"/>
  <c r="M100" i="14"/>
  <c r="O100" i="14"/>
  <c r="Q100" i="14"/>
  <c r="Q99" i="14" s="1"/>
  <c r="V100" i="14"/>
  <c r="V99" i="14" s="1"/>
  <c r="G101" i="14"/>
  <c r="M101" i="14" s="1"/>
  <c r="I101" i="14"/>
  <c r="K101" i="14"/>
  <c r="O101" i="14"/>
  <c r="Q101" i="14"/>
  <c r="V101" i="14"/>
  <c r="G103" i="14"/>
  <c r="M103" i="14" s="1"/>
  <c r="I103" i="14"/>
  <c r="K103" i="14"/>
  <c r="O103" i="14"/>
  <c r="Q103" i="14"/>
  <c r="V103" i="14"/>
  <c r="G104" i="14"/>
  <c r="V104" i="14"/>
  <c r="G105" i="14"/>
  <c r="I105" i="14"/>
  <c r="I104" i="14" s="1"/>
  <c r="K105" i="14"/>
  <c r="K104" i="14" s="1"/>
  <c r="M105" i="14"/>
  <c r="M104" i="14" s="1"/>
  <c r="O105" i="14"/>
  <c r="O104" i="14" s="1"/>
  <c r="Q105" i="14"/>
  <c r="Q104" i="14" s="1"/>
  <c r="V105" i="14"/>
  <c r="AE109" i="14"/>
  <c r="G63" i="13"/>
  <c r="BA45" i="13"/>
  <c r="BA34" i="13"/>
  <c r="BA18" i="13"/>
  <c r="BA12" i="13"/>
  <c r="I8" i="13"/>
  <c r="G9" i="13"/>
  <c r="AF63" i="13" s="1"/>
  <c r="I9" i="13"/>
  <c r="K9" i="13"/>
  <c r="K8" i="13" s="1"/>
  <c r="O9" i="13"/>
  <c r="O8" i="13" s="1"/>
  <c r="Q9" i="13"/>
  <c r="Q8" i="13" s="1"/>
  <c r="V9" i="13"/>
  <c r="V8" i="13" s="1"/>
  <c r="G11" i="13"/>
  <c r="I11" i="13"/>
  <c r="K11" i="13"/>
  <c r="M11" i="13"/>
  <c r="O11" i="13"/>
  <c r="Q11" i="13"/>
  <c r="V11" i="13"/>
  <c r="G14" i="13"/>
  <c r="O14" i="13"/>
  <c r="V14" i="13"/>
  <c r="G15" i="13"/>
  <c r="I15" i="13"/>
  <c r="I14" i="13" s="1"/>
  <c r="K15" i="13"/>
  <c r="K14" i="13" s="1"/>
  <c r="M15" i="13"/>
  <c r="O15" i="13"/>
  <c r="Q15" i="13"/>
  <c r="Q14" i="13" s="1"/>
  <c r="V15" i="13"/>
  <c r="G17" i="13"/>
  <c r="M17" i="13" s="1"/>
  <c r="I17" i="13"/>
  <c r="K17" i="13"/>
  <c r="O17" i="13"/>
  <c r="Q17" i="13"/>
  <c r="V17" i="13"/>
  <c r="I20" i="13"/>
  <c r="G21" i="13"/>
  <c r="M21" i="13" s="1"/>
  <c r="M20" i="13" s="1"/>
  <c r="I21" i="13"/>
  <c r="K21" i="13"/>
  <c r="K20" i="13" s="1"/>
  <c r="O21" i="13"/>
  <c r="O20" i="13" s="1"/>
  <c r="Q21" i="13"/>
  <c r="Q20" i="13" s="1"/>
  <c r="V21" i="13"/>
  <c r="V20" i="13" s="1"/>
  <c r="G23" i="13"/>
  <c r="I23" i="13"/>
  <c r="K23" i="13"/>
  <c r="M23" i="13"/>
  <c r="O23" i="13"/>
  <c r="Q23" i="13"/>
  <c r="V23" i="13"/>
  <c r="G26" i="13"/>
  <c r="M26" i="13" s="1"/>
  <c r="I26" i="13"/>
  <c r="K26" i="13"/>
  <c r="O26" i="13"/>
  <c r="Q26" i="13"/>
  <c r="V26" i="13"/>
  <c r="G28" i="13"/>
  <c r="M28" i="13" s="1"/>
  <c r="I28" i="13"/>
  <c r="I27" i="13" s="1"/>
  <c r="K28" i="13"/>
  <c r="K27" i="13" s="1"/>
  <c r="O28" i="13"/>
  <c r="O27" i="13" s="1"/>
  <c r="Q28" i="13"/>
  <c r="V28" i="13"/>
  <c r="G31" i="13"/>
  <c r="G27" i="13" s="1"/>
  <c r="I31" i="13"/>
  <c r="K31" i="13"/>
  <c r="M31" i="13"/>
  <c r="O31" i="13"/>
  <c r="Q31" i="13"/>
  <c r="V31" i="13"/>
  <c r="V27" i="13" s="1"/>
  <c r="G33" i="13"/>
  <c r="M33" i="13" s="1"/>
  <c r="I33" i="13"/>
  <c r="K33" i="13"/>
  <c r="O33" i="13"/>
  <c r="Q33" i="13"/>
  <c r="V33" i="13"/>
  <c r="G35" i="13"/>
  <c r="I35" i="13"/>
  <c r="K35" i="13"/>
  <c r="M35" i="13"/>
  <c r="O35" i="13"/>
  <c r="Q35" i="13"/>
  <c r="Q27" i="13" s="1"/>
  <c r="V35" i="13"/>
  <c r="G37" i="13"/>
  <c r="M37" i="13" s="1"/>
  <c r="I37" i="13"/>
  <c r="K37" i="13"/>
  <c r="O37" i="13"/>
  <c r="Q37" i="13"/>
  <c r="V37" i="13"/>
  <c r="G39" i="13"/>
  <c r="I39" i="13"/>
  <c r="K39" i="13"/>
  <c r="M39" i="13"/>
  <c r="O39" i="13"/>
  <c r="Q39" i="13"/>
  <c r="V39" i="13"/>
  <c r="K41" i="13"/>
  <c r="O41" i="13"/>
  <c r="G42" i="13"/>
  <c r="G41" i="13" s="1"/>
  <c r="I42" i="13"/>
  <c r="I41" i="13" s="1"/>
  <c r="K42" i="13"/>
  <c r="M42" i="13"/>
  <c r="M41" i="13" s="1"/>
  <c r="O42" i="13"/>
  <c r="Q42" i="13"/>
  <c r="Q41" i="13" s="1"/>
  <c r="V42" i="13"/>
  <c r="V41" i="13" s="1"/>
  <c r="G43" i="13"/>
  <c r="K43" i="13"/>
  <c r="G44" i="13"/>
  <c r="I44" i="13"/>
  <c r="I43" i="13" s="1"/>
  <c r="K44" i="13"/>
  <c r="M44" i="13"/>
  <c r="M43" i="13" s="1"/>
  <c r="O44" i="13"/>
  <c r="O43" i="13" s="1"/>
  <c r="Q44" i="13"/>
  <c r="Q43" i="13" s="1"/>
  <c r="V44" i="13"/>
  <c r="G46" i="13"/>
  <c r="M46" i="13" s="1"/>
  <c r="I46" i="13"/>
  <c r="K46" i="13"/>
  <c r="O46" i="13"/>
  <c r="Q46" i="13"/>
  <c r="V46" i="13"/>
  <c r="V43" i="13" s="1"/>
  <c r="Q48" i="13"/>
  <c r="G49" i="13"/>
  <c r="M49" i="13" s="1"/>
  <c r="M48" i="13" s="1"/>
  <c r="I49" i="13"/>
  <c r="I48" i="13" s="1"/>
  <c r="K49" i="13"/>
  <c r="K48" i="13" s="1"/>
  <c r="O49" i="13"/>
  <c r="O48" i="13" s="1"/>
  <c r="Q49" i="13"/>
  <c r="V49" i="13"/>
  <c r="G51" i="13"/>
  <c r="G48" i="13" s="1"/>
  <c r="I51" i="13"/>
  <c r="K51" i="13"/>
  <c r="M51" i="13"/>
  <c r="O51" i="13"/>
  <c r="Q51" i="13"/>
  <c r="V51" i="13"/>
  <c r="V48" i="13" s="1"/>
  <c r="K53" i="13"/>
  <c r="G54" i="13"/>
  <c r="I54" i="13"/>
  <c r="I53" i="13" s="1"/>
  <c r="K54" i="13"/>
  <c r="M54" i="13"/>
  <c r="O54" i="13"/>
  <c r="O53" i="13" s="1"/>
  <c r="Q54" i="13"/>
  <c r="Q53" i="13" s="1"/>
  <c r="V54" i="13"/>
  <c r="G55" i="13"/>
  <c r="M55" i="13" s="1"/>
  <c r="M53" i="13" s="1"/>
  <c r="I55" i="13"/>
  <c r="K55" i="13"/>
  <c r="O55" i="13"/>
  <c r="Q55" i="13"/>
  <c r="V55" i="13"/>
  <c r="V53" i="13" s="1"/>
  <c r="G57" i="13"/>
  <c r="I57" i="13"/>
  <c r="K57" i="13"/>
  <c r="M57" i="13"/>
  <c r="O57" i="13"/>
  <c r="Q57" i="13"/>
  <c r="V57" i="13"/>
  <c r="K58" i="13"/>
  <c r="O58" i="13"/>
  <c r="G59" i="13"/>
  <c r="G58" i="13" s="1"/>
  <c r="I59" i="13"/>
  <c r="I58" i="13" s="1"/>
  <c r="K59" i="13"/>
  <c r="M59" i="13"/>
  <c r="M58" i="13" s="1"/>
  <c r="O59" i="13"/>
  <c r="Q59" i="13"/>
  <c r="Q58" i="13" s="1"/>
  <c r="V59" i="13"/>
  <c r="V58" i="13" s="1"/>
  <c r="AE63" i="13"/>
  <c r="G37" i="12"/>
  <c r="BA35" i="12"/>
  <c r="BA33" i="12"/>
  <c r="BA31" i="12"/>
  <c r="BA29" i="12"/>
  <c r="BA27" i="12"/>
  <c r="BA25" i="12"/>
  <c r="BA22" i="12"/>
  <c r="BA20" i="12"/>
  <c r="BA18" i="12"/>
  <c r="BA16" i="12"/>
  <c r="BA13" i="12"/>
  <c r="BA11" i="12"/>
  <c r="O8" i="12"/>
  <c r="G9" i="12"/>
  <c r="I9" i="12"/>
  <c r="I8" i="12" s="1"/>
  <c r="K9" i="12"/>
  <c r="K8" i="12" s="1"/>
  <c r="M9" i="12"/>
  <c r="O9" i="12"/>
  <c r="Q9" i="12"/>
  <c r="Q8" i="12" s="1"/>
  <c r="V9" i="12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V8" i="12" s="1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4" i="12"/>
  <c r="G23" i="12" s="1"/>
  <c r="I24" i="12"/>
  <c r="I23" i="12" s="1"/>
  <c r="K24" i="12"/>
  <c r="M24" i="12"/>
  <c r="O24" i="12"/>
  <c r="Q24" i="12"/>
  <c r="Q23" i="12" s="1"/>
  <c r="V24" i="12"/>
  <c r="V23" i="12" s="1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0" i="12"/>
  <c r="AF37" i="12" s="1"/>
  <c r="I30" i="12"/>
  <c r="K30" i="12"/>
  <c r="O30" i="12"/>
  <c r="O23" i="12" s="1"/>
  <c r="Q30" i="12"/>
  <c r="V30" i="12"/>
  <c r="G32" i="12"/>
  <c r="I32" i="12"/>
  <c r="K32" i="12"/>
  <c r="M32" i="12"/>
  <c r="O32" i="12"/>
  <c r="Q32" i="12"/>
  <c r="V32" i="12"/>
  <c r="G34" i="12"/>
  <c r="M34" i="12" s="1"/>
  <c r="I34" i="12"/>
  <c r="K34" i="12"/>
  <c r="K23" i="12" s="1"/>
  <c r="O34" i="12"/>
  <c r="Q34" i="12"/>
  <c r="V34" i="12"/>
  <c r="AE37" i="12"/>
  <c r="I20" i="1"/>
  <c r="I19" i="1"/>
  <c r="I18" i="1"/>
  <c r="I17" i="1"/>
  <c r="F46" i="1"/>
  <c r="G23" i="1" s="1"/>
  <c r="G46" i="1"/>
  <c r="G25" i="1" s="1"/>
  <c r="A25" i="1" s="1"/>
  <c r="H45" i="1"/>
  <c r="I45" i="1" s="1"/>
  <c r="H43" i="1"/>
  <c r="I43" i="1" s="1"/>
  <c r="H42" i="1"/>
  <c r="I42" i="1" s="1"/>
  <c r="H41" i="1"/>
  <c r="I41" i="1" s="1"/>
  <c r="H40" i="1"/>
  <c r="H39" i="1"/>
  <c r="H46" i="1" s="1"/>
  <c r="J28" i="1"/>
  <c r="J26" i="1"/>
  <c r="G38" i="1"/>
  <c r="F38" i="1"/>
  <c r="J23" i="1"/>
  <c r="J24" i="1"/>
  <c r="J25" i="1"/>
  <c r="J27" i="1"/>
  <c r="E24" i="1"/>
  <c r="E26" i="1"/>
  <c r="I72" i="1" l="1"/>
  <c r="J70" i="1" s="1"/>
  <c r="J71" i="1"/>
  <c r="I16" i="1"/>
  <c r="I21" i="1" s="1"/>
  <c r="J60" i="1"/>
  <c r="J63" i="1"/>
  <c r="J68" i="1"/>
  <c r="J65" i="1"/>
  <c r="J62" i="1"/>
  <c r="J69" i="1"/>
  <c r="J59" i="1"/>
  <c r="J66" i="1"/>
  <c r="A26" i="1"/>
  <c r="G26" i="1"/>
  <c r="G28" i="1"/>
  <c r="M99" i="14"/>
  <c r="M83" i="14"/>
  <c r="M67" i="14"/>
  <c r="M66" i="14" s="1"/>
  <c r="M45" i="14"/>
  <c r="M44" i="14" s="1"/>
  <c r="M34" i="14"/>
  <c r="M33" i="14" s="1"/>
  <c r="M22" i="14"/>
  <c r="M21" i="14" s="1"/>
  <c r="M9" i="14"/>
  <c r="M8" i="14" s="1"/>
  <c r="G56" i="14"/>
  <c r="G25" i="14"/>
  <c r="AF109" i="14"/>
  <c r="M27" i="13"/>
  <c r="M14" i="13"/>
  <c r="G20" i="13"/>
  <c r="G8" i="13"/>
  <c r="G53" i="13"/>
  <c r="M9" i="13"/>
  <c r="M8" i="13" s="1"/>
  <c r="M23" i="12"/>
  <c r="M8" i="12"/>
  <c r="G8" i="12"/>
  <c r="M30" i="12"/>
  <c r="J61" i="1"/>
  <c r="J64" i="1"/>
  <c r="J67" i="1"/>
  <c r="A23" i="1"/>
  <c r="I39" i="1"/>
  <c r="I46" i="1" s="1"/>
  <c r="J72" i="1" l="1"/>
  <c r="G24" i="1"/>
  <c r="A27" i="1" s="1"/>
  <c r="A24" i="1"/>
  <c r="J44" i="1"/>
  <c r="J42" i="1"/>
  <c r="J39" i="1"/>
  <c r="J46" i="1" s="1"/>
  <c r="J41" i="1"/>
  <c r="J45" i="1"/>
  <c r="J43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4227B229-C386-4C5D-83D6-EFFDB67DBB1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B652F23-41A9-4AF5-9879-5C9A9788829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385B28A2-DB52-4BBF-A3BF-049DA550D25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1ADC02F-F672-4683-8783-7656F7A7502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D7507BD3-8AC4-4409-8FB9-1B6291E37A1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267C995-5A8B-43F8-AA86-3FC4265DEA7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<sst xmlns="http://schemas.openxmlformats.org/spreadsheetml/2006/main" count="1207" uniqueCount="351">
  <si>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</si>
  <si>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</si>
  <si>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</si>
  <si>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</si>
  <si>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</si>
  <si>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</si>
  <si>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</si>
  <si>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</si>
  <si>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</si>
  <si>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</si>
  <si>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</si>
  <si>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</si>
  <si>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</si>
  <si>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</si>
  <si>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</si>
  <si>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</si>
  <si>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</si>
  <si>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</si>
  <si>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</si>
  <si>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</si>
  <si>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</si>
  <si>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</si>
  <si>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</si>
  <si>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</si>
  <si>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</si>
  <si>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</si>
  <si>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</si>
  <si>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</si>
  <si>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</si>
  <si>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</si>
  <si>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</si>
  <si>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</si>
  <si>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</si>
  <si>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</si>
  <si>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</si>
  <si>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</si>
  <si>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</si>
  <si>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</si>
  <si>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</si>
  <si>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</si>
  <si>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</si>
  <si>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</si>
  <si>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</si>
  <si>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007</t>
  </si>
  <si>
    <t>OK U Tří Kohoutů_Rozšíření chodníku</t>
  </si>
  <si>
    <t>Město Ivančice</t>
  </si>
  <si>
    <t>Palackého náměstí 196/6</t>
  </si>
  <si>
    <t>Ivančice</t>
  </si>
  <si>
    <t>66491</t>
  </si>
  <si>
    <t>00281859</t>
  </si>
  <si>
    <t>CZ00281859</t>
  </si>
  <si>
    <t>QIM Atelier s.r.o.</t>
  </si>
  <si>
    <t>Botanická 605/19</t>
  </si>
  <si>
    <t>Brno-Veveří</t>
  </si>
  <si>
    <t>60200</t>
  </si>
  <si>
    <t>29212065</t>
  </si>
  <si>
    <t>CZ29212065</t>
  </si>
  <si>
    <t>Stavba</t>
  </si>
  <si>
    <t>Stavební objekt</t>
  </si>
  <si>
    <t>SO 000</t>
  </si>
  <si>
    <t>Příprava staveniště</t>
  </si>
  <si>
    <t>01</t>
  </si>
  <si>
    <t>SO 100</t>
  </si>
  <si>
    <t>Objetky pozemních komunikací</t>
  </si>
  <si>
    <t>Chodník</t>
  </si>
  <si>
    <t>02</t>
  </si>
  <si>
    <t>Parkovací plochy</t>
  </si>
  <si>
    <t>Celkem za stavbu</t>
  </si>
  <si>
    <t>CZK</t>
  </si>
  <si>
    <t>#POPS</t>
  </si>
  <si>
    <t>Popis stavby: 007 - OK U Tří Kohoutů_Rozšíření chodníku</t>
  </si>
  <si>
    <t>#POPO</t>
  </si>
  <si>
    <t>Popis objektu: SO 000 - Příprava staveniště</t>
  </si>
  <si>
    <t>#POPR</t>
  </si>
  <si>
    <t>Popis rozpočtu: 01 - Vedlejší náklady</t>
  </si>
  <si>
    <t>Popis objektu: SO 100 - Objetky pozemních komunikací</t>
  </si>
  <si>
    <t>Popis rozpočtu: 01 - Chodník</t>
  </si>
  <si>
    <t>Popis rozpočtu: 02 - Parkovací plochy</t>
  </si>
  <si>
    <t>Rekapitulace dílů</t>
  </si>
  <si>
    <t>Typ dílu</t>
  </si>
  <si>
    <t>1</t>
  </si>
  <si>
    <t>Zemní práce</t>
  </si>
  <si>
    <t>11</t>
  </si>
  <si>
    <t>Přípravné a přidružené práce</t>
  </si>
  <si>
    <t>13</t>
  </si>
  <si>
    <t>Hloubené vykopávky</t>
  </si>
  <si>
    <t>16</t>
  </si>
  <si>
    <t>Přemístění výkopku</t>
  </si>
  <si>
    <t>18</t>
  </si>
  <si>
    <t>Povrchové úpravy terénu</t>
  </si>
  <si>
    <t>2</t>
  </si>
  <si>
    <t>Základy a zvláštní zakládání</t>
  </si>
  <si>
    <t>56</t>
  </si>
  <si>
    <t>Podkladní vrstvy komunikací a zpevněných ploch</t>
  </si>
  <si>
    <t>59</t>
  </si>
  <si>
    <t>Dlažby a předlažby komunikací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</si>
  <si>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</si>
  <si>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</si>
  <si>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</si>
  <si>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</si>
  <si>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</si>
  <si>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</si>
  <si>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</si>
  <si>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</si>
  <si>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</si>
  <si>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</si>
  <si>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</si>
  <si>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</si>
  <si>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</si>
  <si>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</si>
  <si>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</si>
  <si>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</si>
  <si>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</si>
  <si>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</si>
  <si>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</si>
  <si>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</si>
  <si>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</si>
  <si>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</si>
  <si>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</si>
  <si>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</si>
  <si>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</si>
  <si>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</si>
  <si>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</si>
  <si>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</si>
  <si>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</si>
  <si>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</si>
  <si>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</si>
  <si>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</si>
  <si>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</si>
  <si>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</si>
  <si>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</si>
  <si>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</si>
  <si>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</si>
  <si>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005111020R</t>
  </si>
  <si>
    <t>Vytyčení stavby</t>
  </si>
  <si>
    <t>Soubor</t>
  </si>
  <si>
    <t>RTS 24/ I</t>
  </si>
  <si>
    <t>Indiv</t>
  </si>
  <si>
    <t>VRN</t>
  </si>
  <si>
    <t>Běžná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</si>
  <si>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</si>
  <si>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</si>
  <si>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</si>
  <si>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</si>
  <si>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</si>
  <si>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</si>
  <si>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00511 R</t>
  </si>
  <si>
    <t xml:space="preserve">Geodetické práce 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</si>
  <si>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</si>
  <si>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</si>
  <si>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</si>
  <si>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</si>
  <si>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</si>
  <si>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</si>
  <si>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</si>
  <si>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</si>
  <si>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</si>
  <si>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00526 JNDS</t>
  </si>
  <si>
    <t>Ostatní náklady vyplývající z povinností a ujednání stanovených v zadávací dokumentaci,, vč. obchodních podmínek dle smlouvy o dílo</t>
  </si>
  <si>
    <t>Vlastní</t>
  </si>
  <si>
    <t>004111010R</t>
  </si>
  <si>
    <t xml:space="preserve">Průzkumné práce 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</si>
  <si>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</si>
  <si>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</si>
  <si>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</si>
  <si>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</si>
  <si>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</si>
  <si>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</si>
  <si>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</si>
  <si>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</si>
  <si>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</si>
  <si>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 xml:space="preserve">l     </t>
  </si>
  <si>
    <t>náklady spojené s provedením všech technickými normami předepsaných zkoušek a revizí stavebních konstrukcí nebo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</si>
  <si>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</si>
  <si>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</si>
  <si>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</si>
  <si>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</si>
  <si>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</si>
  <si>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</si>
  <si>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</si>
  <si>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Geodetické zaměření rohů stavby, stabilizace bodů a sestavení laviček.</t>
  </si>
  <si>
    <t>END</t>
  </si>
  <si>
    <t>122201109R00</t>
  </si>
  <si>
    <t>Odkopávky a  prokopávky nezapažené v hornině 3  příplatek k cenám za lepivost horniny</t>
  </si>
  <si>
    <t>m3</t>
  </si>
  <si>
    <t>800-1</t>
  </si>
  <si>
    <t>RTS 23/ I</t>
  </si>
  <si>
    <t>Práce</t>
  </si>
  <si>
    <t>POL1_</t>
  </si>
  <si>
    <t>s přehozením výkopku na vzdálenost do 3 m nebo s naložením na dopravní prostředek,</t>
  </si>
  <si>
    <t>SPI</t>
  </si>
  <si>
    <t>122202201R00</t>
  </si>
  <si>
    <t>Odkopávky a prokopávky pro silnice v hornině 3 do 100 m3</t>
  </si>
  <si>
    <t>s přemístěním výkopku v příčných profilech na vzdálenost do 15 m nebo s naložením na dopravní prostředek.</t>
  </si>
  <si>
    <t>70*0,3</t>
  </si>
  <si>
    <t>VV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</si>
  <si>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</si>
  <si>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</si>
  <si>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</si>
  <si>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</si>
  <si>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s přemístěním hmot na skládku na vzdálenost do 3 m nebo s naložením na dopravní prostředek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</si>
  <si>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</si>
  <si>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</si>
  <si>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</si>
  <si>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</si>
  <si>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Materiál bude odvezen do městského skladu. Odvoz bude zajištěn Městem Olešnice.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</si>
  <si>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</si>
  <si>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</si>
  <si>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</si>
  <si>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</si>
  <si>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  z horniny 1 až 4</t>
  </si>
  <si>
    <t>21*10</t>
  </si>
  <si>
    <t>199000002R00</t>
  </si>
  <si>
    <t>Poplatky za skládku horniny 1- 4, skupina 17 05 04 z Katalogu odpadů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</si>
  <si>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</si>
  <si>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</si>
  <si>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</si>
  <si>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</si>
  <si>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60*0,75</t>
  </si>
  <si>
    <t>181101102R00</t>
  </si>
  <si>
    <t>Úprava pláně v zářezech v hornině 1 až 4, se zhutněním</t>
  </si>
  <si>
    <t>vyrovnáním výškových rozdílů, ploch vodorovných a ploch do sklonu 1 : 5.</t>
  </si>
  <si>
    <t>181301111R00</t>
  </si>
  <si>
    <t>Rozprostření a urovnání ornice v rovině v souvislé ploše přes 500 m2, tloušťka vrstvy do 100 mm</t>
  </si>
  <si>
    <t>s případným nutným přemístěním hromad nebo dočasných skládek na místo potřeby ze vzdálenosti do 30 m, v rovině nebo ve svahu do 1 : 5,</t>
  </si>
  <si>
    <t>185804312R00</t>
  </si>
  <si>
    <t xml:space="preserve">Zalití rostlin vodou plocha přes 20 m2,  </t>
  </si>
  <si>
    <t>45*0,05</t>
  </si>
  <si>
    <t>00572400R</t>
  </si>
  <si>
    <t>směs travní parková, pro běžnou zátěž</t>
  </si>
  <si>
    <t>kg</t>
  </si>
  <si>
    <t>SPCM</t>
  </si>
  <si>
    <t>Specifikace</t>
  </si>
  <si>
    <t>POL3_</t>
  </si>
  <si>
    <t>45*0,03</t>
  </si>
  <si>
    <t>10364200R</t>
  </si>
  <si>
    <t>ornice pro pozemkové úpravy</t>
  </si>
  <si>
    <t>RTS 22/ II</t>
  </si>
  <si>
    <t>45*0,1</t>
  </si>
  <si>
    <t>564851111RT2</t>
  </si>
  <si>
    <t>Podklad ze štěrkodrti s rozprostřením a zhutněním frakce 0-32 mm, tloušťka po zhutnění 150 mm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</si>
  <si>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</si>
  <si>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</si>
  <si>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</si>
  <si>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59245110R</t>
  </si>
  <si>
    <t>dlažba betonová dvouvrstvá, skladebná; obdélník; šedá; l = 200 mm; š = 100 mm; tl. 60,0 mm</t>
  </si>
  <si>
    <t>70*1,05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</si>
  <si>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</si>
  <si>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</si>
  <si>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</si>
  <si>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59217421R</t>
  </si>
  <si>
    <t>obrubník chodníkový materiál beton; l = 1000,0 mm; š = 100,0 mm; h = 250,0 mm; barva šedá</t>
  </si>
  <si>
    <t>kus</t>
  </si>
  <si>
    <t>41*1,01</t>
  </si>
  <si>
    <t>979084216R00</t>
  </si>
  <si>
    <t>Vodorovná doprava vybouraných hmot po suchu bez naložení, ale se složením na vzdálenost do 5 km</t>
  </si>
  <si>
    <t>t</t>
  </si>
  <si>
    <t>979084219R00</t>
  </si>
  <si>
    <t>Vodorovná doprava vybouraných hmot po suchu příplatek k ceně za každých dalších i započatých 5 km přes 5 km</t>
  </si>
  <si>
    <t>3,54*3</t>
  </si>
  <si>
    <t>979990103R00</t>
  </si>
  <si>
    <t>Poplatek za skládku za uložení, betonu,  , skupina 17 01 01 z Katalogu odpadů</t>
  </si>
  <si>
    <t>801-3</t>
  </si>
  <si>
    <t>998223011R00</t>
  </si>
  <si>
    <t>Přesun hmot pozemních komunikací, kryt dlážděný jakékoliv délky objektu</t>
  </si>
  <si>
    <t>vodorovně do 200 m</t>
  </si>
  <si>
    <t>7,51635+26,46+14,6545+10,1926</t>
  </si>
  <si>
    <t>410*0,45</t>
  </si>
  <si>
    <t>122202209R00</t>
  </si>
  <si>
    <t>Odkopávky a prokopávky pro silnice v hornině 3 příplatek za lepivost horniny</t>
  </si>
  <si>
    <t>184,5*0,3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</si>
  <si>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</si>
  <si>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</si>
  <si>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</si>
  <si>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rýha pro trativod : 25*0,4*0,45</t>
  </si>
  <si>
    <t>184,5+4,5</t>
  </si>
  <si>
    <t>189*10</t>
  </si>
  <si>
    <t>95*0,05</t>
  </si>
  <si>
    <t>95*0,03</t>
  </si>
  <si>
    <t>95*0,1</t>
  </si>
  <si>
    <t>211971110R00</t>
  </si>
  <si>
    <t xml:space="preserve">Zřízení opláštění odvod. žeber z geotextilie o sklonu do 1:2,5,  </t>
  </si>
  <si>
    <t>800-2</t>
  </si>
  <si>
    <t>v rýze nebo v zářezu se stěnami,</t>
  </si>
  <si>
    <t>21*(0,4*2+0,45*2)</t>
  </si>
  <si>
    <t>212561111RK1</t>
  </si>
  <si>
    <t>Výplň trativodů kamenivem hrubým drceným, frakce 4-16 mm</t>
  </si>
  <si>
    <t>RTS 22/ I</t>
  </si>
  <si>
    <t>do rýh bez zhutnění s úpravou povrchu výplně,</t>
  </si>
  <si>
    <t>21*(0,4*0,44-pi*0,125^2/4)</t>
  </si>
  <si>
    <t>212753115R00</t>
  </si>
  <si>
    <t>Plastové drenážní trubky montáž ohebné plastové drenážní trubky do rýhy, DN 125, bez lože</t>
  </si>
  <si>
    <t>827-1</t>
  </si>
  <si>
    <t>212753511R00</t>
  </si>
  <si>
    <t>Plastové drenážní trubky montáž drenážní tvarovky,  , s jedním spojem</t>
  </si>
  <si>
    <t>28611224.AR</t>
  </si>
  <si>
    <t>Trubka plastová drenážní spoj: drážkový; potrubí: jednovrstvé; materiál: PVC; povrch: žebrovaný; ohebná; DN = 125; vsakovací plocha = 52,0 cm2/m</t>
  </si>
  <si>
    <t>28611327.AR</t>
  </si>
  <si>
    <t>Zátka plastová drenážní spoj: drážkový; potrubí: jednovrstvé; materiál: PVC; DN = 125</t>
  </si>
  <si>
    <t>67390525R</t>
  </si>
  <si>
    <t>geotextilie PP, PES; funkce drenážní, separační, ochranná, výztužná, filtrační; plošná hmotnost 250 g/m2</t>
  </si>
  <si>
    <t>chodník : 31+4</t>
  </si>
  <si>
    <t>parkovací stání : 191</t>
  </si>
  <si>
    <t>564861111RT2</t>
  </si>
  <si>
    <t>Podklad ze štěrkodrti s rozprostřením a zhutněním frakce 0-32 mm, tloušťka po zhutnění 200 mm</t>
  </si>
  <si>
    <t>parkovací stání : 195+20</t>
  </si>
  <si>
    <t>komunikace : 185</t>
  </si>
  <si>
    <t>567132111R00</t>
  </si>
  <si>
    <t>Podklad z kameniva zpevněného cementem SC C8/10, tloušťka po zhutnění 160 mm</t>
  </si>
  <si>
    <t>bez dilatačních spár, s rozprostřením a zhutněním, ošetřením povrchu podkladu vodou</t>
  </si>
  <si>
    <t>185+20</t>
  </si>
  <si>
    <t>591111111R00</t>
  </si>
  <si>
    <t>Kladení dlažby z kostek velkých z kamene, do lože z kameniva těženého tloušťky 50 mm</t>
  </si>
  <si>
    <t>s provedením lože do 50 mm, s vyplněním spár, s dvojím beraněním a se smetením přebytečného materiálu na krajnici</t>
  </si>
  <si>
    <t>591211111R00</t>
  </si>
  <si>
    <t>Kladení dlažby z kostek drobných z kamene, do lože z kameniva těženého tloušťky 50 mm</t>
  </si>
  <si>
    <t>596291111R00</t>
  </si>
  <si>
    <t>Řezání zámkové dlažby tloušťky 60 mm</t>
  </si>
  <si>
    <t>1,5+30</t>
  </si>
  <si>
    <t>58380129R</t>
  </si>
  <si>
    <t>kostka dlažební; žula; 10/12 cm; třída I; štípaná</t>
  </si>
  <si>
    <t>(356,4/4)*1,05</t>
  </si>
  <si>
    <t>58380156R</t>
  </si>
  <si>
    <t>kostka dlažební žula; 15/17 cm; strojně štípaná</t>
  </si>
  <si>
    <t>(39,6/2,5)*1,05</t>
  </si>
  <si>
    <t>592451151R</t>
  </si>
  <si>
    <t>dlažba betonová dvouvrstvá, skladebná; obdélník; dlaždice pro nevidomé; červená; l = 200 mm; š = 100 mm; tl. 60,0 mm</t>
  </si>
  <si>
    <t>4*1,05</t>
  </si>
  <si>
    <t>5924511900R</t>
  </si>
  <si>
    <t>dlažba betonová dvouvrstvá; čtverec; šedá; l = 200 mm; š = 200 mm; tl. 60,0 mm</t>
  </si>
  <si>
    <t>31*1,05</t>
  </si>
  <si>
    <t>Osazení silničního nebo chodníkového obrubníku stojatého, s boční opěrou z betonu prostého, do lože z betonu prostého C 12/15</t>
  </si>
  <si>
    <t>107+53+3+3+8+15</t>
  </si>
  <si>
    <t>15*1,01</t>
  </si>
  <si>
    <t>59217472R</t>
  </si>
  <si>
    <t>obrubník silniční materiál beton; l = 1000,0 mm; š = 150,0 mm; h = 250,0 mm; barva šedá</t>
  </si>
  <si>
    <t>106*1,01</t>
  </si>
  <si>
    <t>59217476R</t>
  </si>
  <si>
    <t>obrubník silniční nájezdový; materiál beton; l = 1000,0 mm; š = 150,0 mm; h = 150,0 mm; barva šedá</t>
  </si>
  <si>
    <t>53*1,01</t>
  </si>
  <si>
    <t>59217480R</t>
  </si>
  <si>
    <t>obrubník silniční přechodový levý; materiál beton; l = 1000,0 mm; š = 150,0 mm; výškový rozsah h = 150 až 250 mm; barva šedá</t>
  </si>
  <si>
    <t>3*1,01</t>
  </si>
  <si>
    <t>59217481R</t>
  </si>
  <si>
    <t>obrubník silniční přechodový pravý; materiál beton; l = 1000,0 mm; š = 150,0 mm; výškový rozsah h = 150 až 250 mm; barva šedá</t>
  </si>
  <si>
    <t>59217495R</t>
  </si>
  <si>
    <t>obrubník silniční oblouk vnější; r 1 000 mm; materiál beton; l = 1000,0 mm; š = 150,0 mm; h = 250,0 mm; barva šedá</t>
  </si>
  <si>
    <t>8*1,01</t>
  </si>
  <si>
    <t>15,63*10</t>
  </si>
  <si>
    <t>Poplatek za uložení, betonu,  , skupina 17 01 01 z Katalogu odpadů</t>
  </si>
  <si>
    <t>15,86785+5,7527+345,60945+161,16025+48,695887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</si>
</sst>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9Gmg4fE+6aqmdtV/2fJcL3UjHKJEBe2NctnxESymfrA7hdnrn+ne3Jk50cVjoT4cUa/yF3h1AA8SPC+pmoCC6Q==" saltValue="LFwo0j47zcuXTyHq/yE4e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25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5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5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5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5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5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5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5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SUMIF(F59:F71,A16,I59:I71)+SUMIF(F59:F71,"PSU",I59:I71)</f>
        <v>0</v>
      </c>
      <c r="J16" s="81"/>
    </row>
    <row r="17" spans="1:10" ht="23.25" customHeight="1" x14ac:dyDescent="0.25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SUMIF(F59:F71,A17,I59:I71)</f>
        <v>0</v>
      </c>
      <c r="J17" s="81"/>
    </row>
    <row r="18" spans="1:10" ht="23.25" customHeight="1" x14ac:dyDescent="0.25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SUMIF(F59:F71,A18,I59:I71)</f>
        <v>0</v>
      </c>
      <c r="J18" s="81"/>
    </row>
    <row r="19" spans="1:10" ht="23.25" customHeight="1" x14ac:dyDescent="0.25">
      <c r="A19" s="194" t="s">
        <v>102</v>
      </c>
      <c r="B19" s="37" t="s">
        <v>27</v>
      </c>
      <c r="C19" s="58"/>
      <c r="D19" s="59"/>
      <c r="E19" s="79"/>
      <c r="F19" s="80"/>
      <c r="G19" s="79"/>
      <c r="H19" s="80"/>
      <c r="I19" s="79">
        <f>SUMIF(F59:F71,A19,I59:I71)</f>
        <v>0</v>
      </c>
      <c r="J19" s="81"/>
    </row>
    <row r="20" spans="1:10" ht="23.25" customHeight="1" x14ac:dyDescent="0.25">
      <c r="A20" s="194" t="s">
        <v>103</v>
      </c>
      <c r="B20" s="37" t="s">
        <v>28</v>
      </c>
      <c r="C20" s="58"/>
      <c r="D20" s="59"/>
      <c r="E20" s="79"/>
      <c r="F20" s="80"/>
      <c r="G20" s="79"/>
      <c r="H20" s="80"/>
      <c r="I20" s="79">
        <f>SUMIF(F59:F71,A20,I59:I71)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5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3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57</v>
      </c>
      <c r="C39" s="145"/>
      <c r="D39" s="145"/>
      <c r="E39" s="145"/>
      <c r="F39" s="146">
        <f>'SO 000 01 Pol'!AE37+'SO 100 01 Pol'!AE63+'SO 100 02 Pol'!AE109</f>
        <v>0</v>
      </c>
      <c r="G39" s="147">
        <f>'SO 000 01 Pol'!AF37+'SO 100 01 Pol'!AF63+'SO 100 02 Pol'!AF109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5">
      <c r="A40" s="134">
        <v>2</v>
      </c>
      <c r="B40" s="150"/>
      <c r="C40" s="151" t="s">
        <v>58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5">
      <c r="A41" s="134">
        <v>2</v>
      </c>
      <c r="B41" s="150" t="s">
        <v>59</v>
      </c>
      <c r="C41" s="151" t="s">
        <v>60</v>
      </c>
      <c r="D41" s="151"/>
      <c r="E41" s="151"/>
      <c r="F41" s="152">
        <f>'SO 000 01 Pol'!AE37</f>
        <v>0</v>
      </c>
      <c r="G41" s="153">
        <f>'SO 000 01 Pol'!AF37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5">
      <c r="A42" s="134">
        <v>3</v>
      </c>
      <c r="B42" s="155" t="s">
        <v>61</v>
      </c>
      <c r="C42" s="145" t="s">
        <v>27</v>
      </c>
      <c r="D42" s="145"/>
      <c r="E42" s="145"/>
      <c r="F42" s="156">
        <f>'SO 000 01 Pol'!AE37</f>
        <v>0</v>
      </c>
      <c r="G42" s="148">
        <f>'SO 000 01 Pol'!AF37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5">
      <c r="A43" s="134">
        <v>2</v>
      </c>
      <c r="B43" s="150" t="s">
        <v>62</v>
      </c>
      <c r="C43" s="151" t="s">
        <v>63</v>
      </c>
      <c r="D43" s="151"/>
      <c r="E43" s="151"/>
      <c r="F43" s="152">
        <f>'SO 100 01 Pol'!AE63+'SO 100 02 Pol'!AE109</f>
        <v>0</v>
      </c>
      <c r="G43" s="153">
        <f>'SO 100 01 Pol'!AF63+'SO 100 02 Pol'!AF109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5">
      <c r="A44" s="134">
        <v>3</v>
      </c>
      <c r="B44" s="155" t="s">
        <v>61</v>
      </c>
      <c r="C44" s="145" t="s">
        <v>64</v>
      </c>
      <c r="D44" s="145"/>
      <c r="E44" s="145"/>
      <c r="F44" s="156">
        <f>'SO 100 01 Pol'!AE63</f>
        <v>0</v>
      </c>
      <c r="G44" s="148">
        <f>'SO 100 01 Pol'!AF63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5">
      <c r="A45" s="134">
        <v>3</v>
      </c>
      <c r="B45" s="155" t="s">
        <v>65</v>
      </c>
      <c r="C45" s="145" t="s">
        <v>66</v>
      </c>
      <c r="D45" s="145"/>
      <c r="E45" s="145"/>
      <c r="F45" s="156">
        <f>'SO 100 02 Pol'!AE109</f>
        <v>0</v>
      </c>
      <c r="G45" s="148">
        <f>'SO 100 02 Pol'!AF109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5">
      <c r="A46" s="134"/>
      <c r="B46" s="157" t="s">
        <v>67</v>
      </c>
      <c r="C46" s="158"/>
      <c r="D46" s="158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1">
        <f>SUMIF(A39:A45,"=1",I39:I45)</f>
        <v>0</v>
      </c>
      <c r="J46" s="162">
        <f>SUMIF(A39:A45,"=1",J39:J45)</f>
        <v>0</v>
      </c>
    </row>
    <row r="48" spans="1:10" x14ac:dyDescent="0.25">
      <c r="A48" t="s">
        <v>69</v>
      </c>
      <c r="B48" t="s">
        <v>70</v>
      </c>
    </row>
    <row r="49" spans="1:10" x14ac:dyDescent="0.25">
      <c r="A49" t="s">
        <v>71</v>
      </c>
      <c r="B49" t="s">
        <v>72</v>
      </c>
    </row>
    <row r="50" spans="1:10" x14ac:dyDescent="0.25">
      <c r="A50" t="s">
        <v>73</v>
      </c>
      <c r="B50" t="s">
        <v>74</v>
      </c>
    </row>
    <row r="51" spans="1:10" x14ac:dyDescent="0.25">
      <c r="A51" t="s">
        <v>71</v>
      </c>
      <c r="B51" t="s">
        <v>75</v>
      </c>
    </row>
    <row r="52" spans="1:10" x14ac:dyDescent="0.25">
      <c r="A52" t="s">
        <v>73</v>
      </c>
      <c r="B52" t="s">
        <v>76</v>
      </c>
    </row>
    <row r="53" spans="1:10" x14ac:dyDescent="0.25">
      <c r="A53" t="s">
        <v>73</v>
      </c>
      <c r="B53" t="s">
        <v>77</v>
      </c>
    </row>
    <row r="56" spans="1:10" ht="15.6" x14ac:dyDescent="0.3">
      <c r="B56" s="173" t="s">
        <v>78</v>
      </c>
    </row>
    <row r="58" spans="1:10" ht="25.5" customHeight="1" x14ac:dyDescent="0.25">
      <c r="A58" s="175"/>
      <c r="B58" s="178" t="s">
        <v>17</v>
      </c>
      <c r="C58" s="178" t="s">
        <v>5</v>
      </c>
      <c r="D58" s="179"/>
      <c r="E58" s="179"/>
      <c r="F58" s="180" t="s">
        <v>79</v>
      </c>
      <c r="G58" s="180"/>
      <c r="H58" s="180"/>
      <c r="I58" s="180" t="s">
        <v>29</v>
      </c>
      <c r="J58" s="180" t="s">
        <v>0</v>
      </c>
    </row>
    <row r="59" spans="1:10" ht="36.75" customHeight="1" x14ac:dyDescent="0.25">
      <c r="A59" s="176"/>
      <c r="B59" s="181" t="s">
        <v>80</v>
      </c>
      <c r="C59" s="182" t="s">
        <v>81</v>
      </c>
      <c r="D59" s="183"/>
      <c r="E59" s="183"/>
      <c r="F59" s="190" t="s">
        <v>24</v>
      </c>
      <c r="G59" s="191"/>
      <c r="H59" s="191"/>
      <c r="I59" s="191">
        <f>'SO 100 01 Pol'!G8+'SO 100 02 Pol'!G8</f>
        <v>0</v>
      </c>
      <c r="J59" s="187" t="str">
        <f>IF(I72=0,"",I59/I72*100)</f>
        <v/>
      </c>
    </row>
    <row r="60" spans="1:10" ht="36.75" customHeight="1" x14ac:dyDescent="0.25">
      <c r="A60" s="176"/>
      <c r="B60" s="181" t="s">
        <v>82</v>
      </c>
      <c r="C60" s="182" t="s">
        <v>83</v>
      </c>
      <c r="D60" s="183"/>
      <c r="E60" s="183"/>
      <c r="F60" s="190" t="s">
        <v>24</v>
      </c>
      <c r="G60" s="191"/>
      <c r="H60" s="191"/>
      <c r="I60" s="191">
        <f>'SO 100 01 Pol'!G14+'SO 100 02 Pol'!G15</f>
        <v>0</v>
      </c>
      <c r="J60" s="187" t="str">
        <f>IF(I72=0,"",I60/I72*100)</f>
        <v/>
      </c>
    </row>
    <row r="61" spans="1:10" ht="36.75" customHeight="1" x14ac:dyDescent="0.25">
      <c r="A61" s="176"/>
      <c r="B61" s="181" t="s">
        <v>84</v>
      </c>
      <c r="C61" s="182" t="s">
        <v>85</v>
      </c>
      <c r="D61" s="183"/>
      <c r="E61" s="183"/>
      <c r="F61" s="190" t="s">
        <v>24</v>
      </c>
      <c r="G61" s="191"/>
      <c r="H61" s="191"/>
      <c r="I61" s="191">
        <f>'SO 100 02 Pol'!G21</f>
        <v>0</v>
      </c>
      <c r="J61" s="187" t="str">
        <f>IF(I72=0,"",I61/I72*100)</f>
        <v/>
      </c>
    </row>
    <row r="62" spans="1:10" ht="36.75" customHeight="1" x14ac:dyDescent="0.25">
      <c r="A62" s="176"/>
      <c r="B62" s="181" t="s">
        <v>86</v>
      </c>
      <c r="C62" s="182" t="s">
        <v>87</v>
      </c>
      <c r="D62" s="183"/>
      <c r="E62" s="183"/>
      <c r="F62" s="190" t="s">
        <v>24</v>
      </c>
      <c r="G62" s="191"/>
      <c r="H62" s="191"/>
      <c r="I62" s="191">
        <f>'SO 100 01 Pol'!G20+'SO 100 02 Pol'!G25</f>
        <v>0</v>
      </c>
      <c r="J62" s="187" t="str">
        <f>IF(I72=0,"",I62/I72*100)</f>
        <v/>
      </c>
    </row>
    <row r="63" spans="1:10" ht="36.75" customHeight="1" x14ac:dyDescent="0.25">
      <c r="A63" s="176"/>
      <c r="B63" s="181" t="s">
        <v>88</v>
      </c>
      <c r="C63" s="182" t="s">
        <v>89</v>
      </c>
      <c r="D63" s="183"/>
      <c r="E63" s="183"/>
      <c r="F63" s="190" t="s">
        <v>24</v>
      </c>
      <c r="G63" s="191"/>
      <c r="H63" s="191"/>
      <c r="I63" s="191">
        <f>'SO 100 01 Pol'!G27+'SO 100 02 Pol'!G33</f>
        <v>0</v>
      </c>
      <c r="J63" s="187" t="str">
        <f>IF(I72=0,"",I63/I72*100)</f>
        <v/>
      </c>
    </row>
    <row r="64" spans="1:10" ht="36.75" customHeight="1" x14ac:dyDescent="0.25">
      <c r="A64" s="176"/>
      <c r="B64" s="181" t="s">
        <v>90</v>
      </c>
      <c r="C64" s="182" t="s">
        <v>91</v>
      </c>
      <c r="D64" s="183"/>
      <c r="E64" s="183"/>
      <c r="F64" s="190" t="s">
        <v>24</v>
      </c>
      <c r="G64" s="191"/>
      <c r="H64" s="191"/>
      <c r="I64" s="191">
        <f>'SO 100 02 Pol'!G44</f>
        <v>0</v>
      </c>
      <c r="J64" s="187" t="str">
        <f>IF(I72=0,"",I64/I72*100)</f>
        <v/>
      </c>
    </row>
    <row r="65" spans="1:10" ht="36.75" customHeight="1" x14ac:dyDescent="0.25">
      <c r="A65" s="176"/>
      <c r="B65" s="181" t="s">
        <v>92</v>
      </c>
      <c r="C65" s="182" t="s">
        <v>93</v>
      </c>
      <c r="D65" s="183"/>
      <c r="E65" s="183"/>
      <c r="F65" s="190" t="s">
        <v>24</v>
      </c>
      <c r="G65" s="191"/>
      <c r="H65" s="191"/>
      <c r="I65" s="191">
        <f>'SO 100 01 Pol'!G41+'SO 100 02 Pol'!G56</f>
        <v>0</v>
      </c>
      <c r="J65" s="187" t="str">
        <f>IF(I72=0,"",I65/I72*100)</f>
        <v/>
      </c>
    </row>
    <row r="66" spans="1:10" ht="36.75" customHeight="1" x14ac:dyDescent="0.25">
      <c r="A66" s="176"/>
      <c r="B66" s="181" t="s">
        <v>94</v>
      </c>
      <c r="C66" s="182" t="s">
        <v>95</v>
      </c>
      <c r="D66" s="183"/>
      <c r="E66" s="183"/>
      <c r="F66" s="190" t="s">
        <v>24</v>
      </c>
      <c r="G66" s="191"/>
      <c r="H66" s="191"/>
      <c r="I66" s="191">
        <f>'SO 100 01 Pol'!G43+'SO 100 02 Pol'!G66</f>
        <v>0</v>
      </c>
      <c r="J66" s="187" t="str">
        <f>IF(I72=0,"",I66/I72*100)</f>
        <v/>
      </c>
    </row>
    <row r="67" spans="1:10" ht="36.75" customHeight="1" x14ac:dyDescent="0.25">
      <c r="A67" s="176"/>
      <c r="B67" s="181" t="s">
        <v>96</v>
      </c>
      <c r="C67" s="182" t="s">
        <v>97</v>
      </c>
      <c r="D67" s="183"/>
      <c r="E67" s="183"/>
      <c r="F67" s="190" t="s">
        <v>24</v>
      </c>
      <c r="G67" s="191"/>
      <c r="H67" s="191"/>
      <c r="I67" s="191">
        <f>'SO 100 01 Pol'!G48+'SO 100 02 Pol'!G83</f>
        <v>0</v>
      </c>
      <c r="J67" s="187" t="str">
        <f>IF(I72=0,"",I67/I72*100)</f>
        <v/>
      </c>
    </row>
    <row r="68" spans="1:10" ht="36.75" customHeight="1" x14ac:dyDescent="0.25">
      <c r="A68" s="176"/>
      <c r="B68" s="181" t="s">
        <v>98</v>
      </c>
      <c r="C68" s="182" t="s">
        <v>99</v>
      </c>
      <c r="D68" s="183"/>
      <c r="E68" s="183"/>
      <c r="F68" s="190" t="s">
        <v>24</v>
      </c>
      <c r="G68" s="191"/>
      <c r="H68" s="191"/>
      <c r="I68" s="191">
        <f>'SO 100 01 Pol'!G53+'SO 100 02 Pol'!G99</f>
        <v>0</v>
      </c>
      <c r="J68" s="187" t="str">
        <f>IF(I72=0,"",I68/I72*100)</f>
        <v/>
      </c>
    </row>
    <row r="69" spans="1:10" ht="36.75" customHeight="1" x14ac:dyDescent="0.25">
      <c r="A69" s="176"/>
      <c r="B69" s="181" t="s">
        <v>100</v>
      </c>
      <c r="C69" s="182" t="s">
        <v>101</v>
      </c>
      <c r="D69" s="183"/>
      <c r="E69" s="183"/>
      <c r="F69" s="190" t="s">
        <v>24</v>
      </c>
      <c r="G69" s="191"/>
      <c r="H69" s="191"/>
      <c r="I69" s="191">
        <f>'SO 100 01 Pol'!G58+'SO 100 02 Pol'!G104</f>
        <v>0</v>
      </c>
      <c r="J69" s="187" t="str">
        <f>IF(I72=0,"",I69/I72*100)</f>
        <v/>
      </c>
    </row>
    <row r="70" spans="1:10" ht="36.75" customHeight="1" x14ac:dyDescent="0.25">
      <c r="A70" s="176"/>
      <c r="B70" s="181" t="s">
        <v>102</v>
      </c>
      <c r="C70" s="182" t="s">
        <v>27</v>
      </c>
      <c r="D70" s="183"/>
      <c r="E70" s="183"/>
      <c r="F70" s="190" t="s">
        <v>102</v>
      </c>
      <c r="G70" s="191"/>
      <c r="H70" s="191"/>
      <c r="I70" s="191">
        <f>'SO 000 01 Pol'!G8</f>
        <v>0</v>
      </c>
      <c r="J70" s="187" t="str">
        <f>IF(I72=0,"",I70/I72*100)</f>
        <v/>
      </c>
    </row>
    <row r="71" spans="1:10" ht="36.75" customHeight="1" x14ac:dyDescent="0.25">
      <c r="A71" s="176"/>
      <c r="B71" s="181" t="s">
        <v>103</v>
      </c>
      <c r="C71" s="182" t="s">
        <v>28</v>
      </c>
      <c r="D71" s="183"/>
      <c r="E71" s="183"/>
      <c r="F71" s="190" t="s">
        <v>103</v>
      </c>
      <c r="G71" s="191"/>
      <c r="H71" s="191"/>
      <c r="I71" s="191">
        <f>'SO 000 01 Pol'!G23</f>
        <v>0</v>
      </c>
      <c r="J71" s="187" t="str">
        <f>IF(I72=0,"",I71/I72*100)</f>
        <v/>
      </c>
    </row>
    <row r="72" spans="1:10" ht="25.5" customHeight="1" x14ac:dyDescent="0.25">
      <c r="A72" s="177"/>
      <c r="B72" s="184" t="s">
        <v>1</v>
      </c>
      <c r="C72" s="185"/>
      <c r="D72" s="186"/>
      <c r="E72" s="186"/>
      <c r="F72" s="192"/>
      <c r="G72" s="193"/>
      <c r="H72" s="193"/>
      <c r="I72" s="193">
        <f>SUM(I59:I71)</f>
        <v>0</v>
      </c>
      <c r="J72" s="188">
        <f>SUM(J59:J71)</f>
        <v>0</v>
      </c>
    </row>
    <row r="73" spans="1:10" x14ac:dyDescent="0.25">
      <c r="F73" s="133"/>
      <c r="G73" s="133"/>
      <c r="H73" s="133"/>
      <c r="I73" s="133"/>
      <c r="J73" s="189"/>
    </row>
    <row r="74" spans="1:10" x14ac:dyDescent="0.25">
      <c r="F74" s="133"/>
      <c r="G74" s="133"/>
      <c r="H74" s="133"/>
      <c r="I74" s="133"/>
      <c r="J74" s="189"/>
    </row>
    <row r="75" spans="1:10" x14ac:dyDescent="0.25">
      <c r="F75" s="133"/>
      <c r="G75" s="133"/>
      <c r="H75" s="133"/>
      <c r="I75" s="133"/>
      <c r="J75" s="189"/>
    </row>
  </sheetData>
  <sheetProtection algorithmName="SHA-512" hashValue="4vTJnA1IdXIHpf5LRg9V9WQ4Jmc4BTMKpvRIWDJWCZumpzC9B0kDczsyvm175RSxXbLrImAkCdD+X5MjAbjPqQ==" saltValue="buo/t3fTtsvykVdRbOM5t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1:E71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FwTZBurCilqKgdySofxIPMOEkkYVjRAlo2Rn3CJW0LoMTlkcskoWG9d68XCk2D8ULYJey74oFBxjX+bn5OqFtA==" saltValue="JyDps2DxO9jFI4gwifeF8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F8D0E-6BA4-4167-83CD-0CEA5309A43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63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104</v>
      </c>
      <c r="B1" s="195"/>
      <c r="C1" s="195"/>
      <c r="D1" s="195"/>
      <c r="E1" s="195"/>
      <c r="F1" s="195"/>
      <c r="G1" s="195"/>
      <c r="AG1" t="s">
        <v>105</v>
      </c>
    </row>
    <row r="2" spans="1:60" ht="25.05" customHeight="1" x14ac:dyDescent="0.25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106</v>
      </c>
    </row>
    <row r="3" spans="1:60" ht="25.05" customHeight="1" x14ac:dyDescent="0.25">
      <c r="A3" s="196" t="s">
        <v>8</v>
      </c>
      <c r="B3" s="48" t="s">
        <v>59</v>
      </c>
      <c r="C3" s="199" t="s">
        <v>60</v>
      </c>
      <c r="D3" s="197"/>
      <c r="E3" s="197"/>
      <c r="F3" s="197"/>
      <c r="G3" s="198"/>
      <c r="AC3" s="174" t="s">
        <v>106</v>
      </c>
      <c r="AG3" t="s">
        <v>107</v>
      </c>
    </row>
    <row r="4" spans="1:60" ht="25.05" customHeight="1" x14ac:dyDescent="0.25">
      <c r="A4" s="200" t="s">
        <v>9</v>
      </c>
      <c r="B4" s="201" t="s">
        <v>61</v>
      </c>
      <c r="C4" s="202" t="s">
        <v>27</v>
      </c>
      <c r="D4" s="203"/>
      <c r="E4" s="203"/>
      <c r="F4" s="203"/>
      <c r="G4" s="204"/>
      <c r="AG4" t="s">
        <v>108</v>
      </c>
    </row>
    <row r="5" spans="1:60" x14ac:dyDescent="0.25">
      <c r="D5" s="10"/>
    </row>
    <row r="6" spans="1:60" ht="39.6" x14ac:dyDescent="0.25">
      <c r="A6" s="206" t="s">
        <v>109</v>
      </c>
      <c r="B6" s="208" t="s">
        <v>110</v>
      </c>
      <c r="C6" s="208" t="s">
        <v>111</v>
      </c>
      <c r="D6" s="207" t="s">
        <v>112</v>
      </c>
      <c r="E6" s="206" t="s">
        <v>113</v>
      </c>
      <c r="F6" s="205" t="s">
        <v>114</v>
      </c>
      <c r="G6" s="206" t="s">
        <v>29</v>
      </c>
      <c r="H6" s="209" t="s">
        <v>30</v>
      </c>
      <c r="I6" s="209" t="s">
        <v>115</v>
      </c>
      <c r="J6" s="209" t="s">
        <v>31</v>
      </c>
      <c r="K6" s="209" t="s">
        <v>116</v>
      </c>
      <c r="L6" s="209" t="s">
        <v>117</v>
      </c>
      <c r="M6" s="209" t="s">
        <v>118</v>
      </c>
      <c r="N6" s="209" t="s">
        <v>119</v>
      </c>
      <c r="O6" s="209" t="s">
        <v>120</v>
      </c>
      <c r="P6" s="209" t="s">
        <v>121</v>
      </c>
      <c r="Q6" s="209" t="s">
        <v>122</v>
      </c>
      <c r="R6" s="209" t="s">
        <v>123</v>
      </c>
      <c r="S6" s="209" t="s">
        <v>124</v>
      </c>
      <c r="T6" s="209" t="s">
        <v>125</v>
      </c>
      <c r="U6" s="209" t="s">
        <v>126</v>
      </c>
      <c r="V6" s="209" t="s">
        <v>127</v>
      </c>
      <c r="W6" s="209" t="s">
        <v>128</v>
      </c>
      <c r="X6" s="209" t="s">
        <v>129</v>
      </c>
      <c r="Y6" s="209" t="s">
        <v>130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22" t="s">
        <v>131</v>
      </c>
      <c r="B8" s="223" t="s">
        <v>102</v>
      </c>
      <c r="C8" s="246" t="s">
        <v>27</v>
      </c>
      <c r="D8" s="224"/>
      <c r="E8" s="225"/>
      <c r="F8" s="226"/>
      <c r="G8" s="226">
        <f>SUMIF(AG9:AG22,"&lt;&gt;NOR",G9:G22)</f>
        <v>0</v>
      </c>
      <c r="H8" s="226"/>
      <c r="I8" s="226">
        <f>SUM(I9:I22)</f>
        <v>0</v>
      </c>
      <c r="J8" s="226"/>
      <c r="K8" s="226">
        <f>SUM(K9:K22)</f>
        <v>0</v>
      </c>
      <c r="L8" s="226"/>
      <c r="M8" s="226">
        <f>SUM(M9:M22)</f>
        <v>0</v>
      </c>
      <c r="N8" s="225"/>
      <c r="O8" s="225">
        <f>SUM(O9:O22)</f>
        <v>0</v>
      </c>
      <c r="P8" s="225"/>
      <c r="Q8" s="225">
        <f>SUM(Q9:Q22)</f>
        <v>0</v>
      </c>
      <c r="R8" s="226"/>
      <c r="S8" s="226"/>
      <c r="T8" s="227"/>
      <c r="U8" s="221"/>
      <c r="V8" s="221">
        <f>SUM(V9:V22)</f>
        <v>0</v>
      </c>
      <c r="W8" s="221"/>
      <c r="X8" s="221"/>
      <c r="Y8" s="221"/>
      <c r="AG8" t="s">
        <v>132</v>
      </c>
    </row>
    <row r="9" spans="1:60" outlineLevel="1" x14ac:dyDescent="0.25">
      <c r="A9" s="229">
        <v>1</v>
      </c>
      <c r="B9" s="230" t="s">
        <v>133</v>
      </c>
      <c r="C9" s="247" t="s">
        <v>134</v>
      </c>
      <c r="D9" s="231" t="s">
        <v>135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136</v>
      </c>
      <c r="T9" s="235" t="s">
        <v>137</v>
      </c>
      <c r="U9" s="220">
        <v>0</v>
      </c>
      <c r="V9" s="220">
        <f>ROUND(E9*U9,2)</f>
        <v>0</v>
      </c>
      <c r="W9" s="220"/>
      <c r="X9" s="220" t="s">
        <v>138</v>
      </c>
      <c r="Y9" s="220" t="s">
        <v>139</v>
      </c>
      <c r="Z9" s="210"/>
      <c r="AA9" s="210"/>
      <c r="AB9" s="210"/>
      <c r="AC9" s="210"/>
      <c r="AD9" s="210"/>
      <c r="AE9" s="210"/>
      <c r="AF9" s="210"/>
      <c r="AG9" s="210" t="s">
        <v>140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5">
      <c r="A10" s="217"/>
      <c r="B10" s="218"/>
      <c r="C10" s="248" t="s">
        <v>180</v>
      </c>
      <c r="D10" s="236"/>
      <c r="E10" s="236"/>
      <c r="F10" s="236"/>
      <c r="G10" s="236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141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5">
      <c r="A11" s="217"/>
      <c r="B11" s="218"/>
      <c r="C11" s="249" t="s">
        <v>142</v>
      </c>
      <c r="D11" s="238"/>
      <c r="E11" s="238"/>
      <c r="F11" s="238"/>
      <c r="G11" s="238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141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7" t="str">
        <f>C11</f>
        <v>Vyhotovení protokolu o vytyčení stavby se seznamem souřadnic vytyčených bodů a jejich polohopisnými (S-JTSK) a výškopisnými (Bpv) hodnotami.</v>
      </c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29">
        <v>2</v>
      </c>
      <c r="B12" s="230" t="s">
        <v>143</v>
      </c>
      <c r="C12" s="247" t="s">
        <v>144</v>
      </c>
      <c r="D12" s="231" t="s">
        <v>135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4"/>
      <c r="S12" s="234" t="s">
        <v>136</v>
      </c>
      <c r="T12" s="235" t="s">
        <v>137</v>
      </c>
      <c r="U12" s="220">
        <v>0</v>
      </c>
      <c r="V12" s="220">
        <f>ROUND(E12*U12,2)</f>
        <v>0</v>
      </c>
      <c r="W12" s="220"/>
      <c r="X12" s="220" t="s">
        <v>138</v>
      </c>
      <c r="Y12" s="220" t="s">
        <v>139</v>
      </c>
      <c r="Z12" s="210"/>
      <c r="AA12" s="210"/>
      <c r="AB12" s="210"/>
      <c r="AC12" s="210"/>
      <c r="AD12" s="210"/>
      <c r="AE12" s="210"/>
      <c r="AF12" s="210"/>
      <c r="AG12" s="210" t="s">
        <v>140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5">
      <c r="A13" s="217"/>
      <c r="B13" s="218"/>
      <c r="C13" s="248" t="s">
        <v>145</v>
      </c>
      <c r="D13" s="236"/>
      <c r="E13" s="236"/>
      <c r="F13" s="236"/>
      <c r="G13" s="236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141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7" t="str">
        <f>C13</f>
        <v>Zaměření a vytýčení stávajících inženýrských sítí v místě stavby z hlediska jejich ochrany při provádění stavby.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39">
        <v>3</v>
      </c>
      <c r="B14" s="240" t="s">
        <v>146</v>
      </c>
      <c r="C14" s="250" t="s">
        <v>147</v>
      </c>
      <c r="D14" s="241" t="s">
        <v>135</v>
      </c>
      <c r="E14" s="242">
        <v>1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4"/>
      <c r="S14" s="244" t="s">
        <v>136</v>
      </c>
      <c r="T14" s="245" t="s">
        <v>137</v>
      </c>
      <c r="U14" s="220">
        <v>0</v>
      </c>
      <c r="V14" s="220">
        <f>ROUND(E14*U14,2)</f>
        <v>0</v>
      </c>
      <c r="W14" s="220"/>
      <c r="X14" s="220" t="s">
        <v>138</v>
      </c>
      <c r="Y14" s="220" t="s">
        <v>139</v>
      </c>
      <c r="Z14" s="210"/>
      <c r="AA14" s="210"/>
      <c r="AB14" s="210"/>
      <c r="AC14" s="210"/>
      <c r="AD14" s="210"/>
      <c r="AE14" s="210"/>
      <c r="AF14" s="210"/>
      <c r="AG14" s="210" t="s">
        <v>140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29">
        <v>4</v>
      </c>
      <c r="B15" s="230" t="s">
        <v>148</v>
      </c>
      <c r="C15" s="247" t="s">
        <v>149</v>
      </c>
      <c r="D15" s="231" t="s">
        <v>135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4"/>
      <c r="S15" s="234" t="s">
        <v>136</v>
      </c>
      <c r="T15" s="235" t="s">
        <v>137</v>
      </c>
      <c r="U15" s="220">
        <v>0</v>
      </c>
      <c r="V15" s="220">
        <f>ROUND(E15*U15,2)</f>
        <v>0</v>
      </c>
      <c r="W15" s="220"/>
      <c r="X15" s="220" t="s">
        <v>138</v>
      </c>
      <c r="Y15" s="220" t="s">
        <v>139</v>
      </c>
      <c r="Z15" s="210"/>
      <c r="AA15" s="210"/>
      <c r="AB15" s="210"/>
      <c r="AC15" s="210"/>
      <c r="AD15" s="210"/>
      <c r="AE15" s="210"/>
      <c r="AF15" s="210"/>
      <c r="AG15" s="210" t="s">
        <v>140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1" outlineLevel="2" x14ac:dyDescent="0.25">
      <c r="A16" s="217"/>
      <c r="B16" s="218"/>
      <c r="C16" s="248" t="s">
        <v>150</v>
      </c>
      <c r="D16" s="236"/>
      <c r="E16" s="236"/>
      <c r="F16" s="236"/>
      <c r="G16" s="236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141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7" t="str">
        <f>C16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29">
        <v>5</v>
      </c>
      <c r="B17" s="230" t="s">
        <v>151</v>
      </c>
      <c r="C17" s="247" t="s">
        <v>152</v>
      </c>
      <c r="D17" s="231" t="s">
        <v>135</v>
      </c>
      <c r="E17" s="232">
        <v>1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4"/>
      <c r="S17" s="234" t="s">
        <v>136</v>
      </c>
      <c r="T17" s="235" t="s">
        <v>137</v>
      </c>
      <c r="U17" s="220">
        <v>0</v>
      </c>
      <c r="V17" s="220">
        <f>ROUND(E17*U17,2)</f>
        <v>0</v>
      </c>
      <c r="W17" s="220"/>
      <c r="X17" s="220" t="s">
        <v>138</v>
      </c>
      <c r="Y17" s="220" t="s">
        <v>139</v>
      </c>
      <c r="Z17" s="210"/>
      <c r="AA17" s="210"/>
      <c r="AB17" s="210"/>
      <c r="AC17" s="210"/>
      <c r="AD17" s="210"/>
      <c r="AE17" s="210"/>
      <c r="AF17" s="210"/>
      <c r="AG17" s="210" t="s">
        <v>140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1.2" outlineLevel="2" x14ac:dyDescent="0.25">
      <c r="A18" s="217"/>
      <c r="B18" s="218"/>
      <c r="C18" s="248" t="s">
        <v>153</v>
      </c>
      <c r="D18" s="236"/>
      <c r="E18" s="236"/>
      <c r="F18" s="236"/>
      <c r="G18" s="236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141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37" t="str">
        <f>C18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29">
        <v>6</v>
      </c>
      <c r="B19" s="230" t="s">
        <v>154</v>
      </c>
      <c r="C19" s="247" t="s">
        <v>155</v>
      </c>
      <c r="D19" s="231" t="s">
        <v>135</v>
      </c>
      <c r="E19" s="232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4"/>
      <c r="S19" s="234" t="s">
        <v>136</v>
      </c>
      <c r="T19" s="235" t="s">
        <v>137</v>
      </c>
      <c r="U19" s="220">
        <v>0</v>
      </c>
      <c r="V19" s="220">
        <f>ROUND(E19*U19,2)</f>
        <v>0</v>
      </c>
      <c r="W19" s="220"/>
      <c r="X19" s="220" t="s">
        <v>138</v>
      </c>
      <c r="Y19" s="220" t="s">
        <v>139</v>
      </c>
      <c r="Z19" s="210"/>
      <c r="AA19" s="210"/>
      <c r="AB19" s="210"/>
      <c r="AC19" s="210"/>
      <c r="AD19" s="210"/>
      <c r="AE19" s="210"/>
      <c r="AF19" s="210"/>
      <c r="AG19" s="210" t="s">
        <v>140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1" outlineLevel="2" x14ac:dyDescent="0.25">
      <c r="A20" s="217"/>
      <c r="B20" s="218"/>
      <c r="C20" s="248" t="s">
        <v>156</v>
      </c>
      <c r="D20" s="236"/>
      <c r="E20" s="236"/>
      <c r="F20" s="236"/>
      <c r="G20" s="236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141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37" t="str">
        <f>C20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0" s="210"/>
      <c r="BC20" s="210"/>
      <c r="BD20" s="210"/>
      <c r="BE20" s="210"/>
      <c r="BF20" s="210"/>
      <c r="BG20" s="210"/>
      <c r="BH20" s="210"/>
    </row>
    <row r="21" spans="1:60" ht="20.399999999999999" outlineLevel="1" x14ac:dyDescent="0.25">
      <c r="A21" s="229">
        <v>7</v>
      </c>
      <c r="B21" s="230" t="s">
        <v>157</v>
      </c>
      <c r="C21" s="247" t="s">
        <v>158</v>
      </c>
      <c r="D21" s="231" t="s">
        <v>135</v>
      </c>
      <c r="E21" s="232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4"/>
      <c r="S21" s="234" t="s">
        <v>159</v>
      </c>
      <c r="T21" s="235" t="s">
        <v>137</v>
      </c>
      <c r="U21" s="220">
        <v>0</v>
      </c>
      <c r="V21" s="220">
        <f>ROUND(E21*U21,2)</f>
        <v>0</v>
      </c>
      <c r="W21" s="220"/>
      <c r="X21" s="220" t="s">
        <v>138</v>
      </c>
      <c r="Y21" s="220" t="s">
        <v>139</v>
      </c>
      <c r="Z21" s="210"/>
      <c r="AA21" s="210"/>
      <c r="AB21" s="210"/>
      <c r="AC21" s="210"/>
      <c r="AD21" s="210"/>
      <c r="AE21" s="210"/>
      <c r="AF21" s="210"/>
      <c r="AG21" s="210" t="s">
        <v>140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31.2" outlineLevel="2" x14ac:dyDescent="0.25">
      <c r="A22" s="217"/>
      <c r="B22" s="218"/>
      <c r="C22" s="248" t="s">
        <v>153</v>
      </c>
      <c r="D22" s="236"/>
      <c r="E22" s="236"/>
      <c r="F22" s="236"/>
      <c r="G22" s="236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141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37" t="str">
        <f>C22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2" s="210"/>
      <c r="BC22" s="210"/>
      <c r="BD22" s="210"/>
      <c r="BE22" s="210"/>
      <c r="BF22" s="210"/>
      <c r="BG22" s="210"/>
      <c r="BH22" s="210"/>
    </row>
    <row r="23" spans="1:60" x14ac:dyDescent="0.25">
      <c r="A23" s="222" t="s">
        <v>131</v>
      </c>
      <c r="B23" s="223" t="s">
        <v>103</v>
      </c>
      <c r="C23" s="246" t="s">
        <v>28</v>
      </c>
      <c r="D23" s="224"/>
      <c r="E23" s="225"/>
      <c r="F23" s="226"/>
      <c r="G23" s="226">
        <f>SUMIF(AG24:AG35,"&lt;&gt;NOR",G24:G35)</f>
        <v>0</v>
      </c>
      <c r="H23" s="226"/>
      <c r="I23" s="226">
        <f>SUM(I24:I35)</f>
        <v>0</v>
      </c>
      <c r="J23" s="226"/>
      <c r="K23" s="226">
        <f>SUM(K24:K35)</f>
        <v>0</v>
      </c>
      <c r="L23" s="226"/>
      <c r="M23" s="226">
        <f>SUM(M24:M35)</f>
        <v>0</v>
      </c>
      <c r="N23" s="225"/>
      <c r="O23" s="225">
        <f>SUM(O24:O35)</f>
        <v>0</v>
      </c>
      <c r="P23" s="225"/>
      <c r="Q23" s="225">
        <f>SUM(Q24:Q35)</f>
        <v>0</v>
      </c>
      <c r="R23" s="226"/>
      <c r="S23" s="226"/>
      <c r="T23" s="227"/>
      <c r="U23" s="221"/>
      <c r="V23" s="221">
        <f>SUM(V24:V35)</f>
        <v>0</v>
      </c>
      <c r="W23" s="221"/>
      <c r="X23" s="221"/>
      <c r="Y23" s="221"/>
      <c r="AG23" t="s">
        <v>132</v>
      </c>
    </row>
    <row r="24" spans="1:60" outlineLevel="1" x14ac:dyDescent="0.25">
      <c r="A24" s="229">
        <v>8</v>
      </c>
      <c r="B24" s="230" t="s">
        <v>160</v>
      </c>
      <c r="C24" s="247" t="s">
        <v>161</v>
      </c>
      <c r="D24" s="231" t="s">
        <v>135</v>
      </c>
      <c r="E24" s="232">
        <v>1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4"/>
      <c r="S24" s="234" t="s">
        <v>136</v>
      </c>
      <c r="T24" s="235" t="s">
        <v>137</v>
      </c>
      <c r="U24" s="220">
        <v>0</v>
      </c>
      <c r="V24" s="220">
        <f>ROUND(E24*U24,2)</f>
        <v>0</v>
      </c>
      <c r="W24" s="220"/>
      <c r="X24" s="220" t="s">
        <v>138</v>
      </c>
      <c r="Y24" s="220" t="s">
        <v>139</v>
      </c>
      <c r="Z24" s="210"/>
      <c r="AA24" s="210"/>
      <c r="AB24" s="210"/>
      <c r="AC24" s="210"/>
      <c r="AD24" s="210"/>
      <c r="AE24" s="210"/>
      <c r="AF24" s="210"/>
      <c r="AG24" s="210" t="s">
        <v>140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41.4" outlineLevel="2" x14ac:dyDescent="0.25">
      <c r="A25" s="217"/>
      <c r="B25" s="218"/>
      <c r="C25" s="248" t="s">
        <v>162</v>
      </c>
      <c r="D25" s="236"/>
      <c r="E25" s="236"/>
      <c r="F25" s="236"/>
      <c r="G25" s="236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141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37" t="str">
        <f>C25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29">
        <v>9</v>
      </c>
      <c r="B26" s="230" t="s">
        <v>163</v>
      </c>
      <c r="C26" s="247" t="s">
        <v>164</v>
      </c>
      <c r="D26" s="231" t="s">
        <v>135</v>
      </c>
      <c r="E26" s="232">
        <v>1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4"/>
      <c r="S26" s="234" t="s">
        <v>136</v>
      </c>
      <c r="T26" s="235" t="s">
        <v>137</v>
      </c>
      <c r="U26" s="220">
        <v>0</v>
      </c>
      <c r="V26" s="220">
        <f>ROUND(E26*U26,2)</f>
        <v>0</v>
      </c>
      <c r="W26" s="220"/>
      <c r="X26" s="220" t="s">
        <v>138</v>
      </c>
      <c r="Y26" s="220" t="s">
        <v>139</v>
      </c>
      <c r="Z26" s="210"/>
      <c r="AA26" s="210"/>
      <c r="AB26" s="210"/>
      <c r="AC26" s="210"/>
      <c r="AD26" s="210"/>
      <c r="AE26" s="210"/>
      <c r="AF26" s="210"/>
      <c r="AG26" s="210" t="s">
        <v>140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1" outlineLevel="2" x14ac:dyDescent="0.25">
      <c r="A27" s="217"/>
      <c r="B27" s="218"/>
      <c r="C27" s="248" t="s">
        <v>165</v>
      </c>
      <c r="D27" s="236"/>
      <c r="E27" s="236"/>
      <c r="F27" s="236"/>
      <c r="G27" s="236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141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37" t="str">
        <f>C27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29">
        <v>10</v>
      </c>
      <c r="B28" s="230" t="s">
        <v>166</v>
      </c>
      <c r="C28" s="247" t="s">
        <v>167</v>
      </c>
      <c r="D28" s="231" t="s">
        <v>135</v>
      </c>
      <c r="E28" s="232">
        <v>1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4"/>
      <c r="S28" s="234" t="s">
        <v>136</v>
      </c>
      <c r="T28" s="235" t="s">
        <v>137</v>
      </c>
      <c r="U28" s="220">
        <v>0</v>
      </c>
      <c r="V28" s="220">
        <f>ROUND(E28*U28,2)</f>
        <v>0</v>
      </c>
      <c r="W28" s="220"/>
      <c r="X28" s="220" t="s">
        <v>138</v>
      </c>
      <c r="Y28" s="220" t="s">
        <v>139</v>
      </c>
      <c r="Z28" s="210"/>
      <c r="AA28" s="210"/>
      <c r="AB28" s="210"/>
      <c r="AC28" s="210"/>
      <c r="AD28" s="210"/>
      <c r="AE28" s="210"/>
      <c r="AF28" s="210"/>
      <c r="AG28" s="210" t="s">
        <v>140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31.2" outlineLevel="2" x14ac:dyDescent="0.25">
      <c r="A29" s="217"/>
      <c r="B29" s="218"/>
      <c r="C29" s="248" t="s">
        <v>168</v>
      </c>
      <c r="D29" s="236"/>
      <c r="E29" s="236"/>
      <c r="F29" s="236"/>
      <c r="G29" s="236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141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37" t="str">
        <f>C29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29">
        <v>11</v>
      </c>
      <c r="B30" s="230" t="s">
        <v>169</v>
      </c>
      <c r="C30" s="247" t="s">
        <v>170</v>
      </c>
      <c r="D30" s="231" t="s">
        <v>171</v>
      </c>
      <c r="E30" s="232">
        <v>1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4"/>
      <c r="S30" s="234" t="s">
        <v>136</v>
      </c>
      <c r="T30" s="235" t="s">
        <v>137</v>
      </c>
      <c r="U30" s="220">
        <v>0</v>
      </c>
      <c r="V30" s="220">
        <f>ROUND(E30*U30,2)</f>
        <v>0</v>
      </c>
      <c r="W30" s="220"/>
      <c r="X30" s="220" t="s">
        <v>138</v>
      </c>
      <c r="Y30" s="220" t="s">
        <v>139</v>
      </c>
      <c r="Z30" s="210"/>
      <c r="AA30" s="210"/>
      <c r="AB30" s="210"/>
      <c r="AC30" s="210"/>
      <c r="AD30" s="210"/>
      <c r="AE30" s="210"/>
      <c r="AF30" s="210"/>
      <c r="AG30" s="210" t="s">
        <v>140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5">
      <c r="A31" s="217"/>
      <c r="B31" s="218"/>
      <c r="C31" s="248" t="s">
        <v>172</v>
      </c>
      <c r="D31" s="236"/>
      <c r="E31" s="236"/>
      <c r="F31" s="236"/>
      <c r="G31" s="236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141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37" t="str">
        <f>C31</f>
        <v>náklady spojené s provedením všech technickými normami předepsaných zkoušek a revizí stavebních konstrukcí nebo stavebních prací.</v>
      </c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29">
        <v>12</v>
      </c>
      <c r="B32" s="230" t="s">
        <v>173</v>
      </c>
      <c r="C32" s="247" t="s">
        <v>174</v>
      </c>
      <c r="D32" s="231" t="s">
        <v>135</v>
      </c>
      <c r="E32" s="232">
        <v>1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4"/>
      <c r="S32" s="234" t="s">
        <v>136</v>
      </c>
      <c r="T32" s="235" t="s">
        <v>137</v>
      </c>
      <c r="U32" s="220">
        <v>0</v>
      </c>
      <c r="V32" s="220">
        <f>ROUND(E32*U32,2)</f>
        <v>0</v>
      </c>
      <c r="W32" s="220"/>
      <c r="X32" s="220" t="s">
        <v>138</v>
      </c>
      <c r="Y32" s="220" t="s">
        <v>139</v>
      </c>
      <c r="Z32" s="210"/>
      <c r="AA32" s="210"/>
      <c r="AB32" s="210"/>
      <c r="AC32" s="210"/>
      <c r="AD32" s="210"/>
      <c r="AE32" s="210"/>
      <c r="AF32" s="210"/>
      <c r="AG32" s="210" t="s">
        <v>140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5">
      <c r="A33" s="217"/>
      <c r="B33" s="218"/>
      <c r="C33" s="248" t="s">
        <v>175</v>
      </c>
      <c r="D33" s="236"/>
      <c r="E33" s="236"/>
      <c r="F33" s="236"/>
      <c r="G33" s="236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141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37" t="str">
        <f>C33</f>
        <v>Náklady na vyhotovení dokumentace skutečného provedení stavby a její předání objednateli v požadované formě a požadovaném počtu.</v>
      </c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29">
        <v>13</v>
      </c>
      <c r="B34" s="230" t="s">
        <v>176</v>
      </c>
      <c r="C34" s="247" t="s">
        <v>177</v>
      </c>
      <c r="D34" s="231" t="s">
        <v>135</v>
      </c>
      <c r="E34" s="232">
        <v>1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4"/>
      <c r="S34" s="234" t="s">
        <v>136</v>
      </c>
      <c r="T34" s="235" t="s">
        <v>137</v>
      </c>
      <c r="U34" s="220">
        <v>0</v>
      </c>
      <c r="V34" s="220">
        <f>ROUND(E34*U34,2)</f>
        <v>0</v>
      </c>
      <c r="W34" s="220"/>
      <c r="X34" s="220" t="s">
        <v>138</v>
      </c>
      <c r="Y34" s="220" t="s">
        <v>139</v>
      </c>
      <c r="Z34" s="210"/>
      <c r="AA34" s="210"/>
      <c r="AB34" s="210"/>
      <c r="AC34" s="210"/>
      <c r="AD34" s="210"/>
      <c r="AE34" s="210"/>
      <c r="AF34" s="210"/>
      <c r="AG34" s="210" t="s">
        <v>140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5">
      <c r="A35" s="217"/>
      <c r="B35" s="218"/>
      <c r="C35" s="248" t="s">
        <v>178</v>
      </c>
      <c r="D35" s="236"/>
      <c r="E35" s="236"/>
      <c r="F35" s="236"/>
      <c r="G35" s="236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141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37" t="str">
        <f>C35</f>
        <v>Náklady na provedení skutečného zaměření stavby v rozsahu nezbytném pro zápis změny do katastru nemovitostí.</v>
      </c>
      <c r="BB35" s="210"/>
      <c r="BC35" s="210"/>
      <c r="BD35" s="210"/>
      <c r="BE35" s="210"/>
      <c r="BF35" s="210"/>
      <c r="BG35" s="210"/>
      <c r="BH35" s="210"/>
    </row>
    <row r="36" spans="1:60" x14ac:dyDescent="0.25">
      <c r="A36" s="3"/>
      <c r="B36" s="4"/>
      <c r="C36" s="251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v>15</v>
      </c>
      <c r="AF36">
        <v>21</v>
      </c>
      <c r="AG36" t="s">
        <v>117</v>
      </c>
    </row>
    <row r="37" spans="1:60" x14ac:dyDescent="0.25">
      <c r="A37" s="213"/>
      <c r="B37" s="214" t="s">
        <v>29</v>
      </c>
      <c r="C37" s="252"/>
      <c r="D37" s="215"/>
      <c r="E37" s="216"/>
      <c r="F37" s="216"/>
      <c r="G37" s="228">
        <f>G8+G23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f>SUMIF(L7:L35,AE36,G7:G35)</f>
        <v>0</v>
      </c>
      <c r="AF37">
        <f>SUMIF(L7:L35,AF36,G7:G35)</f>
        <v>0</v>
      </c>
      <c r="AG37" t="s">
        <v>179</v>
      </c>
    </row>
    <row r="38" spans="1:60" x14ac:dyDescent="0.25">
      <c r="C38" s="253"/>
      <c r="D38" s="10"/>
      <c r="AG38" t="s">
        <v>181</v>
      </c>
    </row>
    <row r="39" spans="1:60" x14ac:dyDescent="0.25">
      <c r="D39" s="10"/>
    </row>
    <row r="40" spans="1:60" x14ac:dyDescent="0.25">
      <c r="D40" s="10"/>
    </row>
    <row r="41" spans="1:60" x14ac:dyDescent="0.25">
      <c r="D41" s="10"/>
    </row>
    <row r="42" spans="1:60" x14ac:dyDescent="0.25">
      <c r="D42" s="10"/>
    </row>
    <row r="43" spans="1:60" x14ac:dyDescent="0.25">
      <c r="D43" s="10"/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1TyfdpCuxHSlIonbzGIsyZR/LFa+WjOVUCoY+sECn7M1J2CaThDSYSJQ3yvMDP4XjmnXEF+A+xOmJGZElyiggg==" saltValue="ZbiW1hwyBTZXnFJegouSZA==" spinCount="100000" sheet="1" formatRows="0"/>
  <mergeCells count="17">
    <mergeCell ref="C27:G27"/>
    <mergeCell ref="C29:G29"/>
    <mergeCell ref="C31:G31"/>
    <mergeCell ref="C33:G33"/>
    <mergeCell ref="C35:G35"/>
    <mergeCell ref="C13:G13"/>
    <mergeCell ref="C16:G16"/>
    <mergeCell ref="C18:G18"/>
    <mergeCell ref="C20:G20"/>
    <mergeCell ref="C22:G22"/>
    <mergeCell ref="C25:G25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B978-17C6-4524-9792-8E3BFE8A9E4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4" customWidth="1"/>
    <col min="3" max="3" width="63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104</v>
      </c>
      <c r="B1" s="195"/>
      <c r="C1" s="195"/>
      <c r="D1" s="195"/>
      <c r="E1" s="195"/>
      <c r="F1" s="195"/>
      <c r="G1" s="195"/>
      <c r="AG1" t="s">
        <v>105</v>
      </c>
    </row>
    <row r="2" spans="1:60" ht="25.05" customHeight="1" x14ac:dyDescent="0.25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106</v>
      </c>
    </row>
    <row r="3" spans="1:60" ht="25.05" customHeight="1" x14ac:dyDescent="0.25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106</v>
      </c>
      <c r="AG3" t="s">
        <v>107</v>
      </c>
    </row>
    <row r="4" spans="1:60" ht="25.05" customHeight="1" x14ac:dyDescent="0.25">
      <c r="A4" s="200" t="s">
        <v>9</v>
      </c>
      <c r="B4" s="201" t="s">
        <v>61</v>
      </c>
      <c r="C4" s="202" t="s">
        <v>64</v>
      </c>
      <c r="D4" s="203"/>
      <c r="E4" s="203"/>
      <c r="F4" s="203"/>
      <c r="G4" s="204"/>
      <c r="AG4" t="s">
        <v>108</v>
      </c>
    </row>
    <row r="5" spans="1:60" x14ac:dyDescent="0.25">
      <c r="D5" s="10"/>
    </row>
    <row r="6" spans="1:60" ht="39.6" x14ac:dyDescent="0.25">
      <c r="A6" s="206" t="s">
        <v>109</v>
      </c>
      <c r="B6" s="208" t="s">
        <v>110</v>
      </c>
      <c r="C6" s="208" t="s">
        <v>111</v>
      </c>
      <c r="D6" s="207" t="s">
        <v>112</v>
      </c>
      <c r="E6" s="206" t="s">
        <v>113</v>
      </c>
      <c r="F6" s="205" t="s">
        <v>114</v>
      </c>
      <c r="G6" s="206" t="s">
        <v>29</v>
      </c>
      <c r="H6" s="209" t="s">
        <v>30</v>
      </c>
      <c r="I6" s="209" t="s">
        <v>115</v>
      </c>
      <c r="J6" s="209" t="s">
        <v>31</v>
      </c>
      <c r="K6" s="209" t="s">
        <v>116</v>
      </c>
      <c r="L6" s="209" t="s">
        <v>117</v>
      </c>
      <c r="M6" s="209" t="s">
        <v>118</v>
      </c>
      <c r="N6" s="209" t="s">
        <v>119</v>
      </c>
      <c r="O6" s="209" t="s">
        <v>120</v>
      </c>
      <c r="P6" s="209" t="s">
        <v>121</v>
      </c>
      <c r="Q6" s="209" t="s">
        <v>122</v>
      </c>
      <c r="R6" s="209" t="s">
        <v>123</v>
      </c>
      <c r="S6" s="209" t="s">
        <v>124</v>
      </c>
      <c r="T6" s="209" t="s">
        <v>125</v>
      </c>
      <c r="U6" s="209" t="s">
        <v>126</v>
      </c>
      <c r="V6" s="209" t="s">
        <v>127</v>
      </c>
      <c r="W6" s="209" t="s">
        <v>128</v>
      </c>
      <c r="X6" s="209" t="s">
        <v>129</v>
      </c>
      <c r="Y6" s="209" t="s">
        <v>130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22" t="s">
        <v>131</v>
      </c>
      <c r="B8" s="223" t="s">
        <v>80</v>
      </c>
      <c r="C8" s="246" t="s">
        <v>81</v>
      </c>
      <c r="D8" s="224"/>
      <c r="E8" s="225"/>
      <c r="F8" s="226"/>
      <c r="G8" s="226">
        <f>SUMIF(AG9:AG13,"&lt;&gt;NOR",G9:G13)</f>
        <v>0</v>
      </c>
      <c r="H8" s="226"/>
      <c r="I8" s="226">
        <f>SUM(I9:I13)</f>
        <v>0</v>
      </c>
      <c r="J8" s="226"/>
      <c r="K8" s="226">
        <f>SUM(K9:K13)</f>
        <v>0</v>
      </c>
      <c r="L8" s="226"/>
      <c r="M8" s="226">
        <f>SUM(M9:M13)</f>
        <v>0</v>
      </c>
      <c r="N8" s="225"/>
      <c r="O8" s="225">
        <f>SUM(O9:O13)</f>
        <v>0</v>
      </c>
      <c r="P8" s="225"/>
      <c r="Q8" s="225">
        <f>SUM(Q9:Q13)</f>
        <v>0</v>
      </c>
      <c r="R8" s="226"/>
      <c r="S8" s="226"/>
      <c r="T8" s="227"/>
      <c r="U8" s="221"/>
      <c r="V8" s="221">
        <f>SUM(V9:V13)</f>
        <v>12.919999999999998</v>
      </c>
      <c r="W8" s="221"/>
      <c r="X8" s="221"/>
      <c r="Y8" s="221"/>
      <c r="AG8" t="s">
        <v>132</v>
      </c>
    </row>
    <row r="9" spans="1:60" outlineLevel="1" x14ac:dyDescent="0.25">
      <c r="A9" s="229">
        <v>1</v>
      </c>
      <c r="B9" s="230" t="s">
        <v>182</v>
      </c>
      <c r="C9" s="247" t="s">
        <v>183</v>
      </c>
      <c r="D9" s="231" t="s">
        <v>184</v>
      </c>
      <c r="E9" s="232">
        <v>70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 t="s">
        <v>185</v>
      </c>
      <c r="S9" s="234" t="s">
        <v>136</v>
      </c>
      <c r="T9" s="235" t="s">
        <v>186</v>
      </c>
      <c r="U9" s="220">
        <v>5.8000000000000003E-2</v>
      </c>
      <c r="V9" s="220">
        <f>ROUND(E9*U9,2)</f>
        <v>4.0599999999999996</v>
      </c>
      <c r="W9" s="220"/>
      <c r="X9" s="220" t="s">
        <v>187</v>
      </c>
      <c r="Y9" s="220" t="s">
        <v>139</v>
      </c>
      <c r="Z9" s="210"/>
      <c r="AA9" s="210"/>
      <c r="AB9" s="210"/>
      <c r="AC9" s="210"/>
      <c r="AD9" s="210"/>
      <c r="AE9" s="210"/>
      <c r="AF9" s="210"/>
      <c r="AG9" s="210" t="s">
        <v>188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5">
      <c r="A10" s="217"/>
      <c r="B10" s="218"/>
      <c r="C10" s="257" t="s">
        <v>189</v>
      </c>
      <c r="D10" s="256"/>
      <c r="E10" s="256"/>
      <c r="F10" s="256"/>
      <c r="G10" s="256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190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29">
        <v>2</v>
      </c>
      <c r="B11" s="230" t="s">
        <v>191</v>
      </c>
      <c r="C11" s="247" t="s">
        <v>192</v>
      </c>
      <c r="D11" s="231" t="s">
        <v>184</v>
      </c>
      <c r="E11" s="232">
        <v>21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4" t="s">
        <v>185</v>
      </c>
      <c r="S11" s="234" t="s">
        <v>136</v>
      </c>
      <c r="T11" s="235" t="s">
        <v>186</v>
      </c>
      <c r="U11" s="220">
        <v>0.42199999999999999</v>
      </c>
      <c r="V11" s="220">
        <f>ROUND(E11*U11,2)</f>
        <v>8.86</v>
      </c>
      <c r="W11" s="220"/>
      <c r="X11" s="220" t="s">
        <v>187</v>
      </c>
      <c r="Y11" s="220" t="s">
        <v>139</v>
      </c>
      <c r="Z11" s="210"/>
      <c r="AA11" s="210"/>
      <c r="AB11" s="210"/>
      <c r="AC11" s="210"/>
      <c r="AD11" s="210"/>
      <c r="AE11" s="210"/>
      <c r="AF11" s="210"/>
      <c r="AG11" s="210" t="s">
        <v>188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5">
      <c r="A12" s="217"/>
      <c r="B12" s="218"/>
      <c r="C12" s="257" t="s">
        <v>193</v>
      </c>
      <c r="D12" s="256"/>
      <c r="E12" s="256"/>
      <c r="F12" s="256"/>
      <c r="G12" s="256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190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37" t="str">
        <f>C12</f>
        <v>s přemístěním výkopku v příčných profilech na vzdálenost do 15 m nebo s naložením na dopravní prostředek.</v>
      </c>
      <c r="BB12" s="210"/>
      <c r="BC12" s="210"/>
      <c r="BD12" s="210"/>
      <c r="BE12" s="210"/>
      <c r="BF12" s="210"/>
      <c r="BG12" s="210"/>
      <c r="BH12" s="210"/>
    </row>
    <row r="13" spans="1:60" outlineLevel="2" x14ac:dyDescent="0.25">
      <c r="A13" s="217"/>
      <c r="B13" s="218"/>
      <c r="C13" s="258" t="s">
        <v>194</v>
      </c>
      <c r="D13" s="254"/>
      <c r="E13" s="255">
        <v>21</v>
      </c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195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5">
      <c r="A14" s="222" t="s">
        <v>131</v>
      </c>
      <c r="B14" s="223" t="s">
        <v>82</v>
      </c>
      <c r="C14" s="246" t="s">
        <v>83</v>
      </c>
      <c r="D14" s="224"/>
      <c r="E14" s="225"/>
      <c r="F14" s="226"/>
      <c r="G14" s="226">
        <f>SUMIF(AG15:AG19,"&lt;&gt;NOR",G15:G19)</f>
        <v>0</v>
      </c>
      <c r="H14" s="226"/>
      <c r="I14" s="226">
        <f>SUM(I15:I19)</f>
        <v>0</v>
      </c>
      <c r="J14" s="226"/>
      <c r="K14" s="226">
        <f>SUM(K15:K19)</f>
        <v>0</v>
      </c>
      <c r="L14" s="226"/>
      <c r="M14" s="226">
        <f>SUM(M15:M19)</f>
        <v>0</v>
      </c>
      <c r="N14" s="225"/>
      <c r="O14" s="225">
        <f>SUM(O15:O19)</f>
        <v>0</v>
      </c>
      <c r="P14" s="225"/>
      <c r="Q14" s="225">
        <f>SUM(Q15:Q19)</f>
        <v>3.54</v>
      </c>
      <c r="R14" s="226"/>
      <c r="S14" s="226"/>
      <c r="T14" s="227"/>
      <c r="U14" s="221"/>
      <c r="V14" s="221">
        <f>SUM(V15:V19)</f>
        <v>2.58</v>
      </c>
      <c r="W14" s="221"/>
      <c r="X14" s="221"/>
      <c r="Y14" s="221"/>
      <c r="AG14" t="s">
        <v>132</v>
      </c>
    </row>
    <row r="15" spans="1:60" ht="20.399999999999999" outlineLevel="1" x14ac:dyDescent="0.25">
      <c r="A15" s="229">
        <v>3</v>
      </c>
      <c r="B15" s="230" t="s">
        <v>196</v>
      </c>
      <c r="C15" s="247" t="s">
        <v>197</v>
      </c>
      <c r="D15" s="231" t="s">
        <v>198</v>
      </c>
      <c r="E15" s="232">
        <v>10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2">
        <v>0</v>
      </c>
      <c r="O15" s="232">
        <f>ROUND(E15*N15,2)</f>
        <v>0</v>
      </c>
      <c r="P15" s="232">
        <v>0.13800000000000001</v>
      </c>
      <c r="Q15" s="232">
        <f>ROUND(E15*P15,2)</f>
        <v>1.38</v>
      </c>
      <c r="R15" s="234" t="s">
        <v>199</v>
      </c>
      <c r="S15" s="234" t="s">
        <v>136</v>
      </c>
      <c r="T15" s="235" t="s">
        <v>186</v>
      </c>
      <c r="U15" s="220">
        <v>0.16</v>
      </c>
      <c r="V15" s="220">
        <f>ROUND(E15*U15,2)</f>
        <v>1.6</v>
      </c>
      <c r="W15" s="220"/>
      <c r="X15" s="220" t="s">
        <v>187</v>
      </c>
      <c r="Y15" s="220" t="s">
        <v>139</v>
      </c>
      <c r="Z15" s="210"/>
      <c r="AA15" s="210"/>
      <c r="AB15" s="210"/>
      <c r="AC15" s="210"/>
      <c r="AD15" s="210"/>
      <c r="AE15" s="210"/>
      <c r="AF15" s="210"/>
      <c r="AG15" s="210" t="s">
        <v>188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5">
      <c r="A16" s="217"/>
      <c r="B16" s="218"/>
      <c r="C16" s="257" t="s">
        <v>200</v>
      </c>
      <c r="D16" s="256"/>
      <c r="E16" s="256"/>
      <c r="F16" s="256"/>
      <c r="G16" s="256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190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29">
        <v>4</v>
      </c>
      <c r="B17" s="230" t="s">
        <v>201</v>
      </c>
      <c r="C17" s="247" t="s">
        <v>202</v>
      </c>
      <c r="D17" s="231" t="s">
        <v>203</v>
      </c>
      <c r="E17" s="232">
        <v>8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2">
        <v>0</v>
      </c>
      <c r="O17" s="232">
        <f>ROUND(E17*N17,2)</f>
        <v>0</v>
      </c>
      <c r="P17" s="232">
        <v>0.27</v>
      </c>
      <c r="Q17" s="232">
        <f>ROUND(E17*P17,2)</f>
        <v>2.16</v>
      </c>
      <c r="R17" s="234" t="s">
        <v>199</v>
      </c>
      <c r="S17" s="234" t="s">
        <v>136</v>
      </c>
      <c r="T17" s="235" t="s">
        <v>186</v>
      </c>
      <c r="U17" s="220">
        <v>0.123</v>
      </c>
      <c r="V17" s="220">
        <f>ROUND(E17*U17,2)</f>
        <v>0.98</v>
      </c>
      <c r="W17" s="220"/>
      <c r="X17" s="220" t="s">
        <v>187</v>
      </c>
      <c r="Y17" s="220" t="s">
        <v>139</v>
      </c>
      <c r="Z17" s="210"/>
      <c r="AA17" s="210"/>
      <c r="AB17" s="210"/>
      <c r="AC17" s="210"/>
      <c r="AD17" s="210"/>
      <c r="AE17" s="210"/>
      <c r="AF17" s="210"/>
      <c r="AG17" s="210" t="s">
        <v>188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5">
      <c r="A18" s="217"/>
      <c r="B18" s="218"/>
      <c r="C18" s="257" t="s">
        <v>204</v>
      </c>
      <c r="D18" s="256"/>
      <c r="E18" s="256"/>
      <c r="F18" s="256"/>
      <c r="G18" s="256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190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37" t="str">
        <f>C18</f>
        <v>s vybouráním lože, s přemístěním hmot na skládku na vzdálenost do 3 m nebo naložením na dopravní prostředek</v>
      </c>
      <c r="BB18" s="210"/>
      <c r="BC18" s="210"/>
      <c r="BD18" s="210"/>
      <c r="BE18" s="210"/>
      <c r="BF18" s="210"/>
      <c r="BG18" s="210"/>
      <c r="BH18" s="210"/>
    </row>
    <row r="19" spans="1:60" outlineLevel="2" x14ac:dyDescent="0.25">
      <c r="A19" s="217"/>
      <c r="B19" s="218"/>
      <c r="C19" s="249" t="s">
        <v>205</v>
      </c>
      <c r="D19" s="238"/>
      <c r="E19" s="238"/>
      <c r="F19" s="238"/>
      <c r="G19" s="238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141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5">
      <c r="A20" s="222" t="s">
        <v>131</v>
      </c>
      <c r="B20" s="223" t="s">
        <v>86</v>
      </c>
      <c r="C20" s="246" t="s">
        <v>87</v>
      </c>
      <c r="D20" s="224"/>
      <c r="E20" s="225"/>
      <c r="F20" s="226"/>
      <c r="G20" s="226">
        <f>SUMIF(AG21:AG26,"&lt;&gt;NOR",G21:G26)</f>
        <v>0</v>
      </c>
      <c r="H20" s="226"/>
      <c r="I20" s="226">
        <f>SUM(I21:I26)</f>
        <v>0</v>
      </c>
      <c r="J20" s="226"/>
      <c r="K20" s="226">
        <f>SUM(K21:K26)</f>
        <v>0</v>
      </c>
      <c r="L20" s="226"/>
      <c r="M20" s="226">
        <f>SUM(M21:M26)</f>
        <v>0</v>
      </c>
      <c r="N20" s="225"/>
      <c r="O20" s="225">
        <f>SUM(O21:O26)</f>
        <v>0</v>
      </c>
      <c r="P20" s="225"/>
      <c r="Q20" s="225">
        <f>SUM(Q21:Q26)</f>
        <v>0</v>
      </c>
      <c r="R20" s="226"/>
      <c r="S20" s="226"/>
      <c r="T20" s="227"/>
      <c r="U20" s="221"/>
      <c r="V20" s="221">
        <f>SUM(V21:V26)</f>
        <v>0.23</v>
      </c>
      <c r="W20" s="221"/>
      <c r="X20" s="221"/>
      <c r="Y20" s="221"/>
      <c r="AG20" t="s">
        <v>132</v>
      </c>
    </row>
    <row r="21" spans="1:60" outlineLevel="1" x14ac:dyDescent="0.25">
      <c r="A21" s="229">
        <v>5</v>
      </c>
      <c r="B21" s="230" t="s">
        <v>206</v>
      </c>
      <c r="C21" s="247" t="s">
        <v>207</v>
      </c>
      <c r="D21" s="231" t="s">
        <v>184</v>
      </c>
      <c r="E21" s="232">
        <v>21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4" t="s">
        <v>185</v>
      </c>
      <c r="S21" s="234" t="s">
        <v>136</v>
      </c>
      <c r="T21" s="235" t="s">
        <v>186</v>
      </c>
      <c r="U21" s="220">
        <v>1.0999999999999999E-2</v>
      </c>
      <c r="V21" s="220">
        <f>ROUND(E21*U21,2)</f>
        <v>0.23</v>
      </c>
      <c r="W21" s="220"/>
      <c r="X21" s="220" t="s">
        <v>187</v>
      </c>
      <c r="Y21" s="220" t="s">
        <v>139</v>
      </c>
      <c r="Z21" s="210"/>
      <c r="AA21" s="210"/>
      <c r="AB21" s="210"/>
      <c r="AC21" s="210"/>
      <c r="AD21" s="210"/>
      <c r="AE21" s="210"/>
      <c r="AF21" s="210"/>
      <c r="AG21" s="210" t="s">
        <v>188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5">
      <c r="A22" s="217"/>
      <c r="B22" s="218"/>
      <c r="C22" s="257" t="s">
        <v>208</v>
      </c>
      <c r="D22" s="256"/>
      <c r="E22" s="256"/>
      <c r="F22" s="256"/>
      <c r="G22" s="256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190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0.399999999999999" outlineLevel="1" x14ac:dyDescent="0.25">
      <c r="A23" s="229">
        <v>6</v>
      </c>
      <c r="B23" s="230" t="s">
        <v>209</v>
      </c>
      <c r="C23" s="247" t="s">
        <v>210</v>
      </c>
      <c r="D23" s="231" t="s">
        <v>184</v>
      </c>
      <c r="E23" s="232">
        <v>210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4" t="s">
        <v>185</v>
      </c>
      <c r="S23" s="234" t="s">
        <v>136</v>
      </c>
      <c r="T23" s="235" t="s">
        <v>186</v>
      </c>
      <c r="U23" s="220">
        <v>0</v>
      </c>
      <c r="V23" s="220">
        <f>ROUND(E23*U23,2)</f>
        <v>0</v>
      </c>
      <c r="W23" s="220"/>
      <c r="X23" s="220" t="s">
        <v>187</v>
      </c>
      <c r="Y23" s="220" t="s">
        <v>139</v>
      </c>
      <c r="Z23" s="210"/>
      <c r="AA23" s="210"/>
      <c r="AB23" s="210"/>
      <c r="AC23" s="210"/>
      <c r="AD23" s="210"/>
      <c r="AE23" s="210"/>
      <c r="AF23" s="210"/>
      <c r="AG23" s="210" t="s">
        <v>188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5">
      <c r="A24" s="217"/>
      <c r="B24" s="218"/>
      <c r="C24" s="257" t="s">
        <v>208</v>
      </c>
      <c r="D24" s="256"/>
      <c r="E24" s="256"/>
      <c r="F24" s="256"/>
      <c r="G24" s="256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190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5">
      <c r="A25" s="217"/>
      <c r="B25" s="218"/>
      <c r="C25" s="258" t="s">
        <v>211</v>
      </c>
      <c r="D25" s="254"/>
      <c r="E25" s="255">
        <v>210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195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39">
        <v>7</v>
      </c>
      <c r="B26" s="240" t="s">
        <v>212</v>
      </c>
      <c r="C26" s="250" t="s">
        <v>213</v>
      </c>
      <c r="D26" s="241" t="s">
        <v>184</v>
      </c>
      <c r="E26" s="242">
        <v>21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21</v>
      </c>
      <c r="M26" s="244">
        <f>G26*(1+L26/100)</f>
        <v>0</v>
      </c>
      <c r="N26" s="242">
        <v>0</v>
      </c>
      <c r="O26" s="242">
        <f>ROUND(E26*N26,2)</f>
        <v>0</v>
      </c>
      <c r="P26" s="242">
        <v>0</v>
      </c>
      <c r="Q26" s="242">
        <f>ROUND(E26*P26,2)</f>
        <v>0</v>
      </c>
      <c r="R26" s="244" t="s">
        <v>185</v>
      </c>
      <c r="S26" s="244" t="s">
        <v>136</v>
      </c>
      <c r="T26" s="245" t="s">
        <v>186</v>
      </c>
      <c r="U26" s="220">
        <v>0</v>
      </c>
      <c r="V26" s="220">
        <f>ROUND(E26*U26,2)</f>
        <v>0</v>
      </c>
      <c r="W26" s="220"/>
      <c r="X26" s="220" t="s">
        <v>187</v>
      </c>
      <c r="Y26" s="220" t="s">
        <v>139</v>
      </c>
      <c r="Z26" s="210"/>
      <c r="AA26" s="210"/>
      <c r="AB26" s="210"/>
      <c r="AC26" s="210"/>
      <c r="AD26" s="210"/>
      <c r="AE26" s="210"/>
      <c r="AF26" s="210"/>
      <c r="AG26" s="210" t="s">
        <v>188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5">
      <c r="A27" s="222" t="s">
        <v>131</v>
      </c>
      <c r="B27" s="223" t="s">
        <v>88</v>
      </c>
      <c r="C27" s="246" t="s">
        <v>89</v>
      </c>
      <c r="D27" s="224"/>
      <c r="E27" s="225"/>
      <c r="F27" s="226"/>
      <c r="G27" s="226">
        <f>SUMIF(AG28:AG40,"&lt;&gt;NOR",G28:G40)</f>
        <v>0</v>
      </c>
      <c r="H27" s="226"/>
      <c r="I27" s="226">
        <f>SUM(I28:I40)</f>
        <v>0</v>
      </c>
      <c r="J27" s="226"/>
      <c r="K27" s="226">
        <f>SUM(K28:K40)</f>
        <v>0</v>
      </c>
      <c r="L27" s="226"/>
      <c r="M27" s="226">
        <f>SUM(M28:M40)</f>
        <v>0</v>
      </c>
      <c r="N27" s="225"/>
      <c r="O27" s="225">
        <f>SUM(O28:O40)</f>
        <v>7.52</v>
      </c>
      <c r="P27" s="225"/>
      <c r="Q27" s="225">
        <f>SUM(Q28:Q40)</f>
        <v>0</v>
      </c>
      <c r="R27" s="226"/>
      <c r="S27" s="226"/>
      <c r="T27" s="227"/>
      <c r="U27" s="221"/>
      <c r="V27" s="221">
        <f>SUM(V28:V40)</f>
        <v>5.09</v>
      </c>
      <c r="W27" s="221"/>
      <c r="X27" s="221"/>
      <c r="Y27" s="221"/>
      <c r="AG27" t="s">
        <v>132</v>
      </c>
    </row>
    <row r="28" spans="1:60" outlineLevel="1" x14ac:dyDescent="0.25">
      <c r="A28" s="229">
        <v>8</v>
      </c>
      <c r="B28" s="230" t="s">
        <v>214</v>
      </c>
      <c r="C28" s="247" t="s">
        <v>215</v>
      </c>
      <c r="D28" s="231" t="s">
        <v>198</v>
      </c>
      <c r="E28" s="232">
        <v>45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4" t="s">
        <v>216</v>
      </c>
      <c r="S28" s="234" t="s">
        <v>136</v>
      </c>
      <c r="T28" s="235" t="s">
        <v>186</v>
      </c>
      <c r="U28" s="220">
        <v>0.06</v>
      </c>
      <c r="V28" s="220">
        <f>ROUND(E28*U28,2)</f>
        <v>2.7</v>
      </c>
      <c r="W28" s="220"/>
      <c r="X28" s="220" t="s">
        <v>187</v>
      </c>
      <c r="Y28" s="220" t="s">
        <v>139</v>
      </c>
      <c r="Z28" s="210"/>
      <c r="AA28" s="210"/>
      <c r="AB28" s="210"/>
      <c r="AC28" s="210"/>
      <c r="AD28" s="210"/>
      <c r="AE28" s="210"/>
      <c r="AF28" s="210"/>
      <c r="AG28" s="210" t="s">
        <v>188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5">
      <c r="A29" s="217"/>
      <c r="B29" s="218"/>
      <c r="C29" s="257" t="s">
        <v>217</v>
      </c>
      <c r="D29" s="256"/>
      <c r="E29" s="256"/>
      <c r="F29" s="256"/>
      <c r="G29" s="256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190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5">
      <c r="A30" s="217"/>
      <c r="B30" s="218"/>
      <c r="C30" s="258" t="s">
        <v>218</v>
      </c>
      <c r="D30" s="254"/>
      <c r="E30" s="255">
        <v>45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195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29">
        <v>9</v>
      </c>
      <c r="B31" s="230" t="s">
        <v>219</v>
      </c>
      <c r="C31" s="247" t="s">
        <v>220</v>
      </c>
      <c r="D31" s="231" t="s">
        <v>198</v>
      </c>
      <c r="E31" s="232">
        <v>70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2">
        <v>0</v>
      </c>
      <c r="O31" s="232">
        <f>ROUND(E31*N31,2)</f>
        <v>0</v>
      </c>
      <c r="P31" s="232">
        <v>0</v>
      </c>
      <c r="Q31" s="232">
        <f>ROUND(E31*P31,2)</f>
        <v>0</v>
      </c>
      <c r="R31" s="234" t="s">
        <v>185</v>
      </c>
      <c r="S31" s="234" t="s">
        <v>136</v>
      </c>
      <c r="T31" s="235" t="s">
        <v>186</v>
      </c>
      <c r="U31" s="220">
        <v>1.7999999999999999E-2</v>
      </c>
      <c r="V31" s="220">
        <f>ROUND(E31*U31,2)</f>
        <v>1.26</v>
      </c>
      <c r="W31" s="220"/>
      <c r="X31" s="220" t="s">
        <v>187</v>
      </c>
      <c r="Y31" s="220" t="s">
        <v>139</v>
      </c>
      <c r="Z31" s="210"/>
      <c r="AA31" s="210"/>
      <c r="AB31" s="210"/>
      <c r="AC31" s="210"/>
      <c r="AD31" s="210"/>
      <c r="AE31" s="210"/>
      <c r="AF31" s="210"/>
      <c r="AG31" s="210" t="s">
        <v>188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5">
      <c r="A32" s="217"/>
      <c r="B32" s="218"/>
      <c r="C32" s="257" t="s">
        <v>221</v>
      </c>
      <c r="D32" s="256"/>
      <c r="E32" s="256"/>
      <c r="F32" s="256"/>
      <c r="G32" s="256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190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29">
        <v>10</v>
      </c>
      <c r="B33" s="230" t="s">
        <v>222</v>
      </c>
      <c r="C33" s="247" t="s">
        <v>223</v>
      </c>
      <c r="D33" s="231" t="s">
        <v>198</v>
      </c>
      <c r="E33" s="232">
        <v>45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4" t="s">
        <v>185</v>
      </c>
      <c r="S33" s="234" t="s">
        <v>136</v>
      </c>
      <c r="T33" s="235" t="s">
        <v>186</v>
      </c>
      <c r="U33" s="220">
        <v>1.2E-2</v>
      </c>
      <c r="V33" s="220">
        <f>ROUND(E33*U33,2)</f>
        <v>0.54</v>
      </c>
      <c r="W33" s="220"/>
      <c r="X33" s="220" t="s">
        <v>187</v>
      </c>
      <c r="Y33" s="220" t="s">
        <v>139</v>
      </c>
      <c r="Z33" s="210"/>
      <c r="AA33" s="210"/>
      <c r="AB33" s="210"/>
      <c r="AC33" s="210"/>
      <c r="AD33" s="210"/>
      <c r="AE33" s="210"/>
      <c r="AF33" s="210"/>
      <c r="AG33" s="210" t="s">
        <v>188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5">
      <c r="A34" s="217"/>
      <c r="B34" s="218"/>
      <c r="C34" s="257" t="s">
        <v>224</v>
      </c>
      <c r="D34" s="256"/>
      <c r="E34" s="256"/>
      <c r="F34" s="256"/>
      <c r="G34" s="256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190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37" t="str">
        <f>C34</f>
        <v>s případným nutným přemístěním hromad nebo dočasných skládek na místo potřeby ze vzdálenosti do 30 m, v rovině nebo ve svahu do 1 : 5,</v>
      </c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29">
        <v>11</v>
      </c>
      <c r="B35" s="230" t="s">
        <v>225</v>
      </c>
      <c r="C35" s="247" t="s">
        <v>226</v>
      </c>
      <c r="D35" s="231" t="s">
        <v>184</v>
      </c>
      <c r="E35" s="232">
        <v>2.25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2">
        <v>0</v>
      </c>
      <c r="O35" s="232">
        <f>ROUND(E35*N35,2)</f>
        <v>0</v>
      </c>
      <c r="P35" s="232">
        <v>0</v>
      </c>
      <c r="Q35" s="232">
        <f>ROUND(E35*P35,2)</f>
        <v>0</v>
      </c>
      <c r="R35" s="234" t="s">
        <v>216</v>
      </c>
      <c r="S35" s="234" t="s">
        <v>136</v>
      </c>
      <c r="T35" s="235" t="s">
        <v>186</v>
      </c>
      <c r="U35" s="220">
        <v>0.26</v>
      </c>
      <c r="V35" s="220">
        <f>ROUND(E35*U35,2)</f>
        <v>0.59</v>
      </c>
      <c r="W35" s="220"/>
      <c r="X35" s="220" t="s">
        <v>187</v>
      </c>
      <c r="Y35" s="220" t="s">
        <v>139</v>
      </c>
      <c r="Z35" s="210"/>
      <c r="AA35" s="210"/>
      <c r="AB35" s="210"/>
      <c r="AC35" s="210"/>
      <c r="AD35" s="210"/>
      <c r="AE35" s="210"/>
      <c r="AF35" s="210"/>
      <c r="AG35" s="210" t="s">
        <v>188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5">
      <c r="A36" s="217"/>
      <c r="B36" s="218"/>
      <c r="C36" s="258" t="s">
        <v>227</v>
      </c>
      <c r="D36" s="254"/>
      <c r="E36" s="255">
        <v>2.25</v>
      </c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195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29">
        <v>12</v>
      </c>
      <c r="B37" s="230" t="s">
        <v>228</v>
      </c>
      <c r="C37" s="247" t="s">
        <v>229</v>
      </c>
      <c r="D37" s="231" t="s">
        <v>230</v>
      </c>
      <c r="E37" s="232">
        <v>1.35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2">
        <v>1E-3</v>
      </c>
      <c r="O37" s="232">
        <f>ROUND(E37*N37,2)</f>
        <v>0</v>
      </c>
      <c r="P37" s="232">
        <v>0</v>
      </c>
      <c r="Q37" s="232">
        <f>ROUND(E37*P37,2)</f>
        <v>0</v>
      </c>
      <c r="R37" s="234" t="s">
        <v>231</v>
      </c>
      <c r="S37" s="234" t="s">
        <v>136</v>
      </c>
      <c r="T37" s="235" t="s">
        <v>186</v>
      </c>
      <c r="U37" s="220">
        <v>0</v>
      </c>
      <c r="V37" s="220">
        <f>ROUND(E37*U37,2)</f>
        <v>0</v>
      </c>
      <c r="W37" s="220"/>
      <c r="X37" s="220" t="s">
        <v>232</v>
      </c>
      <c r="Y37" s="220" t="s">
        <v>139</v>
      </c>
      <c r="Z37" s="210"/>
      <c r="AA37" s="210"/>
      <c r="AB37" s="210"/>
      <c r="AC37" s="210"/>
      <c r="AD37" s="210"/>
      <c r="AE37" s="210"/>
      <c r="AF37" s="210"/>
      <c r="AG37" s="210" t="s">
        <v>233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5">
      <c r="A38" s="217"/>
      <c r="B38" s="218"/>
      <c r="C38" s="258" t="s">
        <v>234</v>
      </c>
      <c r="D38" s="254"/>
      <c r="E38" s="255">
        <v>1.35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195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29">
        <v>13</v>
      </c>
      <c r="B39" s="230" t="s">
        <v>235</v>
      </c>
      <c r="C39" s="247" t="s">
        <v>236</v>
      </c>
      <c r="D39" s="231" t="s">
        <v>184</v>
      </c>
      <c r="E39" s="232">
        <v>4.5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2">
        <v>1.67</v>
      </c>
      <c r="O39" s="232">
        <f>ROUND(E39*N39,2)</f>
        <v>7.52</v>
      </c>
      <c r="P39" s="232">
        <v>0</v>
      </c>
      <c r="Q39" s="232">
        <f>ROUND(E39*P39,2)</f>
        <v>0</v>
      </c>
      <c r="R39" s="234" t="s">
        <v>231</v>
      </c>
      <c r="S39" s="234" t="s">
        <v>237</v>
      </c>
      <c r="T39" s="235" t="s">
        <v>237</v>
      </c>
      <c r="U39" s="220">
        <v>0</v>
      </c>
      <c r="V39" s="220">
        <f>ROUND(E39*U39,2)</f>
        <v>0</v>
      </c>
      <c r="W39" s="220"/>
      <c r="X39" s="220" t="s">
        <v>232</v>
      </c>
      <c r="Y39" s="220" t="s">
        <v>139</v>
      </c>
      <c r="Z39" s="210"/>
      <c r="AA39" s="210"/>
      <c r="AB39" s="210"/>
      <c r="AC39" s="210"/>
      <c r="AD39" s="210"/>
      <c r="AE39" s="210"/>
      <c r="AF39" s="210"/>
      <c r="AG39" s="210" t="s">
        <v>233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5">
      <c r="A40" s="217"/>
      <c r="B40" s="218"/>
      <c r="C40" s="258" t="s">
        <v>238</v>
      </c>
      <c r="D40" s="254"/>
      <c r="E40" s="255">
        <v>4.5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195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x14ac:dyDescent="0.25">
      <c r="A41" s="222" t="s">
        <v>131</v>
      </c>
      <c r="B41" s="223" t="s">
        <v>92</v>
      </c>
      <c r="C41" s="246" t="s">
        <v>93</v>
      </c>
      <c r="D41" s="224"/>
      <c r="E41" s="225"/>
      <c r="F41" s="226"/>
      <c r="G41" s="226">
        <f>SUMIF(AG42:AG42,"&lt;&gt;NOR",G42:G42)</f>
        <v>0</v>
      </c>
      <c r="H41" s="226"/>
      <c r="I41" s="226">
        <f>SUM(I42:I42)</f>
        <v>0</v>
      </c>
      <c r="J41" s="226"/>
      <c r="K41" s="226">
        <f>SUM(K42:K42)</f>
        <v>0</v>
      </c>
      <c r="L41" s="226"/>
      <c r="M41" s="226">
        <f>SUM(M42:M42)</f>
        <v>0</v>
      </c>
      <c r="N41" s="225"/>
      <c r="O41" s="225">
        <f>SUM(O42:O42)</f>
        <v>26.46</v>
      </c>
      <c r="P41" s="225"/>
      <c r="Q41" s="225">
        <f>SUM(Q42:Q42)</f>
        <v>0</v>
      </c>
      <c r="R41" s="226"/>
      <c r="S41" s="226"/>
      <c r="T41" s="227"/>
      <c r="U41" s="221"/>
      <c r="V41" s="221">
        <f>SUM(V42:V42)</f>
        <v>1.82</v>
      </c>
      <c r="W41" s="221"/>
      <c r="X41" s="221"/>
      <c r="Y41" s="221"/>
      <c r="AG41" t="s">
        <v>132</v>
      </c>
    </row>
    <row r="42" spans="1:60" ht="20.399999999999999" outlineLevel="1" x14ac:dyDescent="0.25">
      <c r="A42" s="239">
        <v>14</v>
      </c>
      <c r="B42" s="240" t="s">
        <v>239</v>
      </c>
      <c r="C42" s="250" t="s">
        <v>240</v>
      </c>
      <c r="D42" s="241" t="s">
        <v>198</v>
      </c>
      <c r="E42" s="242">
        <v>70</v>
      </c>
      <c r="F42" s="243"/>
      <c r="G42" s="244">
        <f>ROUND(E42*F42,2)</f>
        <v>0</v>
      </c>
      <c r="H42" s="243"/>
      <c r="I42" s="244">
        <f>ROUND(E42*H42,2)</f>
        <v>0</v>
      </c>
      <c r="J42" s="243"/>
      <c r="K42" s="244">
        <f>ROUND(E42*J42,2)</f>
        <v>0</v>
      </c>
      <c r="L42" s="244">
        <v>21</v>
      </c>
      <c r="M42" s="244">
        <f>G42*(1+L42/100)</f>
        <v>0</v>
      </c>
      <c r="N42" s="242">
        <v>0.378</v>
      </c>
      <c r="O42" s="242">
        <f>ROUND(E42*N42,2)</f>
        <v>26.46</v>
      </c>
      <c r="P42" s="242">
        <v>0</v>
      </c>
      <c r="Q42" s="242">
        <f>ROUND(E42*P42,2)</f>
        <v>0</v>
      </c>
      <c r="R42" s="244" t="s">
        <v>199</v>
      </c>
      <c r="S42" s="244" t="s">
        <v>136</v>
      </c>
      <c r="T42" s="245" t="s">
        <v>186</v>
      </c>
      <c r="U42" s="220">
        <v>2.5999999999999999E-2</v>
      </c>
      <c r="V42" s="220">
        <f>ROUND(E42*U42,2)</f>
        <v>1.82</v>
      </c>
      <c r="W42" s="220"/>
      <c r="X42" s="220" t="s">
        <v>187</v>
      </c>
      <c r="Y42" s="220" t="s">
        <v>139</v>
      </c>
      <c r="Z42" s="210"/>
      <c r="AA42" s="210"/>
      <c r="AB42" s="210"/>
      <c r="AC42" s="210"/>
      <c r="AD42" s="210"/>
      <c r="AE42" s="210"/>
      <c r="AF42" s="210"/>
      <c r="AG42" s="210" t="s">
        <v>188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x14ac:dyDescent="0.25">
      <c r="A43" s="222" t="s">
        <v>131</v>
      </c>
      <c r="B43" s="223" t="s">
        <v>94</v>
      </c>
      <c r="C43" s="246" t="s">
        <v>95</v>
      </c>
      <c r="D43" s="224"/>
      <c r="E43" s="225"/>
      <c r="F43" s="226"/>
      <c r="G43" s="226">
        <f>SUMIF(AG44:AG47,"&lt;&gt;NOR",G44:G47)</f>
        <v>0</v>
      </c>
      <c r="H43" s="226"/>
      <c r="I43" s="226">
        <f>SUM(I44:I47)</f>
        <v>0</v>
      </c>
      <c r="J43" s="226"/>
      <c r="K43" s="226">
        <f>SUM(K44:K47)</f>
        <v>0</v>
      </c>
      <c r="L43" s="226"/>
      <c r="M43" s="226">
        <f>SUM(M44:M47)</f>
        <v>0</v>
      </c>
      <c r="N43" s="225"/>
      <c r="O43" s="225">
        <f>SUM(O44:O47)</f>
        <v>14.65</v>
      </c>
      <c r="P43" s="225"/>
      <c r="Q43" s="225">
        <f>SUM(Q44:Q47)</f>
        <v>0</v>
      </c>
      <c r="R43" s="226"/>
      <c r="S43" s="226"/>
      <c r="T43" s="227"/>
      <c r="U43" s="221"/>
      <c r="V43" s="221">
        <f>SUM(V44:V47)</f>
        <v>31.64</v>
      </c>
      <c r="W43" s="221"/>
      <c r="X43" s="221"/>
      <c r="Y43" s="221"/>
      <c r="AG43" t="s">
        <v>132</v>
      </c>
    </row>
    <row r="44" spans="1:60" outlineLevel="1" x14ac:dyDescent="0.25">
      <c r="A44" s="229">
        <v>15</v>
      </c>
      <c r="B44" s="230" t="s">
        <v>241</v>
      </c>
      <c r="C44" s="247" t="s">
        <v>242</v>
      </c>
      <c r="D44" s="231" t="s">
        <v>198</v>
      </c>
      <c r="E44" s="232">
        <v>70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32">
        <v>7.3899999999999993E-2</v>
      </c>
      <c r="O44" s="232">
        <f>ROUND(E44*N44,2)</f>
        <v>5.17</v>
      </c>
      <c r="P44" s="232">
        <v>0</v>
      </c>
      <c r="Q44" s="232">
        <f>ROUND(E44*P44,2)</f>
        <v>0</v>
      </c>
      <c r="R44" s="234" t="s">
        <v>199</v>
      </c>
      <c r="S44" s="234" t="s">
        <v>136</v>
      </c>
      <c r="T44" s="235" t="s">
        <v>186</v>
      </c>
      <c r="U44" s="220">
        <v>0.45200000000000001</v>
      </c>
      <c r="V44" s="220">
        <f>ROUND(E44*U44,2)</f>
        <v>31.64</v>
      </c>
      <c r="W44" s="220"/>
      <c r="X44" s="220" t="s">
        <v>187</v>
      </c>
      <c r="Y44" s="220" t="s">
        <v>139</v>
      </c>
      <c r="Z44" s="210"/>
      <c r="AA44" s="210"/>
      <c r="AB44" s="210"/>
      <c r="AC44" s="210"/>
      <c r="AD44" s="210"/>
      <c r="AE44" s="210"/>
      <c r="AF44" s="210"/>
      <c r="AG44" s="210" t="s">
        <v>188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1" outlineLevel="2" x14ac:dyDescent="0.25">
      <c r="A45" s="217"/>
      <c r="B45" s="218"/>
      <c r="C45" s="257" t="s">
        <v>243</v>
      </c>
      <c r="D45" s="256"/>
      <c r="E45" s="256"/>
      <c r="F45" s="256"/>
      <c r="G45" s="256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190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37" t="str">
        <f>C45</f>
        <v>s provedením lože z kameniva drceného, s vyplněním spár, s dvojitým hutněním a se smetením přebytečného materiálu na krajnici. S dodáním hmot pro lože a výplň spár.</v>
      </c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29">
        <v>16</v>
      </c>
      <c r="B46" s="230" t="s">
        <v>244</v>
      </c>
      <c r="C46" s="247" t="s">
        <v>245</v>
      </c>
      <c r="D46" s="231" t="s">
        <v>198</v>
      </c>
      <c r="E46" s="232">
        <v>73.5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32">
        <v>0.129</v>
      </c>
      <c r="O46" s="232">
        <f>ROUND(E46*N46,2)</f>
        <v>9.48</v>
      </c>
      <c r="P46" s="232">
        <v>0</v>
      </c>
      <c r="Q46" s="232">
        <f>ROUND(E46*P46,2)</f>
        <v>0</v>
      </c>
      <c r="R46" s="234" t="s">
        <v>231</v>
      </c>
      <c r="S46" s="234" t="s">
        <v>136</v>
      </c>
      <c r="T46" s="235" t="s">
        <v>186</v>
      </c>
      <c r="U46" s="220">
        <v>0</v>
      </c>
      <c r="V46" s="220">
        <f>ROUND(E46*U46,2)</f>
        <v>0</v>
      </c>
      <c r="W46" s="220"/>
      <c r="X46" s="220" t="s">
        <v>232</v>
      </c>
      <c r="Y46" s="220" t="s">
        <v>139</v>
      </c>
      <c r="Z46" s="210"/>
      <c r="AA46" s="210"/>
      <c r="AB46" s="210"/>
      <c r="AC46" s="210"/>
      <c r="AD46" s="210"/>
      <c r="AE46" s="210"/>
      <c r="AF46" s="210"/>
      <c r="AG46" s="210" t="s">
        <v>233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5">
      <c r="A47" s="217"/>
      <c r="B47" s="218"/>
      <c r="C47" s="258" t="s">
        <v>246</v>
      </c>
      <c r="D47" s="254"/>
      <c r="E47" s="255">
        <v>73.5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195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x14ac:dyDescent="0.25">
      <c r="A48" s="222" t="s">
        <v>131</v>
      </c>
      <c r="B48" s="223" t="s">
        <v>96</v>
      </c>
      <c r="C48" s="246" t="s">
        <v>97</v>
      </c>
      <c r="D48" s="224"/>
      <c r="E48" s="225"/>
      <c r="F48" s="226"/>
      <c r="G48" s="226">
        <f>SUMIF(AG49:AG52,"&lt;&gt;NOR",G49:G52)</f>
        <v>0</v>
      </c>
      <c r="H48" s="226"/>
      <c r="I48" s="226">
        <f>SUM(I49:I52)</f>
        <v>0</v>
      </c>
      <c r="J48" s="226"/>
      <c r="K48" s="226">
        <f>SUM(K49:K52)</f>
        <v>0</v>
      </c>
      <c r="L48" s="226"/>
      <c r="M48" s="226">
        <f>SUM(M49:M52)</f>
        <v>0</v>
      </c>
      <c r="N48" s="225"/>
      <c r="O48" s="225">
        <f>SUM(O49:O52)</f>
        <v>10.19</v>
      </c>
      <c r="P48" s="225"/>
      <c r="Q48" s="225">
        <f>SUM(Q49:Q52)</f>
        <v>0</v>
      </c>
      <c r="R48" s="226"/>
      <c r="S48" s="226"/>
      <c r="T48" s="227"/>
      <c r="U48" s="221"/>
      <c r="V48" s="221">
        <f>SUM(V49:V52)</f>
        <v>11.15</v>
      </c>
      <c r="W48" s="221"/>
      <c r="X48" s="221"/>
      <c r="Y48" s="221"/>
      <c r="AG48" t="s">
        <v>132</v>
      </c>
    </row>
    <row r="49" spans="1:60" ht="20.399999999999999" outlineLevel="1" x14ac:dyDescent="0.25">
      <c r="A49" s="229">
        <v>17</v>
      </c>
      <c r="B49" s="230" t="s">
        <v>247</v>
      </c>
      <c r="C49" s="247" t="s">
        <v>248</v>
      </c>
      <c r="D49" s="231" t="s">
        <v>203</v>
      </c>
      <c r="E49" s="232">
        <v>41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2">
        <v>0.188</v>
      </c>
      <c r="O49" s="232">
        <f>ROUND(E49*N49,2)</f>
        <v>7.71</v>
      </c>
      <c r="P49" s="232">
        <v>0</v>
      </c>
      <c r="Q49" s="232">
        <f>ROUND(E49*P49,2)</f>
        <v>0</v>
      </c>
      <c r="R49" s="234" t="s">
        <v>199</v>
      </c>
      <c r="S49" s="234" t="s">
        <v>136</v>
      </c>
      <c r="T49" s="235" t="s">
        <v>186</v>
      </c>
      <c r="U49" s="220">
        <v>0.27200000000000002</v>
      </c>
      <c r="V49" s="220">
        <f>ROUND(E49*U49,2)</f>
        <v>11.15</v>
      </c>
      <c r="W49" s="220"/>
      <c r="X49" s="220" t="s">
        <v>187</v>
      </c>
      <c r="Y49" s="220" t="s">
        <v>139</v>
      </c>
      <c r="Z49" s="210"/>
      <c r="AA49" s="210"/>
      <c r="AB49" s="210"/>
      <c r="AC49" s="210"/>
      <c r="AD49" s="210"/>
      <c r="AE49" s="210"/>
      <c r="AF49" s="210"/>
      <c r="AG49" s="210" t="s">
        <v>188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5">
      <c r="A50" s="217"/>
      <c r="B50" s="218"/>
      <c r="C50" s="257" t="s">
        <v>249</v>
      </c>
      <c r="D50" s="256"/>
      <c r="E50" s="256"/>
      <c r="F50" s="256"/>
      <c r="G50" s="256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190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29">
        <v>18</v>
      </c>
      <c r="B51" s="230" t="s">
        <v>250</v>
      </c>
      <c r="C51" s="247" t="s">
        <v>251</v>
      </c>
      <c r="D51" s="231" t="s">
        <v>252</v>
      </c>
      <c r="E51" s="232">
        <v>41.41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2">
        <v>0.06</v>
      </c>
      <c r="O51" s="232">
        <f>ROUND(E51*N51,2)</f>
        <v>2.48</v>
      </c>
      <c r="P51" s="232">
        <v>0</v>
      </c>
      <c r="Q51" s="232">
        <f>ROUND(E51*P51,2)</f>
        <v>0</v>
      </c>
      <c r="R51" s="234" t="s">
        <v>231</v>
      </c>
      <c r="S51" s="234" t="s">
        <v>136</v>
      </c>
      <c r="T51" s="235" t="s">
        <v>186</v>
      </c>
      <c r="U51" s="220">
        <v>0</v>
      </c>
      <c r="V51" s="220">
        <f>ROUND(E51*U51,2)</f>
        <v>0</v>
      </c>
      <c r="W51" s="220"/>
      <c r="X51" s="220" t="s">
        <v>232</v>
      </c>
      <c r="Y51" s="220" t="s">
        <v>139</v>
      </c>
      <c r="Z51" s="210"/>
      <c r="AA51" s="210"/>
      <c r="AB51" s="210"/>
      <c r="AC51" s="210"/>
      <c r="AD51" s="210"/>
      <c r="AE51" s="210"/>
      <c r="AF51" s="210"/>
      <c r="AG51" s="210" t="s">
        <v>233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5">
      <c r="A52" s="217"/>
      <c r="B52" s="218"/>
      <c r="C52" s="258" t="s">
        <v>253</v>
      </c>
      <c r="D52" s="254"/>
      <c r="E52" s="255">
        <v>41.41</v>
      </c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195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5">
      <c r="A53" s="222" t="s">
        <v>131</v>
      </c>
      <c r="B53" s="223" t="s">
        <v>98</v>
      </c>
      <c r="C53" s="246" t="s">
        <v>99</v>
      </c>
      <c r="D53" s="224"/>
      <c r="E53" s="225"/>
      <c r="F53" s="226"/>
      <c r="G53" s="226">
        <f>SUMIF(AG54:AG57,"&lt;&gt;NOR",G54:G57)</f>
        <v>0</v>
      </c>
      <c r="H53" s="226"/>
      <c r="I53" s="226">
        <f>SUM(I54:I57)</f>
        <v>0</v>
      </c>
      <c r="J53" s="226"/>
      <c r="K53" s="226">
        <f>SUM(K54:K57)</f>
        <v>0</v>
      </c>
      <c r="L53" s="226"/>
      <c r="M53" s="226">
        <f>SUM(M54:M57)</f>
        <v>0</v>
      </c>
      <c r="N53" s="225"/>
      <c r="O53" s="225">
        <f>SUM(O54:O57)</f>
        <v>0</v>
      </c>
      <c r="P53" s="225"/>
      <c r="Q53" s="225">
        <f>SUM(Q54:Q57)</f>
        <v>0</v>
      </c>
      <c r="R53" s="226"/>
      <c r="S53" s="226"/>
      <c r="T53" s="227"/>
      <c r="U53" s="221"/>
      <c r="V53" s="221">
        <f>SUM(V54:V57)</f>
        <v>2.44</v>
      </c>
      <c r="W53" s="221"/>
      <c r="X53" s="221"/>
      <c r="Y53" s="221"/>
      <c r="AG53" t="s">
        <v>132</v>
      </c>
    </row>
    <row r="54" spans="1:60" ht="20.399999999999999" outlineLevel="1" x14ac:dyDescent="0.25">
      <c r="A54" s="239">
        <v>19</v>
      </c>
      <c r="B54" s="240" t="s">
        <v>254</v>
      </c>
      <c r="C54" s="250" t="s">
        <v>255</v>
      </c>
      <c r="D54" s="241" t="s">
        <v>256</v>
      </c>
      <c r="E54" s="242">
        <v>3.54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21</v>
      </c>
      <c r="M54" s="244">
        <f>G54*(1+L54/100)</f>
        <v>0</v>
      </c>
      <c r="N54" s="242">
        <v>0</v>
      </c>
      <c r="O54" s="242">
        <f>ROUND(E54*N54,2)</f>
        <v>0</v>
      </c>
      <c r="P54" s="242">
        <v>0</v>
      </c>
      <c r="Q54" s="242">
        <f>ROUND(E54*P54,2)</f>
        <v>0</v>
      </c>
      <c r="R54" s="244" t="s">
        <v>199</v>
      </c>
      <c r="S54" s="244" t="s">
        <v>136</v>
      </c>
      <c r="T54" s="245" t="s">
        <v>186</v>
      </c>
      <c r="U54" s="220">
        <v>0.68799999999999994</v>
      </c>
      <c r="V54" s="220">
        <f>ROUND(E54*U54,2)</f>
        <v>2.44</v>
      </c>
      <c r="W54" s="220"/>
      <c r="X54" s="220" t="s">
        <v>187</v>
      </c>
      <c r="Y54" s="220" t="s">
        <v>139</v>
      </c>
      <c r="Z54" s="210"/>
      <c r="AA54" s="210"/>
      <c r="AB54" s="210"/>
      <c r="AC54" s="210"/>
      <c r="AD54" s="210"/>
      <c r="AE54" s="210"/>
      <c r="AF54" s="210"/>
      <c r="AG54" s="210" t="s">
        <v>188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0.399999999999999" outlineLevel="1" x14ac:dyDescent="0.25">
      <c r="A55" s="229">
        <v>20</v>
      </c>
      <c r="B55" s="230" t="s">
        <v>257</v>
      </c>
      <c r="C55" s="247" t="s">
        <v>258</v>
      </c>
      <c r="D55" s="231" t="s">
        <v>256</v>
      </c>
      <c r="E55" s="232">
        <v>10.62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4" t="s">
        <v>199</v>
      </c>
      <c r="S55" s="234" t="s">
        <v>136</v>
      </c>
      <c r="T55" s="235" t="s">
        <v>186</v>
      </c>
      <c r="U55" s="220">
        <v>0</v>
      </c>
      <c r="V55" s="220">
        <f>ROUND(E55*U55,2)</f>
        <v>0</v>
      </c>
      <c r="W55" s="220"/>
      <c r="X55" s="220" t="s">
        <v>187</v>
      </c>
      <c r="Y55" s="220" t="s">
        <v>139</v>
      </c>
      <c r="Z55" s="210"/>
      <c r="AA55" s="210"/>
      <c r="AB55" s="210"/>
      <c r="AC55" s="210"/>
      <c r="AD55" s="210"/>
      <c r="AE55" s="210"/>
      <c r="AF55" s="210"/>
      <c r="AG55" s="210" t="s">
        <v>188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2" x14ac:dyDescent="0.25">
      <c r="A56" s="217"/>
      <c r="B56" s="218"/>
      <c r="C56" s="258" t="s">
        <v>259</v>
      </c>
      <c r="D56" s="254"/>
      <c r="E56" s="255">
        <v>10.62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195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39">
        <v>21</v>
      </c>
      <c r="B57" s="240" t="s">
        <v>260</v>
      </c>
      <c r="C57" s="250" t="s">
        <v>261</v>
      </c>
      <c r="D57" s="241" t="s">
        <v>256</v>
      </c>
      <c r="E57" s="242">
        <v>3.54</v>
      </c>
      <c r="F57" s="243"/>
      <c r="G57" s="244">
        <f>ROUND(E57*F57,2)</f>
        <v>0</v>
      </c>
      <c r="H57" s="243"/>
      <c r="I57" s="244">
        <f>ROUND(E57*H57,2)</f>
        <v>0</v>
      </c>
      <c r="J57" s="243"/>
      <c r="K57" s="244">
        <f>ROUND(E57*J57,2)</f>
        <v>0</v>
      </c>
      <c r="L57" s="244">
        <v>21</v>
      </c>
      <c r="M57" s="244">
        <f>G57*(1+L57/100)</f>
        <v>0</v>
      </c>
      <c r="N57" s="242">
        <v>0</v>
      </c>
      <c r="O57" s="242">
        <f>ROUND(E57*N57,2)</f>
        <v>0</v>
      </c>
      <c r="P57" s="242">
        <v>0</v>
      </c>
      <c r="Q57" s="242">
        <f>ROUND(E57*P57,2)</f>
        <v>0</v>
      </c>
      <c r="R57" s="244" t="s">
        <v>262</v>
      </c>
      <c r="S57" s="244" t="s">
        <v>186</v>
      </c>
      <c r="T57" s="245" t="s">
        <v>186</v>
      </c>
      <c r="U57" s="220">
        <v>0</v>
      </c>
      <c r="V57" s="220">
        <f>ROUND(E57*U57,2)</f>
        <v>0</v>
      </c>
      <c r="W57" s="220"/>
      <c r="X57" s="220" t="s">
        <v>187</v>
      </c>
      <c r="Y57" s="220" t="s">
        <v>139</v>
      </c>
      <c r="Z57" s="210"/>
      <c r="AA57" s="210"/>
      <c r="AB57" s="210"/>
      <c r="AC57" s="210"/>
      <c r="AD57" s="210"/>
      <c r="AE57" s="210"/>
      <c r="AF57" s="210"/>
      <c r="AG57" s="210" t="s">
        <v>188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x14ac:dyDescent="0.25">
      <c r="A58" s="222" t="s">
        <v>131</v>
      </c>
      <c r="B58" s="223" t="s">
        <v>100</v>
      </c>
      <c r="C58" s="246" t="s">
        <v>101</v>
      </c>
      <c r="D58" s="224"/>
      <c r="E58" s="225"/>
      <c r="F58" s="226"/>
      <c r="G58" s="226">
        <f>SUMIF(AG59:AG61,"&lt;&gt;NOR",G59:G61)</f>
        <v>0</v>
      </c>
      <c r="H58" s="226"/>
      <c r="I58" s="226">
        <f>SUM(I59:I61)</f>
        <v>0</v>
      </c>
      <c r="J58" s="226"/>
      <c r="K58" s="226">
        <f>SUM(K59:K61)</f>
        <v>0</v>
      </c>
      <c r="L58" s="226"/>
      <c r="M58" s="226">
        <f>SUM(M59:M61)</f>
        <v>0</v>
      </c>
      <c r="N58" s="225"/>
      <c r="O58" s="225">
        <f>SUM(O59:O61)</f>
        <v>0</v>
      </c>
      <c r="P58" s="225"/>
      <c r="Q58" s="225">
        <f>SUM(Q59:Q61)</f>
        <v>0</v>
      </c>
      <c r="R58" s="226"/>
      <c r="S58" s="226"/>
      <c r="T58" s="227"/>
      <c r="U58" s="221"/>
      <c r="V58" s="221">
        <f>SUM(V59:V61)</f>
        <v>22.94</v>
      </c>
      <c r="W58" s="221"/>
      <c r="X58" s="221"/>
      <c r="Y58" s="221"/>
      <c r="AG58" t="s">
        <v>132</v>
      </c>
    </row>
    <row r="59" spans="1:60" outlineLevel="1" x14ac:dyDescent="0.25">
      <c r="A59" s="229">
        <v>22</v>
      </c>
      <c r="B59" s="230" t="s">
        <v>263</v>
      </c>
      <c r="C59" s="247" t="s">
        <v>264</v>
      </c>
      <c r="D59" s="231" t="s">
        <v>256</v>
      </c>
      <c r="E59" s="232">
        <v>58.823450000000001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4" t="s">
        <v>199</v>
      </c>
      <c r="S59" s="234" t="s">
        <v>136</v>
      </c>
      <c r="T59" s="235" t="s">
        <v>186</v>
      </c>
      <c r="U59" s="220">
        <v>0.39</v>
      </c>
      <c r="V59" s="220">
        <f>ROUND(E59*U59,2)</f>
        <v>22.94</v>
      </c>
      <c r="W59" s="220"/>
      <c r="X59" s="220" t="s">
        <v>187</v>
      </c>
      <c r="Y59" s="220" t="s">
        <v>139</v>
      </c>
      <c r="Z59" s="210"/>
      <c r="AA59" s="210"/>
      <c r="AB59" s="210"/>
      <c r="AC59" s="210"/>
      <c r="AD59" s="210"/>
      <c r="AE59" s="210"/>
      <c r="AF59" s="210"/>
      <c r="AG59" s="210" t="s">
        <v>188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5">
      <c r="A60" s="217"/>
      <c r="B60" s="218"/>
      <c r="C60" s="257" t="s">
        <v>265</v>
      </c>
      <c r="D60" s="256"/>
      <c r="E60" s="256"/>
      <c r="F60" s="256"/>
      <c r="G60" s="256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190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5">
      <c r="A61" s="217"/>
      <c r="B61" s="218"/>
      <c r="C61" s="258" t="s">
        <v>266</v>
      </c>
      <c r="D61" s="254"/>
      <c r="E61" s="255">
        <v>58.823450000000001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195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x14ac:dyDescent="0.25">
      <c r="A62" s="3"/>
      <c r="B62" s="4"/>
      <c r="C62" s="251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E62">
        <v>15</v>
      </c>
      <c r="AF62">
        <v>21</v>
      </c>
      <c r="AG62" t="s">
        <v>117</v>
      </c>
    </row>
    <row r="63" spans="1:60" x14ac:dyDescent="0.25">
      <c r="A63" s="213"/>
      <c r="B63" s="214" t="s">
        <v>29</v>
      </c>
      <c r="C63" s="252"/>
      <c r="D63" s="215"/>
      <c r="E63" s="216"/>
      <c r="F63" s="216"/>
      <c r="G63" s="228">
        <f>G8+G14+G20+G27+G41+G43+G48+G53+G58</f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E63">
        <f>SUMIF(L7:L61,AE62,G7:G61)</f>
        <v>0</v>
      </c>
      <c r="AF63">
        <f>SUMIF(L7:L61,AF62,G7:G61)</f>
        <v>0</v>
      </c>
      <c r="AG63" t="s">
        <v>179</v>
      </c>
    </row>
    <row r="64" spans="1:60" x14ac:dyDescent="0.25">
      <c r="C64" s="253"/>
      <c r="D64" s="10"/>
      <c r="AG64" t="s">
        <v>181</v>
      </c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lsum6/SOkVf5SFAI+vbQ8+vyKaP0K7fswn60uou1uoboBeZZ6FWjb3YeNGuqq5fcGN8IFxWC4MEnFovzGZ7FXg==" saltValue="iC6F6ycb2wqw5BJOaGjWKA==" spinCount="100000" sheet="1" formatRows="0"/>
  <mergeCells count="17">
    <mergeCell ref="C32:G32"/>
    <mergeCell ref="C34:G34"/>
    <mergeCell ref="C45:G45"/>
    <mergeCell ref="C50:G50"/>
    <mergeCell ref="C60:G60"/>
    <mergeCell ref="C16:G16"/>
    <mergeCell ref="C18:G18"/>
    <mergeCell ref="C19:G19"/>
    <mergeCell ref="C22:G22"/>
    <mergeCell ref="C24:G24"/>
    <mergeCell ref="C29:G2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F66B0-99AB-49E2-8C50-C92C581FE48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63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104</v>
      </c>
      <c r="B1" s="195"/>
      <c r="C1" s="195"/>
      <c r="D1" s="195"/>
      <c r="E1" s="195"/>
      <c r="F1" s="195"/>
      <c r="G1" s="195"/>
      <c r="AG1" t="s">
        <v>105</v>
      </c>
    </row>
    <row r="2" spans="1:60" ht="25.05" customHeight="1" x14ac:dyDescent="0.25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106</v>
      </c>
    </row>
    <row r="3" spans="1:60" ht="25.05" customHeight="1" x14ac:dyDescent="0.25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106</v>
      </c>
      <c r="AG3" t="s">
        <v>107</v>
      </c>
    </row>
    <row r="4" spans="1:60" ht="25.05" customHeight="1" x14ac:dyDescent="0.25">
      <c r="A4" s="200" t="s">
        <v>9</v>
      </c>
      <c r="B4" s="201" t="s">
        <v>65</v>
      </c>
      <c r="C4" s="202" t="s">
        <v>66</v>
      </c>
      <c r="D4" s="203"/>
      <c r="E4" s="203"/>
      <c r="F4" s="203"/>
      <c r="G4" s="204"/>
      <c r="AG4" t="s">
        <v>108</v>
      </c>
    </row>
    <row r="5" spans="1:60" x14ac:dyDescent="0.25">
      <c r="D5" s="10"/>
    </row>
    <row r="6" spans="1:60" ht="39.6" x14ac:dyDescent="0.25">
      <c r="A6" s="206" t="s">
        <v>109</v>
      </c>
      <c r="B6" s="208" t="s">
        <v>110</v>
      </c>
      <c r="C6" s="208" t="s">
        <v>111</v>
      </c>
      <c r="D6" s="207" t="s">
        <v>112</v>
      </c>
      <c r="E6" s="206" t="s">
        <v>113</v>
      </c>
      <c r="F6" s="205" t="s">
        <v>114</v>
      </c>
      <c r="G6" s="206" t="s">
        <v>29</v>
      </c>
      <c r="H6" s="209" t="s">
        <v>30</v>
      </c>
      <c r="I6" s="209" t="s">
        <v>115</v>
      </c>
      <c r="J6" s="209" t="s">
        <v>31</v>
      </c>
      <c r="K6" s="209" t="s">
        <v>116</v>
      </c>
      <c r="L6" s="209" t="s">
        <v>117</v>
      </c>
      <c r="M6" s="209" t="s">
        <v>118</v>
      </c>
      <c r="N6" s="209" t="s">
        <v>119</v>
      </c>
      <c r="O6" s="209" t="s">
        <v>120</v>
      </c>
      <c r="P6" s="209" t="s">
        <v>121</v>
      </c>
      <c r="Q6" s="209" t="s">
        <v>122</v>
      </c>
      <c r="R6" s="209" t="s">
        <v>123</v>
      </c>
      <c r="S6" s="209" t="s">
        <v>124</v>
      </c>
      <c r="T6" s="209" t="s">
        <v>125</v>
      </c>
      <c r="U6" s="209" t="s">
        <v>126</v>
      </c>
      <c r="V6" s="209" t="s">
        <v>127</v>
      </c>
      <c r="W6" s="209" t="s">
        <v>128</v>
      </c>
      <c r="X6" s="209" t="s">
        <v>129</v>
      </c>
      <c r="Y6" s="209" t="s">
        <v>130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22" t="s">
        <v>131</v>
      </c>
      <c r="B8" s="223" t="s">
        <v>80</v>
      </c>
      <c r="C8" s="246" t="s">
        <v>81</v>
      </c>
      <c r="D8" s="224"/>
      <c r="E8" s="225"/>
      <c r="F8" s="226"/>
      <c r="G8" s="226">
        <f>SUMIF(AG9:AG14,"&lt;&gt;NOR",G9:G14)</f>
        <v>0</v>
      </c>
      <c r="H8" s="226"/>
      <c r="I8" s="226">
        <f>SUM(I9:I14)</f>
        <v>0</v>
      </c>
      <c r="J8" s="226"/>
      <c r="K8" s="226">
        <f>SUM(K9:K14)</f>
        <v>0</v>
      </c>
      <c r="L8" s="226"/>
      <c r="M8" s="226">
        <f>SUM(M9:M14)</f>
        <v>0</v>
      </c>
      <c r="N8" s="225"/>
      <c r="O8" s="225">
        <f>SUM(O9:O14)</f>
        <v>0</v>
      </c>
      <c r="P8" s="225"/>
      <c r="Q8" s="225">
        <f>SUM(Q9:Q14)</f>
        <v>0</v>
      </c>
      <c r="R8" s="226"/>
      <c r="S8" s="226"/>
      <c r="T8" s="227"/>
      <c r="U8" s="221"/>
      <c r="V8" s="221">
        <f>SUM(V9:V14)</f>
        <v>82.36</v>
      </c>
      <c r="W8" s="221"/>
      <c r="X8" s="221"/>
      <c r="Y8" s="221"/>
      <c r="AG8" t="s">
        <v>132</v>
      </c>
    </row>
    <row r="9" spans="1:60" outlineLevel="1" x14ac:dyDescent="0.25">
      <c r="A9" s="229">
        <v>1</v>
      </c>
      <c r="B9" s="230" t="s">
        <v>191</v>
      </c>
      <c r="C9" s="247" t="s">
        <v>192</v>
      </c>
      <c r="D9" s="231" t="s">
        <v>184</v>
      </c>
      <c r="E9" s="232">
        <v>184.5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 t="s">
        <v>185</v>
      </c>
      <c r="S9" s="234" t="s">
        <v>136</v>
      </c>
      <c r="T9" s="235" t="s">
        <v>186</v>
      </c>
      <c r="U9" s="220">
        <v>0.42</v>
      </c>
      <c r="V9" s="220">
        <f>ROUND(E9*U9,2)</f>
        <v>77.489999999999995</v>
      </c>
      <c r="W9" s="220"/>
      <c r="X9" s="220" t="s">
        <v>187</v>
      </c>
      <c r="Y9" s="220" t="s">
        <v>139</v>
      </c>
      <c r="Z9" s="210"/>
      <c r="AA9" s="210"/>
      <c r="AB9" s="210"/>
      <c r="AC9" s="210"/>
      <c r="AD9" s="210"/>
      <c r="AE9" s="210"/>
      <c r="AF9" s="210"/>
      <c r="AG9" s="210" t="s">
        <v>188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5">
      <c r="A10" s="217"/>
      <c r="B10" s="218"/>
      <c r="C10" s="257" t="s">
        <v>193</v>
      </c>
      <c r="D10" s="256"/>
      <c r="E10" s="256"/>
      <c r="F10" s="256"/>
      <c r="G10" s="256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190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7" t="str">
        <f>C10</f>
        <v>s přemístěním výkopku v příčných profilech na vzdálenost do 15 m nebo s naložením na dopravní prostředek.</v>
      </c>
      <c r="BB10" s="210"/>
      <c r="BC10" s="210"/>
      <c r="BD10" s="210"/>
      <c r="BE10" s="210"/>
      <c r="BF10" s="210"/>
      <c r="BG10" s="210"/>
      <c r="BH10" s="210"/>
    </row>
    <row r="11" spans="1:60" outlineLevel="2" x14ac:dyDescent="0.25">
      <c r="A11" s="217"/>
      <c r="B11" s="218"/>
      <c r="C11" s="258" t="s">
        <v>267</v>
      </c>
      <c r="D11" s="254"/>
      <c r="E11" s="255">
        <v>184.5</v>
      </c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195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29">
        <v>2</v>
      </c>
      <c r="B12" s="230" t="s">
        <v>268</v>
      </c>
      <c r="C12" s="247" t="s">
        <v>269</v>
      </c>
      <c r="D12" s="231" t="s">
        <v>184</v>
      </c>
      <c r="E12" s="232">
        <v>55.35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4" t="s">
        <v>185</v>
      </c>
      <c r="S12" s="234" t="s">
        <v>136</v>
      </c>
      <c r="T12" s="235" t="s">
        <v>186</v>
      </c>
      <c r="U12" s="220">
        <v>8.7999999999999995E-2</v>
      </c>
      <c r="V12" s="220">
        <f>ROUND(E12*U12,2)</f>
        <v>4.87</v>
      </c>
      <c r="W12" s="220"/>
      <c r="X12" s="220" t="s">
        <v>187</v>
      </c>
      <c r="Y12" s="220" t="s">
        <v>139</v>
      </c>
      <c r="Z12" s="210"/>
      <c r="AA12" s="210"/>
      <c r="AB12" s="210"/>
      <c r="AC12" s="210"/>
      <c r="AD12" s="210"/>
      <c r="AE12" s="210"/>
      <c r="AF12" s="210"/>
      <c r="AG12" s="210" t="s">
        <v>188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5">
      <c r="A13" s="217"/>
      <c r="B13" s="218"/>
      <c r="C13" s="257" t="s">
        <v>193</v>
      </c>
      <c r="D13" s="256"/>
      <c r="E13" s="256"/>
      <c r="F13" s="256"/>
      <c r="G13" s="256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190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7" t="str">
        <f>C13</f>
        <v>s přemístěním výkopku v příčných profilech na vzdálenost do 15 m nebo s naložením na dopravní prostředek.</v>
      </c>
      <c r="BB13" s="210"/>
      <c r="BC13" s="210"/>
      <c r="BD13" s="210"/>
      <c r="BE13" s="210"/>
      <c r="BF13" s="210"/>
      <c r="BG13" s="210"/>
      <c r="BH13" s="210"/>
    </row>
    <row r="14" spans="1:60" outlineLevel="2" x14ac:dyDescent="0.25">
      <c r="A14" s="217"/>
      <c r="B14" s="218"/>
      <c r="C14" s="258" t="s">
        <v>270</v>
      </c>
      <c r="D14" s="254"/>
      <c r="E14" s="255">
        <v>55.35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195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5">
      <c r="A15" s="222" t="s">
        <v>131</v>
      </c>
      <c r="B15" s="223" t="s">
        <v>82</v>
      </c>
      <c r="C15" s="246" t="s">
        <v>83</v>
      </c>
      <c r="D15" s="224"/>
      <c r="E15" s="225"/>
      <c r="F15" s="226"/>
      <c r="G15" s="226">
        <f>SUMIF(AG16:AG20,"&lt;&gt;NOR",G16:G20)</f>
        <v>0</v>
      </c>
      <c r="H15" s="226"/>
      <c r="I15" s="226">
        <f>SUM(I16:I20)</f>
        <v>0</v>
      </c>
      <c r="J15" s="226"/>
      <c r="K15" s="226">
        <f>SUM(K16:K20)</f>
        <v>0</v>
      </c>
      <c r="L15" s="226"/>
      <c r="M15" s="226">
        <f>SUM(M16:M20)</f>
        <v>0</v>
      </c>
      <c r="N15" s="225"/>
      <c r="O15" s="225">
        <f>SUM(O16:O20)</f>
        <v>0</v>
      </c>
      <c r="P15" s="225"/>
      <c r="Q15" s="225">
        <f>SUM(Q16:Q20)</f>
        <v>15.63</v>
      </c>
      <c r="R15" s="226"/>
      <c r="S15" s="226"/>
      <c r="T15" s="227"/>
      <c r="U15" s="221"/>
      <c r="V15" s="221">
        <f>SUM(V16:V20)</f>
        <v>10.52</v>
      </c>
      <c r="W15" s="221"/>
      <c r="X15" s="221"/>
      <c r="Y15" s="221"/>
      <c r="AG15" t="s">
        <v>132</v>
      </c>
    </row>
    <row r="16" spans="1:60" ht="20.399999999999999" outlineLevel="1" x14ac:dyDescent="0.25">
      <c r="A16" s="229">
        <v>3</v>
      </c>
      <c r="B16" s="230" t="s">
        <v>196</v>
      </c>
      <c r="C16" s="247" t="s">
        <v>197</v>
      </c>
      <c r="D16" s="231" t="s">
        <v>198</v>
      </c>
      <c r="E16" s="232">
        <v>35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2">
        <v>0</v>
      </c>
      <c r="O16" s="232">
        <f>ROUND(E16*N16,2)</f>
        <v>0</v>
      </c>
      <c r="P16" s="232">
        <v>0.13800000000000001</v>
      </c>
      <c r="Q16" s="232">
        <f>ROUND(E16*P16,2)</f>
        <v>4.83</v>
      </c>
      <c r="R16" s="234" t="s">
        <v>199</v>
      </c>
      <c r="S16" s="234" t="s">
        <v>136</v>
      </c>
      <c r="T16" s="235" t="s">
        <v>186</v>
      </c>
      <c r="U16" s="220">
        <v>0.16</v>
      </c>
      <c r="V16" s="220">
        <f>ROUND(E16*U16,2)</f>
        <v>5.6</v>
      </c>
      <c r="W16" s="220"/>
      <c r="X16" s="220" t="s">
        <v>187</v>
      </c>
      <c r="Y16" s="220" t="s">
        <v>139</v>
      </c>
      <c r="Z16" s="210"/>
      <c r="AA16" s="210"/>
      <c r="AB16" s="210"/>
      <c r="AC16" s="210"/>
      <c r="AD16" s="210"/>
      <c r="AE16" s="210"/>
      <c r="AF16" s="210"/>
      <c r="AG16" s="210" t="s">
        <v>188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5">
      <c r="A17" s="217"/>
      <c r="B17" s="218"/>
      <c r="C17" s="257" t="s">
        <v>200</v>
      </c>
      <c r="D17" s="256"/>
      <c r="E17" s="256"/>
      <c r="F17" s="256"/>
      <c r="G17" s="256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190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29">
        <v>4</v>
      </c>
      <c r="B18" s="230" t="s">
        <v>201</v>
      </c>
      <c r="C18" s="247" t="s">
        <v>202</v>
      </c>
      <c r="D18" s="231" t="s">
        <v>203</v>
      </c>
      <c r="E18" s="232">
        <v>40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2">
        <v>0</v>
      </c>
      <c r="O18" s="232">
        <f>ROUND(E18*N18,2)</f>
        <v>0</v>
      </c>
      <c r="P18" s="232">
        <v>0.27</v>
      </c>
      <c r="Q18" s="232">
        <f>ROUND(E18*P18,2)</f>
        <v>10.8</v>
      </c>
      <c r="R18" s="234" t="s">
        <v>199</v>
      </c>
      <c r="S18" s="234" t="s">
        <v>136</v>
      </c>
      <c r="T18" s="235" t="s">
        <v>186</v>
      </c>
      <c r="U18" s="220">
        <v>0.123</v>
      </c>
      <c r="V18" s="220">
        <f>ROUND(E18*U18,2)</f>
        <v>4.92</v>
      </c>
      <c r="W18" s="220"/>
      <c r="X18" s="220" t="s">
        <v>187</v>
      </c>
      <c r="Y18" s="220" t="s">
        <v>139</v>
      </c>
      <c r="Z18" s="210"/>
      <c r="AA18" s="210"/>
      <c r="AB18" s="210"/>
      <c r="AC18" s="210"/>
      <c r="AD18" s="210"/>
      <c r="AE18" s="210"/>
      <c r="AF18" s="210"/>
      <c r="AG18" s="210" t="s">
        <v>188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5">
      <c r="A19" s="217"/>
      <c r="B19" s="218"/>
      <c r="C19" s="257" t="s">
        <v>204</v>
      </c>
      <c r="D19" s="256"/>
      <c r="E19" s="256"/>
      <c r="F19" s="256"/>
      <c r="G19" s="256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190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7" t="str">
        <f>C19</f>
        <v>s vybouráním lože, s přemístěním hmot na skládku na vzdálenost do 3 m nebo naložením na dopravní prostředek</v>
      </c>
      <c r="BB19" s="210"/>
      <c r="BC19" s="210"/>
      <c r="BD19" s="210"/>
      <c r="BE19" s="210"/>
      <c r="BF19" s="210"/>
      <c r="BG19" s="210"/>
      <c r="BH19" s="210"/>
    </row>
    <row r="20" spans="1:60" outlineLevel="2" x14ac:dyDescent="0.25">
      <c r="A20" s="217"/>
      <c r="B20" s="218"/>
      <c r="C20" s="249" t="s">
        <v>205</v>
      </c>
      <c r="D20" s="238"/>
      <c r="E20" s="238"/>
      <c r="F20" s="238"/>
      <c r="G20" s="238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141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5">
      <c r="A21" s="222" t="s">
        <v>131</v>
      </c>
      <c r="B21" s="223" t="s">
        <v>84</v>
      </c>
      <c r="C21" s="246" t="s">
        <v>85</v>
      </c>
      <c r="D21" s="224"/>
      <c r="E21" s="225"/>
      <c r="F21" s="226"/>
      <c r="G21" s="226">
        <f>SUMIF(AG22:AG24,"&lt;&gt;NOR",G22:G24)</f>
        <v>0</v>
      </c>
      <c r="H21" s="226"/>
      <c r="I21" s="226">
        <f>SUM(I22:I24)</f>
        <v>0</v>
      </c>
      <c r="J21" s="226"/>
      <c r="K21" s="226">
        <f>SUM(K22:K24)</f>
        <v>0</v>
      </c>
      <c r="L21" s="226"/>
      <c r="M21" s="226">
        <f>SUM(M22:M24)</f>
        <v>0</v>
      </c>
      <c r="N21" s="225"/>
      <c r="O21" s="225">
        <f>SUM(O22:O24)</f>
        <v>0</v>
      </c>
      <c r="P21" s="225"/>
      <c r="Q21" s="225">
        <f>SUM(Q22:Q24)</f>
        <v>0</v>
      </c>
      <c r="R21" s="226"/>
      <c r="S21" s="226"/>
      <c r="T21" s="227"/>
      <c r="U21" s="221"/>
      <c r="V21" s="221">
        <f>SUM(V22:V24)</f>
        <v>1.64</v>
      </c>
      <c r="W21" s="221"/>
      <c r="X21" s="221"/>
      <c r="Y21" s="221"/>
      <c r="AG21" t="s">
        <v>132</v>
      </c>
    </row>
    <row r="22" spans="1:60" outlineLevel="1" x14ac:dyDescent="0.25">
      <c r="A22" s="229">
        <v>5</v>
      </c>
      <c r="B22" s="230" t="s">
        <v>271</v>
      </c>
      <c r="C22" s="247" t="s">
        <v>272</v>
      </c>
      <c r="D22" s="231" t="s">
        <v>184</v>
      </c>
      <c r="E22" s="232">
        <v>4.5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4" t="s">
        <v>185</v>
      </c>
      <c r="S22" s="234" t="s">
        <v>136</v>
      </c>
      <c r="T22" s="235" t="s">
        <v>186</v>
      </c>
      <c r="U22" s="220">
        <v>0.36499999999999999</v>
      </c>
      <c r="V22" s="220">
        <f>ROUND(E22*U22,2)</f>
        <v>1.64</v>
      </c>
      <c r="W22" s="220"/>
      <c r="X22" s="220" t="s">
        <v>187</v>
      </c>
      <c r="Y22" s="220" t="s">
        <v>139</v>
      </c>
      <c r="Z22" s="210"/>
      <c r="AA22" s="210"/>
      <c r="AB22" s="210"/>
      <c r="AC22" s="210"/>
      <c r="AD22" s="210"/>
      <c r="AE22" s="210"/>
      <c r="AF22" s="210"/>
      <c r="AG22" s="210" t="s">
        <v>188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1" outlineLevel="2" x14ac:dyDescent="0.25">
      <c r="A23" s="217"/>
      <c r="B23" s="218"/>
      <c r="C23" s="257" t="s">
        <v>273</v>
      </c>
      <c r="D23" s="256"/>
      <c r="E23" s="256"/>
      <c r="F23" s="256"/>
      <c r="G23" s="256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190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37" t="str">
        <f>C23</f>
        <v>zapažených i nezapažených s urovnáním dna do předepsaného profilu a spádu, s přehozením výkopku na přilehlém terénu na vzdálenost do 3 m od podélné osy rýhy nebo s naložením výkopku na dopravní prostředek.</v>
      </c>
      <c r="BB23" s="210"/>
      <c r="BC23" s="210"/>
      <c r="BD23" s="210"/>
      <c r="BE23" s="210"/>
      <c r="BF23" s="210"/>
      <c r="BG23" s="210"/>
      <c r="BH23" s="210"/>
    </row>
    <row r="24" spans="1:60" outlineLevel="2" x14ac:dyDescent="0.25">
      <c r="A24" s="217"/>
      <c r="B24" s="218"/>
      <c r="C24" s="258" t="s">
        <v>274</v>
      </c>
      <c r="D24" s="254"/>
      <c r="E24" s="255">
        <v>4.5</v>
      </c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195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5">
      <c r="A25" s="222" t="s">
        <v>131</v>
      </c>
      <c r="B25" s="223" t="s">
        <v>86</v>
      </c>
      <c r="C25" s="246" t="s">
        <v>87</v>
      </c>
      <c r="D25" s="224"/>
      <c r="E25" s="225"/>
      <c r="F25" s="226"/>
      <c r="G25" s="226">
        <f>SUMIF(AG26:AG32,"&lt;&gt;NOR",G26:G32)</f>
        <v>0</v>
      </c>
      <c r="H25" s="226"/>
      <c r="I25" s="226">
        <f>SUM(I26:I32)</f>
        <v>0</v>
      </c>
      <c r="J25" s="226"/>
      <c r="K25" s="226">
        <f>SUM(K26:K32)</f>
        <v>0</v>
      </c>
      <c r="L25" s="226"/>
      <c r="M25" s="226">
        <f>SUM(M26:M32)</f>
        <v>0</v>
      </c>
      <c r="N25" s="225"/>
      <c r="O25" s="225">
        <f>SUM(O26:O32)</f>
        <v>0</v>
      </c>
      <c r="P25" s="225"/>
      <c r="Q25" s="225">
        <f>SUM(Q26:Q32)</f>
        <v>0</v>
      </c>
      <c r="R25" s="226"/>
      <c r="S25" s="226"/>
      <c r="T25" s="227"/>
      <c r="U25" s="221"/>
      <c r="V25" s="221">
        <f>SUM(V26:V32)</f>
        <v>2.08</v>
      </c>
      <c r="W25" s="221"/>
      <c r="X25" s="221"/>
      <c r="Y25" s="221"/>
      <c r="AG25" t="s">
        <v>132</v>
      </c>
    </row>
    <row r="26" spans="1:60" outlineLevel="1" x14ac:dyDescent="0.25">
      <c r="A26" s="229">
        <v>6</v>
      </c>
      <c r="B26" s="230" t="s">
        <v>206</v>
      </c>
      <c r="C26" s="247" t="s">
        <v>207</v>
      </c>
      <c r="D26" s="231" t="s">
        <v>184</v>
      </c>
      <c r="E26" s="232">
        <v>189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4" t="s">
        <v>185</v>
      </c>
      <c r="S26" s="234" t="s">
        <v>136</v>
      </c>
      <c r="T26" s="235" t="s">
        <v>186</v>
      </c>
      <c r="U26" s="220">
        <v>1.0999999999999999E-2</v>
      </c>
      <c r="V26" s="220">
        <f>ROUND(E26*U26,2)</f>
        <v>2.08</v>
      </c>
      <c r="W26" s="220"/>
      <c r="X26" s="220" t="s">
        <v>187</v>
      </c>
      <c r="Y26" s="220" t="s">
        <v>139</v>
      </c>
      <c r="Z26" s="210"/>
      <c r="AA26" s="210"/>
      <c r="AB26" s="210"/>
      <c r="AC26" s="210"/>
      <c r="AD26" s="210"/>
      <c r="AE26" s="210"/>
      <c r="AF26" s="210"/>
      <c r="AG26" s="210" t="s">
        <v>188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5">
      <c r="A27" s="217"/>
      <c r="B27" s="218"/>
      <c r="C27" s="257" t="s">
        <v>208</v>
      </c>
      <c r="D27" s="256"/>
      <c r="E27" s="256"/>
      <c r="F27" s="256"/>
      <c r="G27" s="256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190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5">
      <c r="A28" s="217"/>
      <c r="B28" s="218"/>
      <c r="C28" s="258" t="s">
        <v>275</v>
      </c>
      <c r="D28" s="254"/>
      <c r="E28" s="255">
        <v>189</v>
      </c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195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0.399999999999999" outlineLevel="1" x14ac:dyDescent="0.25">
      <c r="A29" s="229">
        <v>7</v>
      </c>
      <c r="B29" s="230" t="s">
        <v>209</v>
      </c>
      <c r="C29" s="247" t="s">
        <v>210</v>
      </c>
      <c r="D29" s="231" t="s">
        <v>184</v>
      </c>
      <c r="E29" s="232">
        <v>1890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4" t="s">
        <v>185</v>
      </c>
      <c r="S29" s="234" t="s">
        <v>136</v>
      </c>
      <c r="T29" s="235" t="s">
        <v>186</v>
      </c>
      <c r="U29" s="220">
        <v>0</v>
      </c>
      <c r="V29" s="220">
        <f>ROUND(E29*U29,2)</f>
        <v>0</v>
      </c>
      <c r="W29" s="220"/>
      <c r="X29" s="220" t="s">
        <v>187</v>
      </c>
      <c r="Y29" s="220" t="s">
        <v>139</v>
      </c>
      <c r="Z29" s="210"/>
      <c r="AA29" s="210"/>
      <c r="AB29" s="210"/>
      <c r="AC29" s="210"/>
      <c r="AD29" s="210"/>
      <c r="AE29" s="210"/>
      <c r="AF29" s="210"/>
      <c r="AG29" s="210" t="s">
        <v>188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5">
      <c r="A30" s="217"/>
      <c r="B30" s="218"/>
      <c r="C30" s="257" t="s">
        <v>208</v>
      </c>
      <c r="D30" s="256"/>
      <c r="E30" s="256"/>
      <c r="F30" s="256"/>
      <c r="G30" s="256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190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5">
      <c r="A31" s="217"/>
      <c r="B31" s="218"/>
      <c r="C31" s="258" t="s">
        <v>276</v>
      </c>
      <c r="D31" s="254"/>
      <c r="E31" s="255">
        <v>1890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195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39">
        <v>8</v>
      </c>
      <c r="B32" s="240" t="s">
        <v>212</v>
      </c>
      <c r="C32" s="250" t="s">
        <v>213</v>
      </c>
      <c r="D32" s="241" t="s">
        <v>184</v>
      </c>
      <c r="E32" s="242">
        <v>189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21</v>
      </c>
      <c r="M32" s="244">
        <f>G32*(1+L32/100)</f>
        <v>0</v>
      </c>
      <c r="N32" s="242">
        <v>0</v>
      </c>
      <c r="O32" s="242">
        <f>ROUND(E32*N32,2)</f>
        <v>0</v>
      </c>
      <c r="P32" s="242">
        <v>0</v>
      </c>
      <c r="Q32" s="242">
        <f>ROUND(E32*P32,2)</f>
        <v>0</v>
      </c>
      <c r="R32" s="244" t="s">
        <v>185</v>
      </c>
      <c r="S32" s="244" t="s">
        <v>136</v>
      </c>
      <c r="T32" s="245" t="s">
        <v>186</v>
      </c>
      <c r="U32" s="220">
        <v>0</v>
      </c>
      <c r="V32" s="220">
        <f>ROUND(E32*U32,2)</f>
        <v>0</v>
      </c>
      <c r="W32" s="220"/>
      <c r="X32" s="220" t="s">
        <v>187</v>
      </c>
      <c r="Y32" s="220" t="s">
        <v>139</v>
      </c>
      <c r="Z32" s="210"/>
      <c r="AA32" s="210"/>
      <c r="AB32" s="210"/>
      <c r="AC32" s="210"/>
      <c r="AD32" s="210"/>
      <c r="AE32" s="210"/>
      <c r="AF32" s="210"/>
      <c r="AG32" s="210" t="s">
        <v>188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5">
      <c r="A33" s="222" t="s">
        <v>131</v>
      </c>
      <c r="B33" s="223" t="s">
        <v>88</v>
      </c>
      <c r="C33" s="246" t="s">
        <v>89</v>
      </c>
      <c r="D33" s="224"/>
      <c r="E33" s="225"/>
      <c r="F33" s="226"/>
      <c r="G33" s="226">
        <f>SUMIF(AG34:AG43,"&lt;&gt;NOR",G34:G43)</f>
        <v>0</v>
      </c>
      <c r="H33" s="226"/>
      <c r="I33" s="226">
        <f>SUM(I34:I43)</f>
        <v>0</v>
      </c>
      <c r="J33" s="226"/>
      <c r="K33" s="226">
        <f>SUM(K34:K43)</f>
        <v>0</v>
      </c>
      <c r="L33" s="226"/>
      <c r="M33" s="226">
        <f>SUM(M34:M43)</f>
        <v>0</v>
      </c>
      <c r="N33" s="225"/>
      <c r="O33" s="225">
        <f>SUM(O34:O43)</f>
        <v>15.87</v>
      </c>
      <c r="P33" s="225"/>
      <c r="Q33" s="225">
        <f>SUM(Q34:Q43)</f>
        <v>0</v>
      </c>
      <c r="R33" s="226"/>
      <c r="S33" s="226"/>
      <c r="T33" s="227"/>
      <c r="U33" s="221"/>
      <c r="V33" s="221">
        <f>SUM(V34:V43)</f>
        <v>15.040000000000001</v>
      </c>
      <c r="W33" s="221"/>
      <c r="X33" s="221"/>
      <c r="Y33" s="221"/>
      <c r="AG33" t="s">
        <v>132</v>
      </c>
    </row>
    <row r="34" spans="1:60" outlineLevel="1" x14ac:dyDescent="0.25">
      <c r="A34" s="229">
        <v>9</v>
      </c>
      <c r="B34" s="230" t="s">
        <v>214</v>
      </c>
      <c r="C34" s="247" t="s">
        <v>215</v>
      </c>
      <c r="D34" s="231" t="s">
        <v>198</v>
      </c>
      <c r="E34" s="232">
        <v>95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4" t="s">
        <v>216</v>
      </c>
      <c r="S34" s="234" t="s">
        <v>136</v>
      </c>
      <c r="T34" s="235" t="s">
        <v>186</v>
      </c>
      <c r="U34" s="220">
        <v>0.06</v>
      </c>
      <c r="V34" s="220">
        <f>ROUND(E34*U34,2)</f>
        <v>5.7</v>
      </c>
      <c r="W34" s="220"/>
      <c r="X34" s="220" t="s">
        <v>187</v>
      </c>
      <c r="Y34" s="220" t="s">
        <v>139</v>
      </c>
      <c r="Z34" s="210"/>
      <c r="AA34" s="210"/>
      <c r="AB34" s="210"/>
      <c r="AC34" s="210"/>
      <c r="AD34" s="210"/>
      <c r="AE34" s="210"/>
      <c r="AF34" s="210"/>
      <c r="AG34" s="210" t="s">
        <v>188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5">
      <c r="A35" s="217"/>
      <c r="B35" s="218"/>
      <c r="C35" s="257" t="s">
        <v>217</v>
      </c>
      <c r="D35" s="256"/>
      <c r="E35" s="256"/>
      <c r="F35" s="256"/>
      <c r="G35" s="256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190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29">
        <v>10</v>
      </c>
      <c r="B36" s="230" t="s">
        <v>219</v>
      </c>
      <c r="C36" s="247" t="s">
        <v>220</v>
      </c>
      <c r="D36" s="231" t="s">
        <v>198</v>
      </c>
      <c r="E36" s="232">
        <v>450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4" t="s">
        <v>185</v>
      </c>
      <c r="S36" s="234" t="s">
        <v>136</v>
      </c>
      <c r="T36" s="235" t="s">
        <v>186</v>
      </c>
      <c r="U36" s="220">
        <v>1.7999999999999999E-2</v>
      </c>
      <c r="V36" s="220">
        <f>ROUND(E36*U36,2)</f>
        <v>8.1</v>
      </c>
      <c r="W36" s="220"/>
      <c r="X36" s="220" t="s">
        <v>187</v>
      </c>
      <c r="Y36" s="220" t="s">
        <v>139</v>
      </c>
      <c r="Z36" s="210"/>
      <c r="AA36" s="210"/>
      <c r="AB36" s="210"/>
      <c r="AC36" s="210"/>
      <c r="AD36" s="210"/>
      <c r="AE36" s="210"/>
      <c r="AF36" s="210"/>
      <c r="AG36" s="210" t="s">
        <v>188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5">
      <c r="A37" s="217"/>
      <c r="B37" s="218"/>
      <c r="C37" s="257" t="s">
        <v>221</v>
      </c>
      <c r="D37" s="256"/>
      <c r="E37" s="256"/>
      <c r="F37" s="256"/>
      <c r="G37" s="256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190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29">
        <v>11</v>
      </c>
      <c r="B38" s="230" t="s">
        <v>225</v>
      </c>
      <c r="C38" s="247" t="s">
        <v>226</v>
      </c>
      <c r="D38" s="231" t="s">
        <v>184</v>
      </c>
      <c r="E38" s="232">
        <v>4.75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4" t="s">
        <v>216</v>
      </c>
      <c r="S38" s="234" t="s">
        <v>136</v>
      </c>
      <c r="T38" s="235" t="s">
        <v>186</v>
      </c>
      <c r="U38" s="220">
        <v>0.26</v>
      </c>
      <c r="V38" s="220">
        <f>ROUND(E38*U38,2)</f>
        <v>1.24</v>
      </c>
      <c r="W38" s="220"/>
      <c r="X38" s="220" t="s">
        <v>187</v>
      </c>
      <c r="Y38" s="220" t="s">
        <v>139</v>
      </c>
      <c r="Z38" s="210"/>
      <c r="AA38" s="210"/>
      <c r="AB38" s="210"/>
      <c r="AC38" s="210"/>
      <c r="AD38" s="210"/>
      <c r="AE38" s="210"/>
      <c r="AF38" s="210"/>
      <c r="AG38" s="210" t="s">
        <v>188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5">
      <c r="A39" s="217"/>
      <c r="B39" s="218"/>
      <c r="C39" s="258" t="s">
        <v>277</v>
      </c>
      <c r="D39" s="254"/>
      <c r="E39" s="255">
        <v>4.75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195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29">
        <v>12</v>
      </c>
      <c r="B40" s="230" t="s">
        <v>228</v>
      </c>
      <c r="C40" s="247" t="s">
        <v>229</v>
      </c>
      <c r="D40" s="231" t="s">
        <v>230</v>
      </c>
      <c r="E40" s="232">
        <v>2.85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32">
        <v>1E-3</v>
      </c>
      <c r="O40" s="232">
        <f>ROUND(E40*N40,2)</f>
        <v>0</v>
      </c>
      <c r="P40" s="232">
        <v>0</v>
      </c>
      <c r="Q40" s="232">
        <f>ROUND(E40*P40,2)</f>
        <v>0</v>
      </c>
      <c r="R40" s="234" t="s">
        <v>231</v>
      </c>
      <c r="S40" s="234" t="s">
        <v>136</v>
      </c>
      <c r="T40" s="235" t="s">
        <v>186</v>
      </c>
      <c r="U40" s="220">
        <v>0</v>
      </c>
      <c r="V40" s="220">
        <f>ROUND(E40*U40,2)</f>
        <v>0</v>
      </c>
      <c r="W40" s="220"/>
      <c r="X40" s="220" t="s">
        <v>232</v>
      </c>
      <c r="Y40" s="220" t="s">
        <v>139</v>
      </c>
      <c r="Z40" s="210"/>
      <c r="AA40" s="210"/>
      <c r="AB40" s="210"/>
      <c r="AC40" s="210"/>
      <c r="AD40" s="210"/>
      <c r="AE40" s="210"/>
      <c r="AF40" s="210"/>
      <c r="AG40" s="210" t="s">
        <v>233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5">
      <c r="A41" s="217"/>
      <c r="B41" s="218"/>
      <c r="C41" s="258" t="s">
        <v>278</v>
      </c>
      <c r="D41" s="254"/>
      <c r="E41" s="255">
        <v>2.85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195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29">
        <v>13</v>
      </c>
      <c r="B42" s="230" t="s">
        <v>235</v>
      </c>
      <c r="C42" s="247" t="s">
        <v>236</v>
      </c>
      <c r="D42" s="231" t="s">
        <v>184</v>
      </c>
      <c r="E42" s="232">
        <v>9.5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32">
        <v>1.67</v>
      </c>
      <c r="O42" s="232">
        <f>ROUND(E42*N42,2)</f>
        <v>15.87</v>
      </c>
      <c r="P42" s="232">
        <v>0</v>
      </c>
      <c r="Q42" s="232">
        <f>ROUND(E42*P42,2)</f>
        <v>0</v>
      </c>
      <c r="R42" s="234" t="s">
        <v>231</v>
      </c>
      <c r="S42" s="234" t="s">
        <v>237</v>
      </c>
      <c r="T42" s="235" t="s">
        <v>237</v>
      </c>
      <c r="U42" s="220">
        <v>0</v>
      </c>
      <c r="V42" s="220">
        <f>ROUND(E42*U42,2)</f>
        <v>0</v>
      </c>
      <c r="W42" s="220"/>
      <c r="X42" s="220" t="s">
        <v>232</v>
      </c>
      <c r="Y42" s="220" t="s">
        <v>139</v>
      </c>
      <c r="Z42" s="210"/>
      <c r="AA42" s="210"/>
      <c r="AB42" s="210"/>
      <c r="AC42" s="210"/>
      <c r="AD42" s="210"/>
      <c r="AE42" s="210"/>
      <c r="AF42" s="210"/>
      <c r="AG42" s="210" t="s">
        <v>233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5">
      <c r="A43" s="217"/>
      <c r="B43" s="218"/>
      <c r="C43" s="258" t="s">
        <v>279</v>
      </c>
      <c r="D43" s="254"/>
      <c r="E43" s="255">
        <v>9.5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195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25">
      <c r="A44" s="222" t="s">
        <v>131</v>
      </c>
      <c r="B44" s="223" t="s">
        <v>90</v>
      </c>
      <c r="C44" s="246" t="s">
        <v>91</v>
      </c>
      <c r="D44" s="224"/>
      <c r="E44" s="225"/>
      <c r="F44" s="226"/>
      <c r="G44" s="226">
        <f>SUMIF(AG45:AG55,"&lt;&gt;NOR",G45:G55)</f>
        <v>0</v>
      </c>
      <c r="H44" s="226"/>
      <c r="I44" s="226">
        <f>SUM(I45:I55)</f>
        <v>0</v>
      </c>
      <c r="J44" s="226"/>
      <c r="K44" s="226">
        <f>SUM(K45:K55)</f>
        <v>0</v>
      </c>
      <c r="L44" s="226"/>
      <c r="M44" s="226">
        <f>SUM(M45:M55)</f>
        <v>0</v>
      </c>
      <c r="N44" s="225"/>
      <c r="O44" s="225">
        <f>SUM(O45:O55)</f>
        <v>5.7499999999999991</v>
      </c>
      <c r="P44" s="225"/>
      <c r="Q44" s="225">
        <f>SUM(Q45:Q55)</f>
        <v>0</v>
      </c>
      <c r="R44" s="226"/>
      <c r="S44" s="226"/>
      <c r="T44" s="227"/>
      <c r="U44" s="221"/>
      <c r="V44" s="221">
        <f>SUM(V45:V55)</f>
        <v>7.1499999999999995</v>
      </c>
      <c r="W44" s="221"/>
      <c r="X44" s="221"/>
      <c r="Y44" s="221"/>
      <c r="AG44" t="s">
        <v>132</v>
      </c>
    </row>
    <row r="45" spans="1:60" outlineLevel="1" x14ac:dyDescent="0.25">
      <c r="A45" s="229">
        <v>14</v>
      </c>
      <c r="B45" s="230" t="s">
        <v>280</v>
      </c>
      <c r="C45" s="247" t="s">
        <v>281</v>
      </c>
      <c r="D45" s="231" t="s">
        <v>198</v>
      </c>
      <c r="E45" s="232">
        <v>35.700000000000003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2">
        <v>1.8000000000000001E-4</v>
      </c>
      <c r="O45" s="232">
        <f>ROUND(E45*N45,2)</f>
        <v>0.01</v>
      </c>
      <c r="P45" s="232">
        <v>0</v>
      </c>
      <c r="Q45" s="232">
        <f>ROUND(E45*P45,2)</f>
        <v>0</v>
      </c>
      <c r="R45" s="234" t="s">
        <v>282</v>
      </c>
      <c r="S45" s="234" t="s">
        <v>136</v>
      </c>
      <c r="T45" s="235" t="s">
        <v>186</v>
      </c>
      <c r="U45" s="220">
        <v>7.4999999999999997E-2</v>
      </c>
      <c r="V45" s="220">
        <f>ROUND(E45*U45,2)</f>
        <v>2.68</v>
      </c>
      <c r="W45" s="220"/>
      <c r="X45" s="220" t="s">
        <v>187</v>
      </c>
      <c r="Y45" s="220" t="s">
        <v>139</v>
      </c>
      <c r="Z45" s="210"/>
      <c r="AA45" s="210"/>
      <c r="AB45" s="210"/>
      <c r="AC45" s="210"/>
      <c r="AD45" s="210"/>
      <c r="AE45" s="210"/>
      <c r="AF45" s="210"/>
      <c r="AG45" s="210" t="s">
        <v>188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5">
      <c r="A46" s="217"/>
      <c r="B46" s="218"/>
      <c r="C46" s="257" t="s">
        <v>283</v>
      </c>
      <c r="D46" s="256"/>
      <c r="E46" s="256"/>
      <c r="F46" s="256"/>
      <c r="G46" s="256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190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5">
      <c r="A47" s="217"/>
      <c r="B47" s="218"/>
      <c r="C47" s="258" t="s">
        <v>284</v>
      </c>
      <c r="D47" s="254"/>
      <c r="E47" s="255">
        <v>35.700000000000003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195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29">
        <v>15</v>
      </c>
      <c r="B48" s="230" t="s">
        <v>285</v>
      </c>
      <c r="C48" s="247" t="s">
        <v>286</v>
      </c>
      <c r="D48" s="231" t="s">
        <v>184</v>
      </c>
      <c r="E48" s="232">
        <v>3.4382899999999998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32">
        <v>1.665</v>
      </c>
      <c r="O48" s="232">
        <f>ROUND(E48*N48,2)</f>
        <v>5.72</v>
      </c>
      <c r="P48" s="232">
        <v>0</v>
      </c>
      <c r="Q48" s="232">
        <f>ROUND(E48*P48,2)</f>
        <v>0</v>
      </c>
      <c r="R48" s="234" t="s">
        <v>282</v>
      </c>
      <c r="S48" s="234" t="s">
        <v>287</v>
      </c>
      <c r="T48" s="235" t="s">
        <v>287</v>
      </c>
      <c r="U48" s="220">
        <v>0.92</v>
      </c>
      <c r="V48" s="220">
        <f>ROUND(E48*U48,2)</f>
        <v>3.16</v>
      </c>
      <c r="W48" s="220"/>
      <c r="X48" s="220" t="s">
        <v>187</v>
      </c>
      <c r="Y48" s="220" t="s">
        <v>139</v>
      </c>
      <c r="Z48" s="210"/>
      <c r="AA48" s="210"/>
      <c r="AB48" s="210"/>
      <c r="AC48" s="210"/>
      <c r="AD48" s="210"/>
      <c r="AE48" s="210"/>
      <c r="AF48" s="210"/>
      <c r="AG48" s="210" t="s">
        <v>188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5">
      <c r="A49" s="217"/>
      <c r="B49" s="218"/>
      <c r="C49" s="257" t="s">
        <v>288</v>
      </c>
      <c r="D49" s="256"/>
      <c r="E49" s="256"/>
      <c r="F49" s="256"/>
      <c r="G49" s="256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190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5">
      <c r="A50" s="217"/>
      <c r="B50" s="218"/>
      <c r="C50" s="258" t="s">
        <v>289</v>
      </c>
      <c r="D50" s="254"/>
      <c r="E50" s="255">
        <v>3.4382899999999998</v>
      </c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195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39">
        <v>16</v>
      </c>
      <c r="B51" s="240" t="s">
        <v>290</v>
      </c>
      <c r="C51" s="250" t="s">
        <v>291</v>
      </c>
      <c r="D51" s="241" t="s">
        <v>203</v>
      </c>
      <c r="E51" s="242">
        <v>21</v>
      </c>
      <c r="F51" s="243"/>
      <c r="G51" s="244">
        <f>ROUND(E51*F51,2)</f>
        <v>0</v>
      </c>
      <c r="H51" s="243"/>
      <c r="I51" s="244">
        <f>ROUND(E51*H51,2)</f>
        <v>0</v>
      </c>
      <c r="J51" s="243"/>
      <c r="K51" s="244">
        <f>ROUND(E51*J51,2)</f>
        <v>0</v>
      </c>
      <c r="L51" s="244">
        <v>21</v>
      </c>
      <c r="M51" s="244">
        <f>G51*(1+L51/100)</f>
        <v>0</v>
      </c>
      <c r="N51" s="242">
        <v>0</v>
      </c>
      <c r="O51" s="242">
        <f>ROUND(E51*N51,2)</f>
        <v>0</v>
      </c>
      <c r="P51" s="242">
        <v>0</v>
      </c>
      <c r="Q51" s="242">
        <f>ROUND(E51*P51,2)</f>
        <v>0</v>
      </c>
      <c r="R51" s="244" t="s">
        <v>292</v>
      </c>
      <c r="S51" s="244" t="s">
        <v>136</v>
      </c>
      <c r="T51" s="245" t="s">
        <v>186</v>
      </c>
      <c r="U51" s="220">
        <v>5.8000000000000003E-2</v>
      </c>
      <c r="V51" s="220">
        <f>ROUND(E51*U51,2)</f>
        <v>1.22</v>
      </c>
      <c r="W51" s="220"/>
      <c r="X51" s="220" t="s">
        <v>187</v>
      </c>
      <c r="Y51" s="220" t="s">
        <v>139</v>
      </c>
      <c r="Z51" s="210"/>
      <c r="AA51" s="210"/>
      <c r="AB51" s="210"/>
      <c r="AC51" s="210"/>
      <c r="AD51" s="210"/>
      <c r="AE51" s="210"/>
      <c r="AF51" s="210"/>
      <c r="AG51" s="210" t="s">
        <v>188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39">
        <v>17</v>
      </c>
      <c r="B52" s="240" t="s">
        <v>293</v>
      </c>
      <c r="C52" s="250" t="s">
        <v>294</v>
      </c>
      <c r="D52" s="241" t="s">
        <v>252</v>
      </c>
      <c r="E52" s="242">
        <v>2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2">
        <v>0</v>
      </c>
      <c r="O52" s="242">
        <f>ROUND(E52*N52,2)</f>
        <v>0</v>
      </c>
      <c r="P52" s="242">
        <v>0</v>
      </c>
      <c r="Q52" s="242">
        <f>ROUND(E52*P52,2)</f>
        <v>0</v>
      </c>
      <c r="R52" s="244" t="s">
        <v>292</v>
      </c>
      <c r="S52" s="244" t="s">
        <v>136</v>
      </c>
      <c r="T52" s="245" t="s">
        <v>186</v>
      </c>
      <c r="U52" s="220">
        <v>4.4999999999999998E-2</v>
      </c>
      <c r="V52" s="220">
        <f>ROUND(E52*U52,2)</f>
        <v>0.09</v>
      </c>
      <c r="W52" s="220"/>
      <c r="X52" s="220" t="s">
        <v>187</v>
      </c>
      <c r="Y52" s="220" t="s">
        <v>139</v>
      </c>
      <c r="Z52" s="210"/>
      <c r="AA52" s="210"/>
      <c r="AB52" s="210"/>
      <c r="AC52" s="210"/>
      <c r="AD52" s="210"/>
      <c r="AE52" s="210"/>
      <c r="AF52" s="210"/>
      <c r="AG52" s="210" t="s">
        <v>188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0.399999999999999" outlineLevel="1" x14ac:dyDescent="0.25">
      <c r="A53" s="239">
        <v>18</v>
      </c>
      <c r="B53" s="240" t="s">
        <v>295</v>
      </c>
      <c r="C53" s="250" t="s">
        <v>296</v>
      </c>
      <c r="D53" s="241" t="s">
        <v>203</v>
      </c>
      <c r="E53" s="242">
        <v>21</v>
      </c>
      <c r="F53" s="243"/>
      <c r="G53" s="244">
        <f>ROUND(E53*F53,2)</f>
        <v>0</v>
      </c>
      <c r="H53" s="243"/>
      <c r="I53" s="244">
        <f>ROUND(E53*H53,2)</f>
        <v>0</v>
      </c>
      <c r="J53" s="243"/>
      <c r="K53" s="244">
        <f>ROUND(E53*J53,2)</f>
        <v>0</v>
      </c>
      <c r="L53" s="244">
        <v>21</v>
      </c>
      <c r="M53" s="244">
        <f>G53*(1+L53/100)</f>
        <v>0</v>
      </c>
      <c r="N53" s="242">
        <v>5.9999999999999995E-4</v>
      </c>
      <c r="O53" s="242">
        <f>ROUND(E53*N53,2)</f>
        <v>0.01</v>
      </c>
      <c r="P53" s="242">
        <v>0</v>
      </c>
      <c r="Q53" s="242">
        <f>ROUND(E53*P53,2)</f>
        <v>0</v>
      </c>
      <c r="R53" s="244" t="s">
        <v>231</v>
      </c>
      <c r="S53" s="244" t="s">
        <v>136</v>
      </c>
      <c r="T53" s="245" t="s">
        <v>186</v>
      </c>
      <c r="U53" s="220">
        <v>0</v>
      </c>
      <c r="V53" s="220">
        <f>ROUND(E53*U53,2)</f>
        <v>0</v>
      </c>
      <c r="W53" s="220"/>
      <c r="X53" s="220" t="s">
        <v>232</v>
      </c>
      <c r="Y53" s="220" t="s">
        <v>139</v>
      </c>
      <c r="Z53" s="210"/>
      <c r="AA53" s="210"/>
      <c r="AB53" s="210"/>
      <c r="AC53" s="210"/>
      <c r="AD53" s="210"/>
      <c r="AE53" s="210"/>
      <c r="AF53" s="210"/>
      <c r="AG53" s="210" t="s">
        <v>233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39">
        <v>19</v>
      </c>
      <c r="B54" s="240" t="s">
        <v>297</v>
      </c>
      <c r="C54" s="250" t="s">
        <v>298</v>
      </c>
      <c r="D54" s="241" t="s">
        <v>252</v>
      </c>
      <c r="E54" s="242">
        <v>2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21</v>
      </c>
      <c r="M54" s="244">
        <f>G54*(1+L54/100)</f>
        <v>0</v>
      </c>
      <c r="N54" s="242">
        <v>0</v>
      </c>
      <c r="O54" s="242">
        <f>ROUND(E54*N54,2)</f>
        <v>0</v>
      </c>
      <c r="P54" s="242">
        <v>0</v>
      </c>
      <c r="Q54" s="242">
        <f>ROUND(E54*P54,2)</f>
        <v>0</v>
      </c>
      <c r="R54" s="244" t="s">
        <v>231</v>
      </c>
      <c r="S54" s="244" t="s">
        <v>136</v>
      </c>
      <c r="T54" s="245" t="s">
        <v>186</v>
      </c>
      <c r="U54" s="220">
        <v>0</v>
      </c>
      <c r="V54" s="220">
        <f>ROUND(E54*U54,2)</f>
        <v>0</v>
      </c>
      <c r="W54" s="220"/>
      <c r="X54" s="220" t="s">
        <v>232</v>
      </c>
      <c r="Y54" s="220" t="s">
        <v>139</v>
      </c>
      <c r="Z54" s="210"/>
      <c r="AA54" s="210"/>
      <c r="AB54" s="210"/>
      <c r="AC54" s="210"/>
      <c r="AD54" s="210"/>
      <c r="AE54" s="210"/>
      <c r="AF54" s="210"/>
      <c r="AG54" s="210" t="s">
        <v>233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0.399999999999999" outlineLevel="1" x14ac:dyDescent="0.25">
      <c r="A55" s="239">
        <v>20</v>
      </c>
      <c r="B55" s="240" t="s">
        <v>299</v>
      </c>
      <c r="C55" s="250" t="s">
        <v>300</v>
      </c>
      <c r="D55" s="241" t="s">
        <v>198</v>
      </c>
      <c r="E55" s="242">
        <v>35.700000000000003</v>
      </c>
      <c r="F55" s="243"/>
      <c r="G55" s="244">
        <f>ROUND(E55*F55,2)</f>
        <v>0</v>
      </c>
      <c r="H55" s="243"/>
      <c r="I55" s="244">
        <f>ROUND(E55*H55,2)</f>
        <v>0</v>
      </c>
      <c r="J55" s="243"/>
      <c r="K55" s="244">
        <f>ROUND(E55*J55,2)</f>
        <v>0</v>
      </c>
      <c r="L55" s="244">
        <v>21</v>
      </c>
      <c r="M55" s="244">
        <f>G55*(1+L55/100)</f>
        <v>0</v>
      </c>
      <c r="N55" s="242">
        <v>2.5000000000000001E-4</v>
      </c>
      <c r="O55" s="242">
        <f>ROUND(E55*N55,2)</f>
        <v>0.01</v>
      </c>
      <c r="P55" s="242">
        <v>0</v>
      </c>
      <c r="Q55" s="242">
        <f>ROUND(E55*P55,2)</f>
        <v>0</v>
      </c>
      <c r="R55" s="244" t="s">
        <v>231</v>
      </c>
      <c r="S55" s="244" t="s">
        <v>186</v>
      </c>
      <c r="T55" s="245" t="s">
        <v>186</v>
      </c>
      <c r="U55" s="220">
        <v>0</v>
      </c>
      <c r="V55" s="220">
        <f>ROUND(E55*U55,2)</f>
        <v>0</v>
      </c>
      <c r="W55" s="220"/>
      <c r="X55" s="220" t="s">
        <v>232</v>
      </c>
      <c r="Y55" s="220" t="s">
        <v>139</v>
      </c>
      <c r="Z55" s="210"/>
      <c r="AA55" s="210"/>
      <c r="AB55" s="210"/>
      <c r="AC55" s="210"/>
      <c r="AD55" s="210"/>
      <c r="AE55" s="210"/>
      <c r="AF55" s="210"/>
      <c r="AG55" s="210" t="s">
        <v>233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x14ac:dyDescent="0.25">
      <c r="A56" s="222" t="s">
        <v>131</v>
      </c>
      <c r="B56" s="223" t="s">
        <v>92</v>
      </c>
      <c r="C56" s="246" t="s">
        <v>93</v>
      </c>
      <c r="D56" s="224"/>
      <c r="E56" s="225"/>
      <c r="F56" s="226"/>
      <c r="G56" s="226">
        <f>SUMIF(AG57:AG65,"&lt;&gt;NOR",G57:G65)</f>
        <v>0</v>
      </c>
      <c r="H56" s="226"/>
      <c r="I56" s="226">
        <f>SUM(I57:I65)</f>
        <v>0</v>
      </c>
      <c r="J56" s="226"/>
      <c r="K56" s="226">
        <f>SUM(K57:K65)</f>
        <v>0</v>
      </c>
      <c r="L56" s="226"/>
      <c r="M56" s="226">
        <f>SUM(M57:M65)</f>
        <v>0</v>
      </c>
      <c r="N56" s="225"/>
      <c r="O56" s="225">
        <f>SUM(O57:O65)</f>
        <v>345.61</v>
      </c>
      <c r="P56" s="225"/>
      <c r="Q56" s="225">
        <f>SUM(Q57:Q65)</f>
        <v>0</v>
      </c>
      <c r="R56" s="226"/>
      <c r="S56" s="226"/>
      <c r="T56" s="227"/>
      <c r="U56" s="221"/>
      <c r="V56" s="221">
        <f>SUM(V57:V65)</f>
        <v>23.630000000000003</v>
      </c>
      <c r="W56" s="221"/>
      <c r="X56" s="221"/>
      <c r="Y56" s="221"/>
      <c r="AG56" t="s">
        <v>132</v>
      </c>
    </row>
    <row r="57" spans="1:60" ht="20.399999999999999" outlineLevel="1" x14ac:dyDescent="0.25">
      <c r="A57" s="229">
        <v>21</v>
      </c>
      <c r="B57" s="230" t="s">
        <v>239</v>
      </c>
      <c r="C57" s="247" t="s">
        <v>240</v>
      </c>
      <c r="D57" s="231" t="s">
        <v>198</v>
      </c>
      <c r="E57" s="232">
        <v>226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32">
        <v>0.378</v>
      </c>
      <c r="O57" s="232">
        <f>ROUND(E57*N57,2)</f>
        <v>85.43</v>
      </c>
      <c r="P57" s="232">
        <v>0</v>
      </c>
      <c r="Q57" s="232">
        <f>ROUND(E57*P57,2)</f>
        <v>0</v>
      </c>
      <c r="R57" s="234" t="s">
        <v>199</v>
      </c>
      <c r="S57" s="234" t="s">
        <v>136</v>
      </c>
      <c r="T57" s="235" t="s">
        <v>186</v>
      </c>
      <c r="U57" s="220">
        <v>2.5999999999999999E-2</v>
      </c>
      <c r="V57" s="220">
        <f>ROUND(E57*U57,2)</f>
        <v>5.88</v>
      </c>
      <c r="W57" s="220"/>
      <c r="X57" s="220" t="s">
        <v>187</v>
      </c>
      <c r="Y57" s="220" t="s">
        <v>139</v>
      </c>
      <c r="Z57" s="210"/>
      <c r="AA57" s="210"/>
      <c r="AB57" s="210"/>
      <c r="AC57" s="210"/>
      <c r="AD57" s="210"/>
      <c r="AE57" s="210"/>
      <c r="AF57" s="210"/>
      <c r="AG57" s="210" t="s">
        <v>188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2" x14ac:dyDescent="0.25">
      <c r="A58" s="217"/>
      <c r="B58" s="218"/>
      <c r="C58" s="258" t="s">
        <v>301</v>
      </c>
      <c r="D58" s="254"/>
      <c r="E58" s="255">
        <v>35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195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5">
      <c r="A59" s="217"/>
      <c r="B59" s="218"/>
      <c r="C59" s="258" t="s">
        <v>302</v>
      </c>
      <c r="D59" s="254"/>
      <c r="E59" s="255">
        <v>191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195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ht="20.399999999999999" outlineLevel="1" x14ac:dyDescent="0.25">
      <c r="A60" s="229">
        <v>22</v>
      </c>
      <c r="B60" s="230" t="s">
        <v>303</v>
      </c>
      <c r="C60" s="247" t="s">
        <v>304</v>
      </c>
      <c r="D60" s="231" t="s">
        <v>198</v>
      </c>
      <c r="E60" s="232">
        <v>400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2">
        <v>0.441</v>
      </c>
      <c r="O60" s="232">
        <f>ROUND(E60*N60,2)</f>
        <v>176.4</v>
      </c>
      <c r="P60" s="232">
        <v>0</v>
      </c>
      <c r="Q60" s="232">
        <f>ROUND(E60*P60,2)</f>
        <v>0</v>
      </c>
      <c r="R60" s="234" t="s">
        <v>199</v>
      </c>
      <c r="S60" s="234" t="s">
        <v>136</v>
      </c>
      <c r="T60" s="235" t="s">
        <v>186</v>
      </c>
      <c r="U60" s="220">
        <v>2.9000000000000001E-2</v>
      </c>
      <c r="V60" s="220">
        <f>ROUND(E60*U60,2)</f>
        <v>11.6</v>
      </c>
      <c r="W60" s="220"/>
      <c r="X60" s="220" t="s">
        <v>187</v>
      </c>
      <c r="Y60" s="220" t="s">
        <v>139</v>
      </c>
      <c r="Z60" s="210"/>
      <c r="AA60" s="210"/>
      <c r="AB60" s="210"/>
      <c r="AC60" s="210"/>
      <c r="AD60" s="210"/>
      <c r="AE60" s="210"/>
      <c r="AF60" s="210"/>
      <c r="AG60" s="210" t="s">
        <v>188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5">
      <c r="A61" s="217"/>
      <c r="B61" s="218"/>
      <c r="C61" s="258" t="s">
        <v>305</v>
      </c>
      <c r="D61" s="254"/>
      <c r="E61" s="255">
        <v>215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195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5">
      <c r="A62" s="217"/>
      <c r="B62" s="218"/>
      <c r="C62" s="258" t="s">
        <v>306</v>
      </c>
      <c r="D62" s="254"/>
      <c r="E62" s="255">
        <v>185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195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29">
        <v>23</v>
      </c>
      <c r="B63" s="230" t="s">
        <v>307</v>
      </c>
      <c r="C63" s="247" t="s">
        <v>308</v>
      </c>
      <c r="D63" s="231" t="s">
        <v>198</v>
      </c>
      <c r="E63" s="232">
        <v>205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2">
        <v>0.40869</v>
      </c>
      <c r="O63" s="232">
        <f>ROUND(E63*N63,2)</f>
        <v>83.78</v>
      </c>
      <c r="P63" s="232">
        <v>0</v>
      </c>
      <c r="Q63" s="232">
        <f>ROUND(E63*P63,2)</f>
        <v>0</v>
      </c>
      <c r="R63" s="234" t="s">
        <v>199</v>
      </c>
      <c r="S63" s="234" t="s">
        <v>136</v>
      </c>
      <c r="T63" s="235" t="s">
        <v>186</v>
      </c>
      <c r="U63" s="220">
        <v>0.03</v>
      </c>
      <c r="V63" s="220">
        <f>ROUND(E63*U63,2)</f>
        <v>6.15</v>
      </c>
      <c r="W63" s="220"/>
      <c r="X63" s="220" t="s">
        <v>187</v>
      </c>
      <c r="Y63" s="220" t="s">
        <v>139</v>
      </c>
      <c r="Z63" s="210"/>
      <c r="AA63" s="210"/>
      <c r="AB63" s="210"/>
      <c r="AC63" s="210"/>
      <c r="AD63" s="210"/>
      <c r="AE63" s="210"/>
      <c r="AF63" s="210"/>
      <c r="AG63" s="210" t="s">
        <v>188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5">
      <c r="A64" s="217"/>
      <c r="B64" s="218"/>
      <c r="C64" s="257" t="s">
        <v>309</v>
      </c>
      <c r="D64" s="256"/>
      <c r="E64" s="256"/>
      <c r="F64" s="256"/>
      <c r="G64" s="256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190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25">
      <c r="A65" s="217"/>
      <c r="B65" s="218"/>
      <c r="C65" s="258" t="s">
        <v>310</v>
      </c>
      <c r="D65" s="254"/>
      <c r="E65" s="255">
        <v>205</v>
      </c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195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x14ac:dyDescent="0.25">
      <c r="A66" s="222" t="s">
        <v>131</v>
      </c>
      <c r="B66" s="223" t="s">
        <v>94</v>
      </c>
      <c r="C66" s="246" t="s">
        <v>95</v>
      </c>
      <c r="D66" s="224"/>
      <c r="E66" s="225"/>
      <c r="F66" s="226"/>
      <c r="G66" s="226">
        <f>SUMIF(AG67:AG82,"&lt;&gt;NOR",G67:G82)</f>
        <v>0</v>
      </c>
      <c r="H66" s="226"/>
      <c r="I66" s="226">
        <f>SUM(I67:I82)</f>
        <v>0</v>
      </c>
      <c r="J66" s="226"/>
      <c r="K66" s="226">
        <f>SUM(K67:K82)</f>
        <v>0</v>
      </c>
      <c r="L66" s="226"/>
      <c r="M66" s="226">
        <f>SUM(M67:M82)</f>
        <v>0</v>
      </c>
      <c r="N66" s="225"/>
      <c r="O66" s="225">
        <f>SUM(O67:O82)</f>
        <v>161.16</v>
      </c>
      <c r="P66" s="225"/>
      <c r="Q66" s="225">
        <f>SUM(Q67:Q82)</f>
        <v>0</v>
      </c>
      <c r="R66" s="226"/>
      <c r="S66" s="226"/>
      <c r="T66" s="227"/>
      <c r="U66" s="221"/>
      <c r="V66" s="221">
        <f>SUM(V67:V82)</f>
        <v>497.81</v>
      </c>
      <c r="W66" s="221"/>
      <c r="X66" s="221"/>
      <c r="Y66" s="221"/>
      <c r="AG66" t="s">
        <v>132</v>
      </c>
    </row>
    <row r="67" spans="1:60" outlineLevel="1" x14ac:dyDescent="0.25">
      <c r="A67" s="229">
        <v>24</v>
      </c>
      <c r="B67" s="230" t="s">
        <v>311</v>
      </c>
      <c r="C67" s="247" t="s">
        <v>312</v>
      </c>
      <c r="D67" s="231" t="s">
        <v>198</v>
      </c>
      <c r="E67" s="232">
        <v>39.6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2">
        <v>0.11</v>
      </c>
      <c r="O67" s="232">
        <f>ROUND(E67*N67,2)</f>
        <v>4.3600000000000003</v>
      </c>
      <c r="P67" s="232">
        <v>0</v>
      </c>
      <c r="Q67" s="232">
        <f>ROUND(E67*P67,2)</f>
        <v>0</v>
      </c>
      <c r="R67" s="234" t="s">
        <v>199</v>
      </c>
      <c r="S67" s="234" t="s">
        <v>136</v>
      </c>
      <c r="T67" s="235" t="s">
        <v>186</v>
      </c>
      <c r="U67" s="220">
        <v>1.135</v>
      </c>
      <c r="V67" s="220">
        <f>ROUND(E67*U67,2)</f>
        <v>44.95</v>
      </c>
      <c r="W67" s="220"/>
      <c r="X67" s="220" t="s">
        <v>187</v>
      </c>
      <c r="Y67" s="220" t="s">
        <v>139</v>
      </c>
      <c r="Z67" s="210"/>
      <c r="AA67" s="210"/>
      <c r="AB67" s="210"/>
      <c r="AC67" s="210"/>
      <c r="AD67" s="210"/>
      <c r="AE67" s="210"/>
      <c r="AF67" s="210"/>
      <c r="AG67" s="210" t="s">
        <v>188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5">
      <c r="A68" s="217"/>
      <c r="B68" s="218"/>
      <c r="C68" s="257" t="s">
        <v>313</v>
      </c>
      <c r="D68" s="256"/>
      <c r="E68" s="256"/>
      <c r="F68" s="256"/>
      <c r="G68" s="256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190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37" t="str">
        <f>C68</f>
        <v>s provedením lože do 50 mm, s vyplněním spár, s dvojím beraněním a se smetením přebytečného materiálu na krajnici</v>
      </c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29">
        <v>25</v>
      </c>
      <c r="B69" s="230" t="s">
        <v>314</v>
      </c>
      <c r="C69" s="247" t="s">
        <v>315</v>
      </c>
      <c r="D69" s="231" t="s">
        <v>198</v>
      </c>
      <c r="E69" s="232">
        <v>356.4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32">
        <v>0.11</v>
      </c>
      <c r="O69" s="232">
        <f>ROUND(E69*N69,2)</f>
        <v>39.200000000000003</v>
      </c>
      <c r="P69" s="232">
        <v>0</v>
      </c>
      <c r="Q69" s="232">
        <f>ROUND(E69*P69,2)</f>
        <v>0</v>
      </c>
      <c r="R69" s="234" t="s">
        <v>199</v>
      </c>
      <c r="S69" s="234" t="s">
        <v>136</v>
      </c>
      <c r="T69" s="235" t="s">
        <v>186</v>
      </c>
      <c r="U69" s="220">
        <v>1.19</v>
      </c>
      <c r="V69" s="220">
        <f>ROUND(E69*U69,2)</f>
        <v>424.12</v>
      </c>
      <c r="W69" s="220"/>
      <c r="X69" s="220" t="s">
        <v>187</v>
      </c>
      <c r="Y69" s="220" t="s">
        <v>139</v>
      </c>
      <c r="Z69" s="210"/>
      <c r="AA69" s="210"/>
      <c r="AB69" s="210"/>
      <c r="AC69" s="210"/>
      <c r="AD69" s="210"/>
      <c r="AE69" s="210"/>
      <c r="AF69" s="210"/>
      <c r="AG69" s="210" t="s">
        <v>188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5">
      <c r="A70" s="217"/>
      <c r="B70" s="218"/>
      <c r="C70" s="257" t="s">
        <v>313</v>
      </c>
      <c r="D70" s="256"/>
      <c r="E70" s="256"/>
      <c r="F70" s="256"/>
      <c r="G70" s="256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190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37" t="str">
        <f>C70</f>
        <v>s provedením lože do 50 mm, s vyplněním spár, s dvojím beraněním a se smetením přebytečného materiálu na krajnici</v>
      </c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29">
        <v>26</v>
      </c>
      <c r="B71" s="230" t="s">
        <v>241</v>
      </c>
      <c r="C71" s="247" t="s">
        <v>242</v>
      </c>
      <c r="D71" s="231" t="s">
        <v>198</v>
      </c>
      <c r="E71" s="232">
        <v>35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32">
        <v>7.3899999999999993E-2</v>
      </c>
      <c r="O71" s="232">
        <f>ROUND(E71*N71,2)</f>
        <v>2.59</v>
      </c>
      <c r="P71" s="232">
        <v>0</v>
      </c>
      <c r="Q71" s="232">
        <f>ROUND(E71*P71,2)</f>
        <v>0</v>
      </c>
      <c r="R71" s="234" t="s">
        <v>199</v>
      </c>
      <c r="S71" s="234" t="s">
        <v>136</v>
      </c>
      <c r="T71" s="235" t="s">
        <v>186</v>
      </c>
      <c r="U71" s="220">
        <v>0.45200000000000001</v>
      </c>
      <c r="V71" s="220">
        <f>ROUND(E71*U71,2)</f>
        <v>15.82</v>
      </c>
      <c r="W71" s="220"/>
      <c r="X71" s="220" t="s">
        <v>187</v>
      </c>
      <c r="Y71" s="220" t="s">
        <v>139</v>
      </c>
      <c r="Z71" s="210"/>
      <c r="AA71" s="210"/>
      <c r="AB71" s="210"/>
      <c r="AC71" s="210"/>
      <c r="AD71" s="210"/>
      <c r="AE71" s="210"/>
      <c r="AF71" s="210"/>
      <c r="AG71" s="210" t="s">
        <v>188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1" outlineLevel="2" x14ac:dyDescent="0.25">
      <c r="A72" s="217"/>
      <c r="B72" s="218"/>
      <c r="C72" s="257" t="s">
        <v>243</v>
      </c>
      <c r="D72" s="256"/>
      <c r="E72" s="256"/>
      <c r="F72" s="256"/>
      <c r="G72" s="256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190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37" t="str">
        <f>C72</f>
        <v>s provedením lože z kameniva drceného, s vyplněním spár, s dvojitým hutněním a se smetením přebytečného materiálu na krajnici. S dodáním hmot pro lože a výplň spár.</v>
      </c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29">
        <v>27</v>
      </c>
      <c r="B73" s="230" t="s">
        <v>316</v>
      </c>
      <c r="C73" s="247" t="s">
        <v>317</v>
      </c>
      <c r="D73" s="231" t="s">
        <v>203</v>
      </c>
      <c r="E73" s="232">
        <v>31.5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2">
        <v>3.3E-4</v>
      </c>
      <c r="O73" s="232">
        <f>ROUND(E73*N73,2)</f>
        <v>0.01</v>
      </c>
      <c r="P73" s="232">
        <v>0</v>
      </c>
      <c r="Q73" s="232">
        <f>ROUND(E73*P73,2)</f>
        <v>0</v>
      </c>
      <c r="R73" s="234" t="s">
        <v>199</v>
      </c>
      <c r="S73" s="234" t="s">
        <v>136</v>
      </c>
      <c r="T73" s="235" t="s">
        <v>186</v>
      </c>
      <c r="U73" s="220">
        <v>0.41</v>
      </c>
      <c r="V73" s="220">
        <f>ROUND(E73*U73,2)</f>
        <v>12.92</v>
      </c>
      <c r="W73" s="220"/>
      <c r="X73" s="220" t="s">
        <v>187</v>
      </c>
      <c r="Y73" s="220" t="s">
        <v>139</v>
      </c>
      <c r="Z73" s="210"/>
      <c r="AA73" s="210"/>
      <c r="AB73" s="210"/>
      <c r="AC73" s="210"/>
      <c r="AD73" s="210"/>
      <c r="AE73" s="210"/>
      <c r="AF73" s="210"/>
      <c r="AG73" s="210" t="s">
        <v>188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5">
      <c r="A74" s="217"/>
      <c r="B74" s="218"/>
      <c r="C74" s="258" t="s">
        <v>318</v>
      </c>
      <c r="D74" s="254"/>
      <c r="E74" s="255">
        <v>31.5</v>
      </c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195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5">
      <c r="A75" s="229">
        <v>28</v>
      </c>
      <c r="B75" s="230" t="s">
        <v>319</v>
      </c>
      <c r="C75" s="247" t="s">
        <v>320</v>
      </c>
      <c r="D75" s="231" t="s">
        <v>256</v>
      </c>
      <c r="E75" s="232">
        <v>93.555000000000007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32">
        <v>1</v>
      </c>
      <c r="O75" s="232">
        <f>ROUND(E75*N75,2)</f>
        <v>93.56</v>
      </c>
      <c r="P75" s="232">
        <v>0</v>
      </c>
      <c r="Q75" s="232">
        <f>ROUND(E75*P75,2)</f>
        <v>0</v>
      </c>
      <c r="R75" s="234" t="s">
        <v>231</v>
      </c>
      <c r="S75" s="234" t="s">
        <v>136</v>
      </c>
      <c r="T75" s="235" t="s">
        <v>186</v>
      </c>
      <c r="U75" s="220">
        <v>0</v>
      </c>
      <c r="V75" s="220">
        <f>ROUND(E75*U75,2)</f>
        <v>0</v>
      </c>
      <c r="W75" s="220"/>
      <c r="X75" s="220" t="s">
        <v>232</v>
      </c>
      <c r="Y75" s="220" t="s">
        <v>139</v>
      </c>
      <c r="Z75" s="210"/>
      <c r="AA75" s="210"/>
      <c r="AB75" s="210"/>
      <c r="AC75" s="210"/>
      <c r="AD75" s="210"/>
      <c r="AE75" s="210"/>
      <c r="AF75" s="210"/>
      <c r="AG75" s="210" t="s">
        <v>233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5">
      <c r="A76" s="217"/>
      <c r="B76" s="218"/>
      <c r="C76" s="258" t="s">
        <v>321</v>
      </c>
      <c r="D76" s="254"/>
      <c r="E76" s="255">
        <v>93.555000000000007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195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29">
        <v>29</v>
      </c>
      <c r="B77" s="230" t="s">
        <v>322</v>
      </c>
      <c r="C77" s="247" t="s">
        <v>323</v>
      </c>
      <c r="D77" s="231" t="s">
        <v>256</v>
      </c>
      <c r="E77" s="232">
        <v>16.632000000000001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2">
        <v>1</v>
      </c>
      <c r="O77" s="232">
        <f>ROUND(E77*N77,2)</f>
        <v>16.63</v>
      </c>
      <c r="P77" s="232">
        <v>0</v>
      </c>
      <c r="Q77" s="232">
        <f>ROUND(E77*P77,2)</f>
        <v>0</v>
      </c>
      <c r="R77" s="234" t="s">
        <v>231</v>
      </c>
      <c r="S77" s="234" t="s">
        <v>136</v>
      </c>
      <c r="T77" s="235" t="s">
        <v>136</v>
      </c>
      <c r="U77" s="220">
        <v>0</v>
      </c>
      <c r="V77" s="220">
        <f>ROUND(E77*U77,2)</f>
        <v>0</v>
      </c>
      <c r="W77" s="220"/>
      <c r="X77" s="220" t="s">
        <v>232</v>
      </c>
      <c r="Y77" s="220" t="s">
        <v>139</v>
      </c>
      <c r="Z77" s="210"/>
      <c r="AA77" s="210"/>
      <c r="AB77" s="210"/>
      <c r="AC77" s="210"/>
      <c r="AD77" s="210"/>
      <c r="AE77" s="210"/>
      <c r="AF77" s="210"/>
      <c r="AG77" s="210" t="s">
        <v>233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5">
      <c r="A78" s="217"/>
      <c r="B78" s="218"/>
      <c r="C78" s="258" t="s">
        <v>324</v>
      </c>
      <c r="D78" s="254"/>
      <c r="E78" s="255">
        <v>16.632000000000001</v>
      </c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195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20.399999999999999" outlineLevel="1" x14ac:dyDescent="0.25">
      <c r="A79" s="229">
        <v>30</v>
      </c>
      <c r="B79" s="230" t="s">
        <v>325</v>
      </c>
      <c r="C79" s="247" t="s">
        <v>326</v>
      </c>
      <c r="D79" s="231" t="s">
        <v>198</v>
      </c>
      <c r="E79" s="232">
        <v>4.2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2">
        <v>0.13150000000000001</v>
      </c>
      <c r="O79" s="232">
        <f>ROUND(E79*N79,2)</f>
        <v>0.55000000000000004</v>
      </c>
      <c r="P79" s="232">
        <v>0</v>
      </c>
      <c r="Q79" s="232">
        <f>ROUND(E79*P79,2)</f>
        <v>0</v>
      </c>
      <c r="R79" s="234" t="s">
        <v>231</v>
      </c>
      <c r="S79" s="234" t="s">
        <v>136</v>
      </c>
      <c r="T79" s="235" t="s">
        <v>186</v>
      </c>
      <c r="U79" s="220">
        <v>0</v>
      </c>
      <c r="V79" s="220">
        <f>ROUND(E79*U79,2)</f>
        <v>0</v>
      </c>
      <c r="W79" s="220"/>
      <c r="X79" s="220" t="s">
        <v>232</v>
      </c>
      <c r="Y79" s="220" t="s">
        <v>139</v>
      </c>
      <c r="Z79" s="210"/>
      <c r="AA79" s="210"/>
      <c r="AB79" s="210"/>
      <c r="AC79" s="210"/>
      <c r="AD79" s="210"/>
      <c r="AE79" s="210"/>
      <c r="AF79" s="210"/>
      <c r="AG79" s="210" t="s">
        <v>233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5">
      <c r="A80" s="217"/>
      <c r="B80" s="218"/>
      <c r="C80" s="258" t="s">
        <v>327</v>
      </c>
      <c r="D80" s="254"/>
      <c r="E80" s="255">
        <v>4.2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195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29">
        <v>31</v>
      </c>
      <c r="B81" s="230" t="s">
        <v>328</v>
      </c>
      <c r="C81" s="247" t="s">
        <v>329</v>
      </c>
      <c r="D81" s="231" t="s">
        <v>198</v>
      </c>
      <c r="E81" s="232">
        <v>32.549999999999997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2">
        <v>0.13100000000000001</v>
      </c>
      <c r="O81" s="232">
        <f>ROUND(E81*N81,2)</f>
        <v>4.26</v>
      </c>
      <c r="P81" s="232">
        <v>0</v>
      </c>
      <c r="Q81" s="232">
        <f>ROUND(E81*P81,2)</f>
        <v>0</v>
      </c>
      <c r="R81" s="234" t="s">
        <v>231</v>
      </c>
      <c r="S81" s="234" t="s">
        <v>136</v>
      </c>
      <c r="T81" s="235" t="s">
        <v>186</v>
      </c>
      <c r="U81" s="220">
        <v>0</v>
      </c>
      <c r="V81" s="220">
        <f>ROUND(E81*U81,2)</f>
        <v>0</v>
      </c>
      <c r="W81" s="220"/>
      <c r="X81" s="220" t="s">
        <v>232</v>
      </c>
      <c r="Y81" s="220" t="s">
        <v>139</v>
      </c>
      <c r="Z81" s="210"/>
      <c r="AA81" s="210"/>
      <c r="AB81" s="210"/>
      <c r="AC81" s="210"/>
      <c r="AD81" s="210"/>
      <c r="AE81" s="210"/>
      <c r="AF81" s="210"/>
      <c r="AG81" s="210" t="s">
        <v>233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5">
      <c r="A82" s="217"/>
      <c r="B82" s="218"/>
      <c r="C82" s="258" t="s">
        <v>330</v>
      </c>
      <c r="D82" s="254"/>
      <c r="E82" s="255">
        <v>32.549999999999997</v>
      </c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195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x14ac:dyDescent="0.25">
      <c r="A83" s="222" t="s">
        <v>131</v>
      </c>
      <c r="B83" s="223" t="s">
        <v>96</v>
      </c>
      <c r="C83" s="246" t="s">
        <v>97</v>
      </c>
      <c r="D83" s="224"/>
      <c r="E83" s="225"/>
      <c r="F83" s="226"/>
      <c r="G83" s="226">
        <f>SUMIF(AG84:AG98,"&lt;&gt;NOR",G84:G98)</f>
        <v>0</v>
      </c>
      <c r="H83" s="226"/>
      <c r="I83" s="226">
        <f>SUM(I84:I98)</f>
        <v>0</v>
      </c>
      <c r="J83" s="226"/>
      <c r="K83" s="226">
        <f>SUM(K84:K98)</f>
        <v>0</v>
      </c>
      <c r="L83" s="226"/>
      <c r="M83" s="226">
        <f>SUM(M84:M98)</f>
        <v>0</v>
      </c>
      <c r="N83" s="225"/>
      <c r="O83" s="225">
        <f>SUM(O84:O98)</f>
        <v>48.699999999999996</v>
      </c>
      <c r="P83" s="225"/>
      <c r="Q83" s="225">
        <f>SUM(Q84:Q98)</f>
        <v>0</v>
      </c>
      <c r="R83" s="226"/>
      <c r="S83" s="226"/>
      <c r="T83" s="227"/>
      <c r="U83" s="221"/>
      <c r="V83" s="221">
        <f>SUM(V84:V98)</f>
        <v>51.41</v>
      </c>
      <c r="W83" s="221"/>
      <c r="X83" s="221"/>
      <c r="Y83" s="221"/>
      <c r="AG83" t="s">
        <v>132</v>
      </c>
    </row>
    <row r="84" spans="1:60" ht="20.399999999999999" outlineLevel="1" x14ac:dyDescent="0.25">
      <c r="A84" s="229">
        <v>32</v>
      </c>
      <c r="B84" s="230" t="s">
        <v>247</v>
      </c>
      <c r="C84" s="247" t="s">
        <v>331</v>
      </c>
      <c r="D84" s="231" t="s">
        <v>203</v>
      </c>
      <c r="E84" s="232">
        <v>189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32">
        <v>0.188</v>
      </c>
      <c r="O84" s="232">
        <f>ROUND(E84*N84,2)</f>
        <v>35.53</v>
      </c>
      <c r="P84" s="232">
        <v>0</v>
      </c>
      <c r="Q84" s="232">
        <f>ROUND(E84*P84,2)</f>
        <v>0</v>
      </c>
      <c r="R84" s="234" t="s">
        <v>199</v>
      </c>
      <c r="S84" s="234" t="s">
        <v>136</v>
      </c>
      <c r="T84" s="235" t="s">
        <v>186</v>
      </c>
      <c r="U84" s="220">
        <v>0.27200000000000002</v>
      </c>
      <c r="V84" s="220">
        <f>ROUND(E84*U84,2)</f>
        <v>51.41</v>
      </c>
      <c r="W84" s="220"/>
      <c r="X84" s="220" t="s">
        <v>187</v>
      </c>
      <c r="Y84" s="220" t="s">
        <v>139</v>
      </c>
      <c r="Z84" s="210"/>
      <c r="AA84" s="210"/>
      <c r="AB84" s="210"/>
      <c r="AC84" s="210"/>
      <c r="AD84" s="210"/>
      <c r="AE84" s="210"/>
      <c r="AF84" s="210"/>
      <c r="AG84" s="210" t="s">
        <v>188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2" x14ac:dyDescent="0.25">
      <c r="A85" s="217"/>
      <c r="B85" s="218"/>
      <c r="C85" s="257" t="s">
        <v>249</v>
      </c>
      <c r="D85" s="256"/>
      <c r="E85" s="256"/>
      <c r="F85" s="256"/>
      <c r="G85" s="256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190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5">
      <c r="A86" s="217"/>
      <c r="B86" s="218"/>
      <c r="C86" s="258" t="s">
        <v>332</v>
      </c>
      <c r="D86" s="254"/>
      <c r="E86" s="255">
        <v>189</v>
      </c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195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29">
        <v>33</v>
      </c>
      <c r="B87" s="230" t="s">
        <v>250</v>
      </c>
      <c r="C87" s="247" t="s">
        <v>251</v>
      </c>
      <c r="D87" s="231" t="s">
        <v>252</v>
      </c>
      <c r="E87" s="232">
        <v>15.15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2">
        <v>0.06</v>
      </c>
      <c r="O87" s="232">
        <f>ROUND(E87*N87,2)</f>
        <v>0.91</v>
      </c>
      <c r="P87" s="232">
        <v>0</v>
      </c>
      <c r="Q87" s="232">
        <f>ROUND(E87*P87,2)</f>
        <v>0</v>
      </c>
      <c r="R87" s="234" t="s">
        <v>231</v>
      </c>
      <c r="S87" s="234" t="s">
        <v>136</v>
      </c>
      <c r="T87" s="235" t="s">
        <v>186</v>
      </c>
      <c r="U87" s="220">
        <v>0</v>
      </c>
      <c r="V87" s="220">
        <f>ROUND(E87*U87,2)</f>
        <v>0</v>
      </c>
      <c r="W87" s="220"/>
      <c r="X87" s="220" t="s">
        <v>232</v>
      </c>
      <c r="Y87" s="220" t="s">
        <v>139</v>
      </c>
      <c r="Z87" s="210"/>
      <c r="AA87" s="210"/>
      <c r="AB87" s="210"/>
      <c r="AC87" s="210"/>
      <c r="AD87" s="210"/>
      <c r="AE87" s="210"/>
      <c r="AF87" s="210"/>
      <c r="AG87" s="210" t="s">
        <v>233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5">
      <c r="A88" s="217"/>
      <c r="B88" s="218"/>
      <c r="C88" s="258" t="s">
        <v>333</v>
      </c>
      <c r="D88" s="254"/>
      <c r="E88" s="255">
        <v>15.15</v>
      </c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195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5">
      <c r="A89" s="229">
        <v>34</v>
      </c>
      <c r="B89" s="230" t="s">
        <v>334</v>
      </c>
      <c r="C89" s="247" t="s">
        <v>335</v>
      </c>
      <c r="D89" s="231" t="s">
        <v>252</v>
      </c>
      <c r="E89" s="232">
        <v>107.06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32">
        <v>8.2100000000000006E-2</v>
      </c>
      <c r="O89" s="232">
        <f>ROUND(E89*N89,2)</f>
        <v>8.7899999999999991</v>
      </c>
      <c r="P89" s="232">
        <v>0</v>
      </c>
      <c r="Q89" s="232">
        <f>ROUND(E89*P89,2)</f>
        <v>0</v>
      </c>
      <c r="R89" s="234" t="s">
        <v>231</v>
      </c>
      <c r="S89" s="234" t="s">
        <v>136</v>
      </c>
      <c r="T89" s="235" t="s">
        <v>186</v>
      </c>
      <c r="U89" s="220">
        <v>0</v>
      </c>
      <c r="V89" s="220">
        <f>ROUND(E89*U89,2)</f>
        <v>0</v>
      </c>
      <c r="W89" s="220"/>
      <c r="X89" s="220" t="s">
        <v>232</v>
      </c>
      <c r="Y89" s="220" t="s">
        <v>139</v>
      </c>
      <c r="Z89" s="210"/>
      <c r="AA89" s="210"/>
      <c r="AB89" s="210"/>
      <c r="AC89" s="210"/>
      <c r="AD89" s="210"/>
      <c r="AE89" s="210"/>
      <c r="AF89" s="210"/>
      <c r="AG89" s="210" t="s">
        <v>233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5">
      <c r="A90" s="217"/>
      <c r="B90" s="218"/>
      <c r="C90" s="258" t="s">
        <v>336</v>
      </c>
      <c r="D90" s="254"/>
      <c r="E90" s="255">
        <v>107.06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195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0.399999999999999" outlineLevel="1" x14ac:dyDescent="0.25">
      <c r="A91" s="229">
        <v>35</v>
      </c>
      <c r="B91" s="230" t="s">
        <v>337</v>
      </c>
      <c r="C91" s="247" t="s">
        <v>338</v>
      </c>
      <c r="D91" s="231" t="s">
        <v>252</v>
      </c>
      <c r="E91" s="232">
        <v>53.53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32">
        <v>4.8300000000000003E-2</v>
      </c>
      <c r="O91" s="232">
        <f>ROUND(E91*N91,2)</f>
        <v>2.59</v>
      </c>
      <c r="P91" s="232">
        <v>0</v>
      </c>
      <c r="Q91" s="232">
        <f>ROUND(E91*P91,2)</f>
        <v>0</v>
      </c>
      <c r="R91" s="234" t="s">
        <v>231</v>
      </c>
      <c r="S91" s="234" t="s">
        <v>136</v>
      </c>
      <c r="T91" s="235" t="s">
        <v>186</v>
      </c>
      <c r="U91" s="220">
        <v>0</v>
      </c>
      <c r="V91" s="220">
        <f>ROUND(E91*U91,2)</f>
        <v>0</v>
      </c>
      <c r="W91" s="220"/>
      <c r="X91" s="220" t="s">
        <v>232</v>
      </c>
      <c r="Y91" s="220" t="s">
        <v>139</v>
      </c>
      <c r="Z91" s="210"/>
      <c r="AA91" s="210"/>
      <c r="AB91" s="210"/>
      <c r="AC91" s="210"/>
      <c r="AD91" s="210"/>
      <c r="AE91" s="210"/>
      <c r="AF91" s="210"/>
      <c r="AG91" s="210" t="s">
        <v>233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5">
      <c r="A92" s="217"/>
      <c r="B92" s="218"/>
      <c r="C92" s="258" t="s">
        <v>339</v>
      </c>
      <c r="D92" s="254"/>
      <c r="E92" s="255">
        <v>53.53</v>
      </c>
      <c r="F92" s="220"/>
      <c r="G92" s="22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195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0.399999999999999" outlineLevel="1" x14ac:dyDescent="0.25">
      <c r="A93" s="229">
        <v>36</v>
      </c>
      <c r="B93" s="230" t="s">
        <v>340</v>
      </c>
      <c r="C93" s="247" t="s">
        <v>341</v>
      </c>
      <c r="D93" s="231" t="s">
        <v>252</v>
      </c>
      <c r="E93" s="232">
        <v>3.03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2">
        <v>6.7000000000000004E-2</v>
      </c>
      <c r="O93" s="232">
        <f>ROUND(E93*N93,2)</f>
        <v>0.2</v>
      </c>
      <c r="P93" s="232">
        <v>0</v>
      </c>
      <c r="Q93" s="232">
        <f>ROUND(E93*P93,2)</f>
        <v>0</v>
      </c>
      <c r="R93" s="234" t="s">
        <v>231</v>
      </c>
      <c r="S93" s="234" t="s">
        <v>136</v>
      </c>
      <c r="T93" s="235" t="s">
        <v>186</v>
      </c>
      <c r="U93" s="220">
        <v>0</v>
      </c>
      <c r="V93" s="220">
        <f>ROUND(E93*U93,2)</f>
        <v>0</v>
      </c>
      <c r="W93" s="220"/>
      <c r="X93" s="220" t="s">
        <v>232</v>
      </c>
      <c r="Y93" s="220" t="s">
        <v>139</v>
      </c>
      <c r="Z93" s="210"/>
      <c r="AA93" s="210"/>
      <c r="AB93" s="210"/>
      <c r="AC93" s="210"/>
      <c r="AD93" s="210"/>
      <c r="AE93" s="210"/>
      <c r="AF93" s="210"/>
      <c r="AG93" s="210" t="s">
        <v>233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5">
      <c r="A94" s="217"/>
      <c r="B94" s="218"/>
      <c r="C94" s="258" t="s">
        <v>342</v>
      </c>
      <c r="D94" s="254"/>
      <c r="E94" s="255">
        <v>3.03</v>
      </c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195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0.399999999999999" outlineLevel="1" x14ac:dyDescent="0.25">
      <c r="A95" s="229">
        <v>37</v>
      </c>
      <c r="B95" s="230" t="s">
        <v>343</v>
      </c>
      <c r="C95" s="247" t="s">
        <v>344</v>
      </c>
      <c r="D95" s="231" t="s">
        <v>252</v>
      </c>
      <c r="E95" s="232">
        <v>3.03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2">
        <v>6.7000000000000004E-2</v>
      </c>
      <c r="O95" s="232">
        <f>ROUND(E95*N95,2)</f>
        <v>0.2</v>
      </c>
      <c r="P95" s="232">
        <v>0</v>
      </c>
      <c r="Q95" s="232">
        <f>ROUND(E95*P95,2)</f>
        <v>0</v>
      </c>
      <c r="R95" s="234" t="s">
        <v>231</v>
      </c>
      <c r="S95" s="234" t="s">
        <v>136</v>
      </c>
      <c r="T95" s="235" t="s">
        <v>186</v>
      </c>
      <c r="U95" s="220">
        <v>0</v>
      </c>
      <c r="V95" s="220">
        <f>ROUND(E95*U95,2)</f>
        <v>0</v>
      </c>
      <c r="W95" s="220"/>
      <c r="X95" s="220" t="s">
        <v>232</v>
      </c>
      <c r="Y95" s="220" t="s">
        <v>139</v>
      </c>
      <c r="Z95" s="210"/>
      <c r="AA95" s="210"/>
      <c r="AB95" s="210"/>
      <c r="AC95" s="210"/>
      <c r="AD95" s="210"/>
      <c r="AE95" s="210"/>
      <c r="AF95" s="210"/>
      <c r="AG95" s="210" t="s">
        <v>233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2" x14ac:dyDescent="0.25">
      <c r="A96" s="217"/>
      <c r="B96" s="218"/>
      <c r="C96" s="258" t="s">
        <v>342</v>
      </c>
      <c r="D96" s="254"/>
      <c r="E96" s="255">
        <v>3.03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195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0.399999999999999" outlineLevel="1" x14ac:dyDescent="0.25">
      <c r="A97" s="229">
        <v>38</v>
      </c>
      <c r="B97" s="230" t="s">
        <v>345</v>
      </c>
      <c r="C97" s="247" t="s">
        <v>346</v>
      </c>
      <c r="D97" s="231" t="s">
        <v>252</v>
      </c>
      <c r="E97" s="232">
        <v>8.08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2">
        <v>5.8999999999999997E-2</v>
      </c>
      <c r="O97" s="232">
        <f>ROUND(E97*N97,2)</f>
        <v>0.48</v>
      </c>
      <c r="P97" s="232">
        <v>0</v>
      </c>
      <c r="Q97" s="232">
        <f>ROUND(E97*P97,2)</f>
        <v>0</v>
      </c>
      <c r="R97" s="234" t="s">
        <v>231</v>
      </c>
      <c r="S97" s="234" t="s">
        <v>136</v>
      </c>
      <c r="T97" s="235" t="s">
        <v>186</v>
      </c>
      <c r="U97" s="220">
        <v>0</v>
      </c>
      <c r="V97" s="220">
        <f>ROUND(E97*U97,2)</f>
        <v>0</v>
      </c>
      <c r="W97" s="220"/>
      <c r="X97" s="220" t="s">
        <v>232</v>
      </c>
      <c r="Y97" s="220" t="s">
        <v>139</v>
      </c>
      <c r="Z97" s="210"/>
      <c r="AA97" s="210"/>
      <c r="AB97" s="210"/>
      <c r="AC97" s="210"/>
      <c r="AD97" s="210"/>
      <c r="AE97" s="210"/>
      <c r="AF97" s="210"/>
      <c r="AG97" s="210" t="s">
        <v>233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5">
      <c r="A98" s="217"/>
      <c r="B98" s="218"/>
      <c r="C98" s="258" t="s">
        <v>347</v>
      </c>
      <c r="D98" s="254"/>
      <c r="E98" s="255">
        <v>8.08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195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x14ac:dyDescent="0.25">
      <c r="A99" s="222" t="s">
        <v>131</v>
      </c>
      <c r="B99" s="223" t="s">
        <v>98</v>
      </c>
      <c r="C99" s="246" t="s">
        <v>99</v>
      </c>
      <c r="D99" s="224"/>
      <c r="E99" s="225"/>
      <c r="F99" s="226"/>
      <c r="G99" s="226">
        <f>SUMIF(AG100:AG103,"&lt;&gt;NOR",G100:G103)</f>
        <v>0</v>
      </c>
      <c r="H99" s="226"/>
      <c r="I99" s="226">
        <f>SUM(I100:I103)</f>
        <v>0</v>
      </c>
      <c r="J99" s="226"/>
      <c r="K99" s="226">
        <f>SUM(K100:K103)</f>
        <v>0</v>
      </c>
      <c r="L99" s="226"/>
      <c r="M99" s="226">
        <f>SUM(M100:M103)</f>
        <v>0</v>
      </c>
      <c r="N99" s="225"/>
      <c r="O99" s="225">
        <f>SUM(O100:O103)</f>
        <v>0</v>
      </c>
      <c r="P99" s="225"/>
      <c r="Q99" s="225">
        <f>SUM(Q100:Q103)</f>
        <v>0</v>
      </c>
      <c r="R99" s="226"/>
      <c r="S99" s="226"/>
      <c r="T99" s="227"/>
      <c r="U99" s="221"/>
      <c r="V99" s="221">
        <f>SUM(V100:V103)</f>
        <v>10.75</v>
      </c>
      <c r="W99" s="221"/>
      <c r="X99" s="221"/>
      <c r="Y99" s="221"/>
      <c r="AG99" t="s">
        <v>132</v>
      </c>
    </row>
    <row r="100" spans="1:60" ht="20.399999999999999" outlineLevel="1" x14ac:dyDescent="0.25">
      <c r="A100" s="239">
        <v>39</v>
      </c>
      <c r="B100" s="240" t="s">
        <v>254</v>
      </c>
      <c r="C100" s="250" t="s">
        <v>255</v>
      </c>
      <c r="D100" s="241" t="s">
        <v>256</v>
      </c>
      <c r="E100" s="242">
        <v>15.63</v>
      </c>
      <c r="F100" s="243"/>
      <c r="G100" s="244">
        <f>ROUND(E100*F100,2)</f>
        <v>0</v>
      </c>
      <c r="H100" s="243"/>
      <c r="I100" s="244">
        <f>ROUND(E100*H100,2)</f>
        <v>0</v>
      </c>
      <c r="J100" s="243"/>
      <c r="K100" s="244">
        <f>ROUND(E100*J100,2)</f>
        <v>0</v>
      </c>
      <c r="L100" s="244">
        <v>21</v>
      </c>
      <c r="M100" s="244">
        <f>G100*(1+L100/100)</f>
        <v>0</v>
      </c>
      <c r="N100" s="242">
        <v>0</v>
      </c>
      <c r="O100" s="242">
        <f>ROUND(E100*N100,2)</f>
        <v>0</v>
      </c>
      <c r="P100" s="242">
        <v>0</v>
      </c>
      <c r="Q100" s="242">
        <f>ROUND(E100*P100,2)</f>
        <v>0</v>
      </c>
      <c r="R100" s="244" t="s">
        <v>199</v>
      </c>
      <c r="S100" s="244" t="s">
        <v>136</v>
      </c>
      <c r="T100" s="245" t="s">
        <v>186</v>
      </c>
      <c r="U100" s="220">
        <v>0.68799999999999994</v>
      </c>
      <c r="V100" s="220">
        <f>ROUND(E100*U100,2)</f>
        <v>10.75</v>
      </c>
      <c r="W100" s="220"/>
      <c r="X100" s="220" t="s">
        <v>187</v>
      </c>
      <c r="Y100" s="220" t="s">
        <v>139</v>
      </c>
      <c r="Z100" s="210"/>
      <c r="AA100" s="210"/>
      <c r="AB100" s="210"/>
      <c r="AC100" s="210"/>
      <c r="AD100" s="210"/>
      <c r="AE100" s="210"/>
      <c r="AF100" s="210"/>
      <c r="AG100" s="210" t="s">
        <v>188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0.399999999999999" outlineLevel="1" x14ac:dyDescent="0.25">
      <c r="A101" s="229">
        <v>40</v>
      </c>
      <c r="B101" s="230" t="s">
        <v>257</v>
      </c>
      <c r="C101" s="247" t="s">
        <v>258</v>
      </c>
      <c r="D101" s="231" t="s">
        <v>256</v>
      </c>
      <c r="E101" s="232">
        <v>156.30000000000001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2">
        <v>0</v>
      </c>
      <c r="O101" s="232">
        <f>ROUND(E101*N101,2)</f>
        <v>0</v>
      </c>
      <c r="P101" s="232">
        <v>0</v>
      </c>
      <c r="Q101" s="232">
        <f>ROUND(E101*P101,2)</f>
        <v>0</v>
      </c>
      <c r="R101" s="234" t="s">
        <v>199</v>
      </c>
      <c r="S101" s="234" t="s">
        <v>136</v>
      </c>
      <c r="T101" s="235" t="s">
        <v>186</v>
      </c>
      <c r="U101" s="220">
        <v>0</v>
      </c>
      <c r="V101" s="220">
        <f>ROUND(E101*U101,2)</f>
        <v>0</v>
      </c>
      <c r="W101" s="220"/>
      <c r="X101" s="220" t="s">
        <v>187</v>
      </c>
      <c r="Y101" s="220" t="s">
        <v>139</v>
      </c>
      <c r="Z101" s="210"/>
      <c r="AA101" s="210"/>
      <c r="AB101" s="210"/>
      <c r="AC101" s="210"/>
      <c r="AD101" s="210"/>
      <c r="AE101" s="210"/>
      <c r="AF101" s="210"/>
      <c r="AG101" s="210" t="s">
        <v>188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5">
      <c r="A102" s="217"/>
      <c r="B102" s="218"/>
      <c r="C102" s="258" t="s">
        <v>348</v>
      </c>
      <c r="D102" s="254"/>
      <c r="E102" s="255">
        <v>156.30000000000001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195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5">
      <c r="A103" s="239">
        <v>41</v>
      </c>
      <c r="B103" s="240" t="s">
        <v>260</v>
      </c>
      <c r="C103" s="250" t="s">
        <v>349</v>
      </c>
      <c r="D103" s="241" t="s">
        <v>256</v>
      </c>
      <c r="E103" s="242">
        <v>15.63</v>
      </c>
      <c r="F103" s="243"/>
      <c r="G103" s="244">
        <f>ROUND(E103*F103,2)</f>
        <v>0</v>
      </c>
      <c r="H103" s="243"/>
      <c r="I103" s="244">
        <f>ROUND(E103*H103,2)</f>
        <v>0</v>
      </c>
      <c r="J103" s="243"/>
      <c r="K103" s="244">
        <f>ROUND(E103*J103,2)</f>
        <v>0</v>
      </c>
      <c r="L103" s="244">
        <v>21</v>
      </c>
      <c r="M103" s="244">
        <f>G103*(1+L103/100)</f>
        <v>0</v>
      </c>
      <c r="N103" s="242">
        <v>0</v>
      </c>
      <c r="O103" s="242">
        <f>ROUND(E103*N103,2)</f>
        <v>0</v>
      </c>
      <c r="P103" s="242">
        <v>0</v>
      </c>
      <c r="Q103" s="242">
        <f>ROUND(E103*P103,2)</f>
        <v>0</v>
      </c>
      <c r="R103" s="244" t="s">
        <v>262</v>
      </c>
      <c r="S103" s="244" t="s">
        <v>186</v>
      </c>
      <c r="T103" s="245" t="s">
        <v>186</v>
      </c>
      <c r="U103" s="220">
        <v>0</v>
      </c>
      <c r="V103" s="220">
        <f>ROUND(E103*U103,2)</f>
        <v>0</v>
      </c>
      <c r="W103" s="220"/>
      <c r="X103" s="220" t="s">
        <v>187</v>
      </c>
      <c r="Y103" s="220" t="s">
        <v>139</v>
      </c>
      <c r="Z103" s="210"/>
      <c r="AA103" s="210"/>
      <c r="AB103" s="210"/>
      <c r="AC103" s="210"/>
      <c r="AD103" s="210"/>
      <c r="AE103" s="210"/>
      <c r="AF103" s="210"/>
      <c r="AG103" s="210" t="s">
        <v>188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x14ac:dyDescent="0.25">
      <c r="A104" s="222" t="s">
        <v>131</v>
      </c>
      <c r="B104" s="223" t="s">
        <v>100</v>
      </c>
      <c r="C104" s="246" t="s">
        <v>101</v>
      </c>
      <c r="D104" s="224"/>
      <c r="E104" s="225"/>
      <c r="F104" s="226"/>
      <c r="G104" s="226">
        <f>SUMIF(AG105:AG107,"&lt;&gt;NOR",G105:G107)</f>
        <v>0</v>
      </c>
      <c r="H104" s="226"/>
      <c r="I104" s="226">
        <f>SUM(I105:I107)</f>
        <v>0</v>
      </c>
      <c r="J104" s="226"/>
      <c r="K104" s="226">
        <f>SUM(K105:K107)</f>
        <v>0</v>
      </c>
      <c r="L104" s="226"/>
      <c r="M104" s="226">
        <f>SUM(M105:M107)</f>
        <v>0</v>
      </c>
      <c r="N104" s="225"/>
      <c r="O104" s="225">
        <f>SUM(O105:O107)</f>
        <v>0</v>
      </c>
      <c r="P104" s="225"/>
      <c r="Q104" s="225">
        <f>SUM(Q105:Q107)</f>
        <v>0</v>
      </c>
      <c r="R104" s="226"/>
      <c r="S104" s="226"/>
      <c r="T104" s="227"/>
      <c r="U104" s="221"/>
      <c r="V104" s="221">
        <f>SUM(V105:V107)</f>
        <v>225.06</v>
      </c>
      <c r="W104" s="221"/>
      <c r="X104" s="221"/>
      <c r="Y104" s="221"/>
      <c r="AG104" t="s">
        <v>132</v>
      </c>
    </row>
    <row r="105" spans="1:60" outlineLevel="1" x14ac:dyDescent="0.25">
      <c r="A105" s="229">
        <v>42</v>
      </c>
      <c r="B105" s="230" t="s">
        <v>263</v>
      </c>
      <c r="C105" s="247" t="s">
        <v>264</v>
      </c>
      <c r="D105" s="231" t="s">
        <v>256</v>
      </c>
      <c r="E105" s="232">
        <v>577.08614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32">
        <v>0</v>
      </c>
      <c r="O105" s="232">
        <f>ROUND(E105*N105,2)</f>
        <v>0</v>
      </c>
      <c r="P105" s="232">
        <v>0</v>
      </c>
      <c r="Q105" s="232">
        <f>ROUND(E105*P105,2)</f>
        <v>0</v>
      </c>
      <c r="R105" s="234" t="s">
        <v>199</v>
      </c>
      <c r="S105" s="234" t="s">
        <v>136</v>
      </c>
      <c r="T105" s="235" t="s">
        <v>186</v>
      </c>
      <c r="U105" s="220">
        <v>0.39</v>
      </c>
      <c r="V105" s="220">
        <f>ROUND(E105*U105,2)</f>
        <v>225.06</v>
      </c>
      <c r="W105" s="220"/>
      <c r="X105" s="220" t="s">
        <v>187</v>
      </c>
      <c r="Y105" s="220" t="s">
        <v>139</v>
      </c>
      <c r="Z105" s="210"/>
      <c r="AA105" s="210"/>
      <c r="AB105" s="210"/>
      <c r="AC105" s="210"/>
      <c r="AD105" s="210"/>
      <c r="AE105" s="210"/>
      <c r="AF105" s="210"/>
      <c r="AG105" s="210" t="s">
        <v>188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5">
      <c r="A106" s="217"/>
      <c r="B106" s="218"/>
      <c r="C106" s="257" t="s">
        <v>265</v>
      </c>
      <c r="D106" s="256"/>
      <c r="E106" s="256"/>
      <c r="F106" s="256"/>
      <c r="G106" s="256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190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2" x14ac:dyDescent="0.25">
      <c r="A107" s="217"/>
      <c r="B107" s="218"/>
      <c r="C107" s="258" t="s">
        <v>350</v>
      </c>
      <c r="D107" s="254"/>
      <c r="E107" s="255">
        <v>577.08614</v>
      </c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195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x14ac:dyDescent="0.25">
      <c r="A108" s="3"/>
      <c r="B108" s="4"/>
      <c r="C108" s="251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AE108">
        <v>15</v>
      </c>
      <c r="AF108">
        <v>21</v>
      </c>
      <c r="AG108" t="s">
        <v>117</v>
      </c>
    </row>
    <row r="109" spans="1:60" x14ac:dyDescent="0.25">
      <c r="A109" s="213"/>
      <c r="B109" s="214" t="s">
        <v>29</v>
      </c>
      <c r="C109" s="252"/>
      <c r="D109" s="215"/>
      <c r="E109" s="216"/>
      <c r="F109" s="216"/>
      <c r="G109" s="228">
        <f>G8+G15+G21+G25+G33+G44+G56+G66+G83+G99+G104</f>
        <v>0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AE109">
        <f>SUMIF(L7:L107,AE108,G7:G107)</f>
        <v>0</v>
      </c>
      <c r="AF109">
        <f>SUMIF(L7:L107,AF108,G7:G107)</f>
        <v>0</v>
      </c>
      <c r="AG109" t="s">
        <v>179</v>
      </c>
    </row>
    <row r="110" spans="1:60" x14ac:dyDescent="0.25">
      <c r="C110" s="253"/>
      <c r="D110" s="10"/>
      <c r="AG110" t="s">
        <v>181</v>
      </c>
    </row>
    <row r="111" spans="1:60" x14ac:dyDescent="0.25">
      <c r="D111" s="10"/>
    </row>
    <row r="112" spans="1:60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BwdPztfJ25YPWUSWocekJdZ5L9Z+rBqWTp3px3+HCE4KuIgeeokWmTB778MaAhG7W2C5tIWE0YoStrOwG0Mc3A==" saltValue="mqPWcfXVw6Sb2oXvQYhMpg==" spinCount="100000" sheet="1" formatRows="0"/>
  <mergeCells count="22">
    <mergeCell ref="C70:G70"/>
    <mergeCell ref="C72:G72"/>
    <mergeCell ref="C85:G85"/>
    <mergeCell ref="C106:G106"/>
    <mergeCell ref="C35:G35"/>
    <mergeCell ref="C37:G37"/>
    <mergeCell ref="C46:G46"/>
    <mergeCell ref="C49:G49"/>
    <mergeCell ref="C64:G64"/>
    <mergeCell ref="C68:G68"/>
    <mergeCell ref="C17:G17"/>
    <mergeCell ref="C19:G19"/>
    <mergeCell ref="C20:G20"/>
    <mergeCell ref="C23:G23"/>
    <mergeCell ref="C27:G27"/>
    <mergeCell ref="C30:G30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000 01 Pol</vt:lpstr>
      <vt:lpstr>SO 100 01 Pol</vt:lpstr>
      <vt:lpstr>SO 100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000 01 Pol'!Názvy_tisku</vt:lpstr>
      <vt:lpstr>'SO 100 01 Pol'!Názvy_tisku</vt:lpstr>
      <vt:lpstr>'SO 100 02 Pol'!Názvy_tisku</vt:lpstr>
      <vt:lpstr>oadresa</vt:lpstr>
      <vt:lpstr>Stavba!Objednatel</vt:lpstr>
      <vt:lpstr>Stavba!Objekt</vt:lpstr>
      <vt:lpstr>'SO 000 01 Pol'!Oblast_tisku</vt:lpstr>
      <vt:lpstr>'SO 100 01 Pol'!Oblast_tisku</vt:lpstr>
      <vt:lpstr>'SO 100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2024-02-19T13:11:31Z</dcterms:modified>
</cp:coreProperties>
</file>