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24226"/>
  <mc:AlternateContent xmlns:mc="http://schemas.openxmlformats.org/markup-compatibility/2006">
    <mc:Choice Requires="x15">
      <x15ac:absPath xmlns:x15ac="http://schemas.microsoft.com/office/spreadsheetml/2010/11/ac" url="S:\Technicka dokumentace\Technická řešení\Projekty PASCO a ROBOTEL\Vzorové projekty škol\ZŠ TGM Ivančice\2021\Výkazy pro agenturu\PR3_odevzdaná revize 5\"/>
    </mc:Choice>
  </mc:AlternateContent>
  <xr:revisionPtr revIDLastSave="0" documentId="13_ncr:1_{237903F5-A579-4724-9F05-53152F2A27CA}" xr6:coauthVersionLast="47" xr6:coauthVersionMax="47" xr10:uidLastSave="{00000000-0000-0000-0000-000000000000}"/>
  <bookViews>
    <workbookView xWindow="3120" yWindow="3120" windowWidth="38700" windowHeight="15345" tabRatio="701" activeTab="5" xr2:uid="{00000000-000D-0000-FFFF-FFFF00000000}"/>
  </bookViews>
  <sheets>
    <sheet name="Krycí list" sheetId="1" r:id="rId1"/>
    <sheet name="Rekapitulace" sheetId="2" r:id="rId2"/>
    <sheet name="Učebna informatiky - malá" sheetId="5" r:id="rId3"/>
    <sheet name="Učebna informatiky - velká a ka" sheetId="6" r:id="rId4"/>
    <sheet name="Učebna pro výuku cizích jazyků" sheetId="7" r:id="rId5"/>
    <sheet name="Učebna pro výuku přírodních věd" sheetId="8" r:id="rId6"/>
    <sheet name="#Figury" sheetId="4" state="hidden" r:id="rId7"/>
  </sheets>
  <externalReferences>
    <externalReference r:id="rId8"/>
  </externalReferences>
  <definedNames>
    <definedName name="_xlnm.Print_Titles" localSheetId="1">Rekapitulace!$11:$13</definedName>
    <definedName name="_xlnm.Print_Titles" localSheetId="2">'Učebna informatiky - malá'!$11:$13</definedName>
    <definedName name="_xlnm.Print_Titles" localSheetId="3">'Učebna informatiky - velká a ka'!$11:$13</definedName>
    <definedName name="_xlnm.Print_Titles" localSheetId="4">'Učebna pro výuku cizích jazyků'!$11:$13</definedName>
    <definedName name="_xlnm.Print_Titles" localSheetId="5">'Učebna pro výuku přírodních věd'!$11:$13</definedName>
    <definedName name="_xlnm.Print_Area" localSheetId="2">'Učebna informatiky - malá'!$A$1:$I$57</definedName>
    <definedName name="_xlnm.Print_Area" localSheetId="3">'Učebna informatiky - velká a ka'!$A$1:$I$76</definedName>
    <definedName name="_xlnm.Print_Area" localSheetId="4">'Učebna pro výuku cizích jazyků'!$A$1:$I$76</definedName>
    <definedName name="_xlnm.Print_Area" localSheetId="5">'Učebna pro výuku přírodních věd'!$A$1:$I$44</definedName>
    <definedName name="Z_65E3123D_ED26_44E3_A414_09EEEF825484_.wvu.Cols" localSheetId="1" hidden="1">Rekapitulace!#REF!</definedName>
    <definedName name="Z_65E3123D_ED26_44E3_A414_09EEEF825484_.wvu.Cols" localSheetId="2" hidden="1">'Učebna informatiky - malá'!#REF!,'Učebna informatiky - malá'!#REF!,'Učebna informatiky - malá'!#REF!</definedName>
    <definedName name="Z_65E3123D_ED26_44E3_A414_09EEEF825484_.wvu.Cols" localSheetId="3" hidden="1">'Učebna informatiky - velká a ka'!#REF!,'Učebna informatiky - velká a ka'!#REF!,'Učebna informatiky - velká a ka'!#REF!</definedName>
    <definedName name="Z_65E3123D_ED26_44E3_A414_09EEEF825484_.wvu.Cols" localSheetId="4" hidden="1">'Učebna pro výuku cizích jazyků'!#REF!,'Učebna pro výuku cizích jazyků'!#REF!,'Učebna pro výuku cizích jazyků'!#REF!</definedName>
    <definedName name="Z_65E3123D_ED26_44E3_A414_09EEEF825484_.wvu.Cols" localSheetId="5" hidden="1">'Učebna pro výuku přírodních věd'!#REF!,'Učebna pro výuku přírodních věd'!#REF!,'Učebna pro výuku přírodních věd'!#REF!</definedName>
    <definedName name="Z_65E3123D_ED26_44E3_A414_09EEEF825484_.wvu.PrintArea" localSheetId="2" hidden="1">'Učebna informatiky - malá'!$A$1:$I$57</definedName>
    <definedName name="Z_65E3123D_ED26_44E3_A414_09EEEF825484_.wvu.PrintArea" localSheetId="3" hidden="1">'Učebna informatiky - velká a ka'!$A$1:$I$76</definedName>
    <definedName name="Z_65E3123D_ED26_44E3_A414_09EEEF825484_.wvu.PrintArea" localSheetId="4" hidden="1">'Učebna pro výuku cizích jazyků'!$A$1:$I$76</definedName>
    <definedName name="Z_65E3123D_ED26_44E3_A414_09EEEF825484_.wvu.PrintArea" localSheetId="5" hidden="1">'Učebna pro výuku přírodních věd'!$A$1:$I$44</definedName>
    <definedName name="Z_65E3123D_ED26_44E3_A414_09EEEF825484_.wvu.PrintTitles" localSheetId="1" hidden="1">Rekapitulace!$11:$13</definedName>
    <definedName name="Z_65E3123D_ED26_44E3_A414_09EEEF825484_.wvu.PrintTitles" localSheetId="2" hidden="1">'Učebna informatiky - malá'!$11:$13</definedName>
    <definedName name="Z_65E3123D_ED26_44E3_A414_09EEEF825484_.wvu.PrintTitles" localSheetId="3" hidden="1">'Učebna informatiky - velká a ka'!$11:$13</definedName>
    <definedName name="Z_65E3123D_ED26_44E3_A414_09EEEF825484_.wvu.PrintTitles" localSheetId="4" hidden="1">'Učebna pro výuku cizích jazyků'!$11:$13</definedName>
    <definedName name="Z_65E3123D_ED26_44E3_A414_09EEEF825484_.wvu.PrintTitles" localSheetId="5" hidden="1">'Učebna pro výuku přírodních věd'!$11:$13</definedName>
    <definedName name="Z_65E3123D_ED26_44E3_A414_09EEEF825484_.wvu.Rows" localSheetId="0" hidden="1">'Krycí list'!$1:$1,'Krycí list'!$3:$3,'Krycí list'!$6:$6,'Krycí list'!$8:$8,'Krycí list'!$10:$24</definedName>
    <definedName name="Z_65E3123D_ED26_44E3_A414_09EEEF825484_.wvu.Rows" localSheetId="2" hidden="1">'Učebna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definedName>
    <definedName name="Z_65E3123D_ED26_44E3_A414_09EEEF825484_.wvu.Rows" localSheetId="3" hidden="1">'Učebna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definedName>
    <definedName name="Z_65E3123D_ED26_44E3_A414_09EEEF825484_.wvu.Rows" localSheetId="4" hidden="1">'Učebna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definedName>
    <definedName name="Z_65E3123D_ED26_44E3_A414_09EEEF825484_.wvu.Rows" localSheetId="5" hidden="1">'Učebna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definedName>
    <definedName name="Z_82B4F4D9_5370_4303_A97E_2A49E01AF629_.wvu.Cols" localSheetId="1" hidden="1">Rekapitulace!#REF!</definedName>
    <definedName name="Z_82B4F4D9_5370_4303_A97E_2A49E01AF629_.wvu.Cols" localSheetId="2" hidden="1">'Učebna informatiky - malá'!#REF!,'Učebna informatiky - malá'!#REF!,'Učebna informatiky - malá'!#REF!</definedName>
    <definedName name="Z_82B4F4D9_5370_4303_A97E_2A49E01AF629_.wvu.Cols" localSheetId="3" hidden="1">'Učebna informatiky - velká a ka'!#REF!,'Učebna informatiky - velká a ka'!#REF!,'Učebna informatiky - velká a ka'!#REF!</definedName>
    <definedName name="Z_82B4F4D9_5370_4303_A97E_2A49E01AF629_.wvu.Cols" localSheetId="4" hidden="1">'Učebna pro výuku cizích jazyků'!#REF!,'Učebna pro výuku cizích jazyků'!#REF!,'Učebna pro výuku cizích jazyků'!#REF!</definedName>
    <definedName name="Z_82B4F4D9_5370_4303_A97E_2A49E01AF629_.wvu.Cols" localSheetId="5" hidden="1">'Učebna pro výuku přírodních věd'!#REF!,'Učebna pro výuku přírodních věd'!#REF!,'Učebna pro výuku přírodních věd'!#REF!</definedName>
    <definedName name="Z_82B4F4D9_5370_4303_A97E_2A49E01AF629_.wvu.PrintArea" localSheetId="2" hidden="1">'Učebna informatiky - malá'!$A$1:$I$57</definedName>
    <definedName name="Z_82B4F4D9_5370_4303_A97E_2A49E01AF629_.wvu.PrintArea" localSheetId="3" hidden="1">'Učebna informatiky - velká a ka'!$A$1:$I$76</definedName>
    <definedName name="Z_82B4F4D9_5370_4303_A97E_2A49E01AF629_.wvu.PrintArea" localSheetId="4" hidden="1">'Učebna pro výuku cizích jazyků'!$A$1:$I$76</definedName>
    <definedName name="Z_82B4F4D9_5370_4303_A97E_2A49E01AF629_.wvu.PrintArea" localSheetId="5" hidden="1">'Učebna pro výuku přírodních věd'!$A$1:$I$44</definedName>
    <definedName name="Z_82B4F4D9_5370_4303_A97E_2A49E01AF629_.wvu.PrintTitles" localSheetId="1" hidden="1">Rekapitulace!$11:$13</definedName>
    <definedName name="Z_82B4F4D9_5370_4303_A97E_2A49E01AF629_.wvu.PrintTitles" localSheetId="2" hidden="1">'Učebna informatiky - malá'!$11:$13</definedName>
    <definedName name="Z_82B4F4D9_5370_4303_A97E_2A49E01AF629_.wvu.PrintTitles" localSheetId="3" hidden="1">'Učebna informatiky - velká a ka'!$11:$13</definedName>
    <definedName name="Z_82B4F4D9_5370_4303_A97E_2A49E01AF629_.wvu.PrintTitles" localSheetId="4" hidden="1">'Učebna pro výuku cizích jazyků'!$11:$13</definedName>
    <definedName name="Z_82B4F4D9_5370_4303_A97E_2A49E01AF629_.wvu.PrintTitles" localSheetId="5" hidden="1">'Učebna pro výuku přírodních věd'!$11:$13</definedName>
    <definedName name="Z_82B4F4D9_5370_4303_A97E_2A49E01AF629_.wvu.Rows" localSheetId="0" hidden="1">'Krycí list'!$1:$1,'Krycí list'!$3:$3,'Krycí list'!$6:$6,'Krycí list'!$8:$8,'Krycí list'!$10:$24</definedName>
    <definedName name="Z_82B4F4D9_5370_4303_A97E_2A49E01AF629_.wvu.Rows" localSheetId="2" hidden="1">'Učebna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definedName>
    <definedName name="Z_82B4F4D9_5370_4303_A97E_2A49E01AF629_.wvu.Rows" localSheetId="3" hidden="1">'Učebna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definedName>
    <definedName name="Z_82B4F4D9_5370_4303_A97E_2A49E01AF629_.wvu.Rows" localSheetId="4" hidden="1">'Učebna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definedName>
    <definedName name="Z_82B4F4D9_5370_4303_A97E_2A49E01AF629_.wvu.Rows" localSheetId="5" hidden="1">'Učebna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definedName>
    <definedName name="Z_D6CFA044_0C8C_4ECE_96A2_AFF3DD5E0425_.wvu.Cols" localSheetId="1" hidden="1">Rekapitulace!#REF!</definedName>
    <definedName name="Z_D6CFA044_0C8C_4ECE_96A2_AFF3DD5E0425_.wvu.Cols" localSheetId="2" hidden="1">'Učebna informatiky - malá'!#REF!,'Učebna informatiky - malá'!#REF!,'Učebna informatiky - malá'!#REF!</definedName>
    <definedName name="Z_D6CFA044_0C8C_4ECE_96A2_AFF3DD5E0425_.wvu.Cols" localSheetId="3" hidden="1">'Učebna informatiky - velká a ka'!#REF!,'Učebna informatiky - velká a ka'!#REF!,'Učebna informatiky - velká a ka'!#REF!</definedName>
    <definedName name="Z_D6CFA044_0C8C_4ECE_96A2_AFF3DD5E0425_.wvu.Cols" localSheetId="4" hidden="1">'Učebna pro výuku cizích jazyků'!#REF!,'Učebna pro výuku cizích jazyků'!#REF!,'Učebna pro výuku cizích jazyků'!#REF!</definedName>
    <definedName name="Z_D6CFA044_0C8C_4ECE_96A2_AFF3DD5E0425_.wvu.Cols" localSheetId="5" hidden="1">'Učebna pro výuku přírodních věd'!#REF!,'Učebna pro výuku přírodních věd'!#REF!,'Učebna pro výuku přírodních věd'!#REF!</definedName>
    <definedName name="Z_D6CFA044_0C8C_4ECE_96A2_AFF3DD5E0425_.wvu.PrintArea" localSheetId="2" hidden="1">'Učebna informatiky - malá'!$A$1:$I$57</definedName>
    <definedName name="Z_D6CFA044_0C8C_4ECE_96A2_AFF3DD5E0425_.wvu.PrintArea" localSheetId="3" hidden="1">'Učebna informatiky - velká a ka'!$A$1:$I$76</definedName>
    <definedName name="Z_D6CFA044_0C8C_4ECE_96A2_AFF3DD5E0425_.wvu.PrintArea" localSheetId="4" hidden="1">'Učebna pro výuku cizích jazyků'!$A$1:$I$76</definedName>
    <definedName name="Z_D6CFA044_0C8C_4ECE_96A2_AFF3DD5E0425_.wvu.PrintArea" localSheetId="5" hidden="1">'Učebna pro výuku přírodních věd'!$A$1:$I$44</definedName>
    <definedName name="Z_D6CFA044_0C8C_4ECE_96A2_AFF3DD5E0425_.wvu.PrintTitles" localSheetId="1" hidden="1">Rekapitulace!$11:$13</definedName>
    <definedName name="Z_D6CFA044_0C8C_4ECE_96A2_AFF3DD5E0425_.wvu.PrintTitles" localSheetId="2" hidden="1">'Učebna informatiky - malá'!$11:$13</definedName>
    <definedName name="Z_D6CFA044_0C8C_4ECE_96A2_AFF3DD5E0425_.wvu.PrintTitles" localSheetId="3" hidden="1">'Učebna informatiky - velká a ka'!$11:$13</definedName>
    <definedName name="Z_D6CFA044_0C8C_4ECE_96A2_AFF3DD5E0425_.wvu.PrintTitles" localSheetId="4" hidden="1">'Učebna pro výuku cizích jazyků'!$11:$13</definedName>
    <definedName name="Z_D6CFA044_0C8C_4ECE_96A2_AFF3DD5E0425_.wvu.PrintTitles" localSheetId="5" hidden="1">'Učebna pro výuku přírodních věd'!$11:$13</definedName>
    <definedName name="Z_D6CFA044_0C8C_4ECE_96A2_AFF3DD5E0425_.wvu.Rows" localSheetId="0" hidden="1">'Krycí list'!$1:$1,'Krycí list'!$3:$3,'Krycí list'!$6:$6,'Krycí list'!$8:$8,'Krycí list'!$10:$24</definedName>
    <definedName name="Z_D6CFA044_0C8C_4ECE_96A2_AFF3DD5E0425_.wvu.Rows" localSheetId="2" hidden="1">'Učebna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definedName>
    <definedName name="Z_D6CFA044_0C8C_4ECE_96A2_AFF3DD5E0425_.wvu.Rows" localSheetId="3" hidden="1">'Učebna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definedName>
    <definedName name="Z_D6CFA044_0C8C_4ECE_96A2_AFF3DD5E0425_.wvu.Rows" localSheetId="4" hidden="1">'Učebna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definedName>
    <definedName name="Z_D6CFA044_0C8C_4ECE_96A2_AFF3DD5E0425_.wvu.Rows" localSheetId="5" hidden="1">'Učebna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věd'!#REF!,'Učebna pro výuku přírodních věd'!#REF!</definedName>
  </definedNames>
  <calcPr calcId="191029"/>
  <customWorkbookViews>
    <customWorkbookView name="Sebastian Fenyk – osobní zobrazení" guid="{65E3123D-ED26-44E3-A414-09EEEF825484}" mergeInterval="0" personalView="1" maximized="1" xWindow="-8" yWindow="-8" windowWidth="1936" windowHeight="1056" activeSheetId="3"/>
    <customWorkbookView name="Vladimír Lazárek – osobní zobrazení" guid="{82B4F4D9-5370-4303-A97E-2A49E01AF629}" mergeInterval="0" personalView="1" maximized="1" xWindow="-8" yWindow="-8" windowWidth="1936" windowHeight="1056" activeSheetId="3"/>
    <customWorkbookView name="Petr Smolík – osobní zobrazení" guid="{D6CFA044-0C8C-4ECE-96A2-AFF3DD5E0425}" mergeInterval="0" personalView="1" maximized="1" xWindow="1911" yWindow="-9" windowWidth="1938" windowHeight="1048"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4" i="6" l="1"/>
  <c r="I63" i="6"/>
  <c r="B39" i="1" l="1"/>
  <c r="B40" i="1"/>
  <c r="B41" i="1"/>
  <c r="B38" i="1"/>
  <c r="B17" i="2"/>
  <c r="B16" i="2"/>
  <c r="B15" i="2"/>
  <c r="B14" i="2"/>
  <c r="G18" i="8" l="1"/>
  <c r="I18" i="8" l="1"/>
  <c r="I55" i="7" l="1"/>
  <c r="I53" i="7"/>
  <c r="G37" i="8" l="1"/>
  <c r="G28" i="8"/>
  <c r="I42" i="8" l="1"/>
  <c r="I33" i="8"/>
  <c r="I43" i="8"/>
  <c r="I41" i="8"/>
  <c r="I38" i="8"/>
  <c r="I37" i="8"/>
  <c r="I36" i="8"/>
  <c r="I28" i="8"/>
  <c r="I27" i="8"/>
  <c r="I32" i="8"/>
  <c r="I30" i="8"/>
  <c r="I34" i="8"/>
  <c r="I31" i="8" l="1"/>
  <c r="I29" i="8"/>
  <c r="I26" i="8"/>
  <c r="G43" i="7" l="1"/>
  <c r="I54" i="7" l="1"/>
  <c r="G59" i="6" l="1"/>
  <c r="I62" i="6" l="1"/>
  <c r="I58" i="6"/>
  <c r="I59" i="6"/>
  <c r="I61" i="6"/>
  <c r="I60" i="6"/>
  <c r="I57" i="6"/>
  <c r="I56" i="6" l="1"/>
  <c r="G55" i="6"/>
  <c r="G45" i="6"/>
  <c r="I44" i="6"/>
  <c r="G43" i="6"/>
  <c r="G42" i="6"/>
  <c r="G41" i="6"/>
  <c r="G31" i="6"/>
  <c r="I27" i="6"/>
  <c r="I28" i="6"/>
  <c r="I29" i="6"/>
  <c r="G17" i="6"/>
  <c r="G40" i="8"/>
  <c r="G21" i="8"/>
  <c r="I19" i="8"/>
  <c r="G17" i="8"/>
  <c r="C9" i="8"/>
  <c r="C8" i="8"/>
  <c r="C7" i="8"/>
  <c r="C5" i="8"/>
  <c r="C4" i="8"/>
  <c r="C3" i="8"/>
  <c r="C2" i="8"/>
  <c r="G75" i="7"/>
  <c r="G73" i="7"/>
  <c r="G72" i="7"/>
  <c r="I69" i="7"/>
  <c r="I67" i="7"/>
  <c r="G62" i="7"/>
  <c r="G61" i="7"/>
  <c r="G60" i="7"/>
  <c r="G52" i="7"/>
  <c r="G46" i="7"/>
  <c r="G44" i="7"/>
  <c r="I43" i="7"/>
  <c r="I41" i="7"/>
  <c r="I39" i="7"/>
  <c r="G37" i="7"/>
  <c r="I36" i="7"/>
  <c r="G34" i="7"/>
  <c r="G32" i="7"/>
  <c r="G31" i="7"/>
  <c r="G29" i="7"/>
  <c r="G27" i="7"/>
  <c r="G45" i="7" s="1"/>
  <c r="I24" i="7"/>
  <c r="I23" i="7"/>
  <c r="I22" i="7"/>
  <c r="G20" i="7"/>
  <c r="I18" i="7"/>
  <c r="G17" i="7"/>
  <c r="C9" i="7"/>
  <c r="C8" i="7"/>
  <c r="C7" i="7"/>
  <c r="C5" i="7"/>
  <c r="C4" i="7"/>
  <c r="C3" i="7"/>
  <c r="C2" i="7"/>
  <c r="G75" i="6"/>
  <c r="G73" i="6"/>
  <c r="G72" i="6"/>
  <c r="G52" i="6"/>
  <c r="G51" i="6"/>
  <c r="G50" i="6"/>
  <c r="G49" i="6"/>
  <c r="I48" i="6"/>
  <c r="I38" i="6"/>
  <c r="I35" i="6"/>
  <c r="G24" i="6"/>
  <c r="G21" i="6"/>
  <c r="I18" i="6"/>
  <c r="C9" i="6"/>
  <c r="C8" i="6"/>
  <c r="C7" i="6"/>
  <c r="C5" i="6"/>
  <c r="C4" i="6"/>
  <c r="C3" i="6"/>
  <c r="C2" i="6"/>
  <c r="I70" i="6" l="1"/>
  <c r="I69" i="6"/>
  <c r="I67" i="6"/>
  <c r="I71" i="6"/>
  <c r="I74" i="6"/>
  <c r="I35" i="8"/>
  <c r="I39" i="8"/>
  <c r="I40" i="8"/>
  <c r="I17" i="8"/>
  <c r="I23" i="8"/>
  <c r="I16" i="8"/>
  <c r="I63" i="7"/>
  <c r="I19" i="7"/>
  <c r="I71" i="7"/>
  <c r="I74" i="7"/>
  <c r="I31" i="7"/>
  <c r="I44" i="7"/>
  <c r="I58" i="7"/>
  <c r="I59" i="7"/>
  <c r="I34" i="7"/>
  <c r="I42" i="7"/>
  <c r="I60" i="7"/>
  <c r="I47" i="7"/>
  <c r="I70" i="7"/>
  <c r="G33" i="7"/>
  <c r="I37" i="7"/>
  <c r="I40" i="7"/>
  <c r="I49" i="7"/>
  <c r="I66" i="7"/>
  <c r="G21" i="7"/>
  <c r="I38" i="7"/>
  <c r="I51" i="7"/>
  <c r="I68" i="7"/>
  <c r="I46" i="6"/>
  <c r="I54" i="6"/>
  <c r="I55" i="6"/>
  <c r="I36" i="6"/>
  <c r="I47" i="6"/>
  <c r="I45" i="6"/>
  <c r="I37" i="6"/>
  <c r="I31" i="6"/>
  <c r="I20" i="6"/>
  <c r="I22" i="6"/>
  <c r="I32" i="6"/>
  <c r="I19" i="6"/>
  <c r="I24" i="6"/>
  <c r="I21" i="6"/>
  <c r="I23" i="6"/>
  <c r="I30" i="6"/>
  <c r="I39" i="6"/>
  <c r="I40" i="6"/>
  <c r="I51" i="6"/>
  <c r="I66" i="6"/>
  <c r="I68" i="6"/>
  <c r="G25" i="6"/>
  <c r="I26" i="6"/>
  <c r="I52" i="6"/>
  <c r="I72" i="6"/>
  <c r="G22" i="8"/>
  <c r="I21" i="8"/>
  <c r="I24" i="8"/>
  <c r="I20" i="8"/>
  <c r="I29" i="7"/>
  <c r="I46" i="7"/>
  <c r="I16" i="7"/>
  <c r="I48" i="7"/>
  <c r="I72" i="7"/>
  <c r="I17" i="7"/>
  <c r="I20" i="7"/>
  <c r="I32" i="7"/>
  <c r="I35" i="7"/>
  <c r="I52" i="7"/>
  <c r="I61" i="7"/>
  <c r="I50" i="7"/>
  <c r="I62" i="7"/>
  <c r="I73" i="7"/>
  <c r="I75" i="7"/>
  <c r="I45" i="7"/>
  <c r="I57" i="7"/>
  <c r="I43" i="6"/>
  <c r="I75" i="6"/>
  <c r="I17" i="6"/>
  <c r="I34" i="6"/>
  <c r="I42" i="6"/>
  <c r="I73" i="6"/>
  <c r="I16" i="6"/>
  <c r="I41" i="6"/>
  <c r="I49" i="6"/>
  <c r="I50" i="6"/>
  <c r="I53" i="6" l="1"/>
  <c r="I33" i="6"/>
  <c r="I25" i="8"/>
  <c r="I65" i="6"/>
  <c r="I33" i="7"/>
  <c r="I28" i="7"/>
  <c r="I21" i="7"/>
  <c r="I15" i="7" s="1"/>
  <c r="I64" i="7"/>
  <c r="I56" i="7" s="1"/>
  <c r="I27" i="7"/>
  <c r="I26" i="7"/>
  <c r="I25" i="6"/>
  <c r="I15" i="6" s="1"/>
  <c r="I22" i="8"/>
  <c r="I15" i="8" s="1"/>
  <c r="I65" i="7"/>
  <c r="I30" i="7"/>
  <c r="I14" i="6" l="1"/>
  <c r="I76" i="6" s="1"/>
  <c r="I25" i="7"/>
  <c r="I14" i="7" s="1"/>
  <c r="I14" i="8"/>
  <c r="I44" i="8" l="1"/>
  <c r="C17" i="2"/>
  <c r="E41" i="1" s="1"/>
  <c r="I76" i="7"/>
  <c r="C16" i="2"/>
  <c r="E40" i="1" s="1"/>
  <c r="C15" i="2"/>
  <c r="E39" i="1" s="1"/>
  <c r="G36" i="5"/>
  <c r="G35" i="5"/>
  <c r="G34" i="5"/>
  <c r="G17" i="5" l="1"/>
  <c r="I17" i="5" l="1"/>
  <c r="I28" i="5" l="1"/>
  <c r="I29" i="5"/>
  <c r="I49" i="5"/>
  <c r="I55" i="5" l="1"/>
  <c r="G56" i="5" l="1"/>
  <c r="G54" i="5"/>
  <c r="G53" i="5"/>
  <c r="I52" i="5"/>
  <c r="I48" i="5"/>
  <c r="G45" i="5"/>
  <c r="G44" i="5"/>
  <c r="G43" i="5"/>
  <c r="G42" i="5"/>
  <c r="I41" i="5"/>
  <c r="I39" i="5"/>
  <c r="G38" i="5"/>
  <c r="I37" i="5"/>
  <c r="I34" i="5"/>
  <c r="I33" i="5"/>
  <c r="I30" i="5"/>
  <c r="I27" i="5"/>
  <c r="I24" i="5"/>
  <c r="I23" i="5"/>
  <c r="I22" i="5"/>
  <c r="G20" i="5"/>
  <c r="I19" i="5"/>
  <c r="I16" i="5"/>
  <c r="C9" i="5"/>
  <c r="C8" i="5"/>
  <c r="C7" i="5"/>
  <c r="C5" i="5"/>
  <c r="C4" i="5"/>
  <c r="C3" i="5"/>
  <c r="C2" i="5"/>
  <c r="I51" i="5" l="1"/>
  <c r="I35" i="5"/>
  <c r="I42" i="5"/>
  <c r="I45" i="5"/>
  <c r="I18" i="5"/>
  <c r="I31" i="5"/>
  <c r="I54" i="5"/>
  <c r="I56" i="5"/>
  <c r="I26" i="5"/>
  <c r="I50" i="5"/>
  <c r="I32" i="5"/>
  <c r="I44" i="5"/>
  <c r="I40" i="5"/>
  <c r="I47" i="5"/>
  <c r="G21" i="5"/>
  <c r="I38" i="5"/>
  <c r="I43" i="5"/>
  <c r="I20" i="5"/>
  <c r="I53" i="5"/>
  <c r="I46" i="5" l="1"/>
  <c r="I36" i="5"/>
  <c r="I25" i="5" s="1"/>
  <c r="I21" i="5"/>
  <c r="I15" i="5" s="1"/>
  <c r="I14" i="5" s="1"/>
  <c r="I57" i="5" s="1"/>
  <c r="C14" i="2" l="1"/>
  <c r="B2" i="2"/>
  <c r="B3" i="2"/>
  <c r="B4" i="2"/>
  <c r="B5" i="2"/>
  <c r="B7" i="2"/>
  <c r="B8" i="2"/>
  <c r="B9" i="2"/>
  <c r="E35" i="1"/>
  <c r="J35" i="1"/>
  <c r="R35" i="1"/>
  <c r="P38" i="1"/>
  <c r="P39" i="1"/>
  <c r="P40" i="1"/>
  <c r="P41" i="1"/>
  <c r="P42" i="1"/>
  <c r="J46" i="1"/>
  <c r="K47" i="1"/>
  <c r="C18" i="2" l="1"/>
  <c r="E38" i="1"/>
  <c r="E46" i="1" s="1"/>
  <c r="R46" i="1" l="1"/>
  <c r="S49" i="1" s="1"/>
  <c r="R49" i="1" l="1"/>
  <c r="O51" i="1" s="1"/>
  <c r="O50" i="1" s="1"/>
  <c r="S50" i="1" s="1"/>
  <c r="R51" i="1" l="1"/>
  <c r="R50" i="1"/>
  <c r="S51" i="1"/>
  <c r="R52" i="1" l="1"/>
</calcChain>
</file>

<file path=xl/sharedStrings.xml><?xml version="1.0" encoding="utf-8"?>
<sst xmlns="http://schemas.openxmlformats.org/spreadsheetml/2006/main" count="946" uniqueCount="281">
  <si>
    <t>Název stavby</t>
  </si>
  <si>
    <t>JKSO</t>
  </si>
  <si>
    <t xml:space="preserve"> </t>
  </si>
  <si>
    <t>Kód stavby</t>
  </si>
  <si>
    <t>ucebny</t>
  </si>
  <si>
    <t>Název objektu</t>
  </si>
  <si>
    <t>EČO</t>
  </si>
  <si>
    <t/>
  </si>
  <si>
    <t>Kód objektu</t>
  </si>
  <si>
    <t>Název části</t>
  </si>
  <si>
    <t>Místo</t>
  </si>
  <si>
    <t>Kód části</t>
  </si>
  <si>
    <t>Název podčásti</t>
  </si>
  <si>
    <t>Kód podčásti</t>
  </si>
  <si>
    <t>IČ</t>
  </si>
  <si>
    <t>DIČ</t>
  </si>
  <si>
    <t>Objednatel</t>
  </si>
  <si>
    <t>Projektant</t>
  </si>
  <si>
    <t>Zhotovitel</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</si>
  <si>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</si>
  <si>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</si>
  <si>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</si>
  <si>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</si>
  <si>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</si>
  <si>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</si>
  <si>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</si>
  <si>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</si>
  <si>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</si>
  <si>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</si>
  <si>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</si>
  <si>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</si>
  <si>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</si>
  <si>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</si>
  <si>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</si>
  <si>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</si>
  <si>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</si>
  <si>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Vedlejší rozpočtové náklady</t>
  </si>
  <si>
    <t>Práce přesčas</t>
  </si>
  <si>
    <t>Zařízení staveniště</t>
  </si>
  <si>
    <t>21</t>
  </si>
  <si>
    <t>%</t>
  </si>
  <si>
    <t>Bez pevné podl.</t>
  </si>
  <si>
    <t>Kulturní památka</t>
  </si>
  <si>
    <t>Územní vlivy</t>
  </si>
  <si>
    <t>Provozní vlivy</t>
  </si>
  <si>
    <t>Ostatní</t>
  </si>
  <si>
    <t>VRN z rozpočtu</t>
  </si>
  <si>
    <t>HZS</t>
  </si>
  <si>
    <t>Kompl. činnost</t>
  </si>
  <si>
    <t>Ostatní náklady</t>
  </si>
  <si>
    <t>D</t>
  </si>
  <si>
    <t>Celkové náklady</t>
  </si>
  <si>
    <t>Datum a podpis</t>
  </si>
  <si>
    <t>Razítko</t>
  </si>
  <si>
    <t>DPH</t>
  </si>
  <si>
    <t>E</t>
  </si>
  <si>
    <t>Přípočty a odpočty</t>
  </si>
  <si>
    <t>Dodávky objednatele</t>
  </si>
  <si>
    <t>Klouzavá doložka</t>
  </si>
  <si>
    <t>Zvýhodnění + -</t>
  </si>
  <si>
    <t>Stavba:</t>
  </si>
  <si>
    <t>Objekt:</t>
  </si>
  <si>
    <t>Část:</t>
  </si>
  <si>
    <t xml:space="preserve">JKSO: </t>
  </si>
  <si>
    <t>Objednatel:</t>
  </si>
  <si>
    <t>Zhotovitel:</t>
  </si>
  <si>
    <t>Datum:</t>
  </si>
  <si>
    <t>Kód</t>
  </si>
  <si>
    <t>Popis</t>
  </si>
  <si>
    <t>Cena celkem</t>
  </si>
  <si>
    <t>JKSO:</t>
  </si>
  <si>
    <t>P.Č.</t>
  </si>
  <si>
    <t>TV</t>
  </si>
  <si>
    <t>KCN</t>
  </si>
  <si>
    <t>MJ</t>
  </si>
  <si>
    <t>Množství celkem</t>
  </si>
  <si>
    <t>kus</t>
  </si>
  <si>
    <t xml:space="preserve">REKAPITULACE </t>
  </si>
  <si>
    <t>KRYCÍ LIST SOUPISU</t>
  </si>
  <si>
    <t>OCENĚNÝ SOUPIS PRACÍ A DODÁVEK A SLUŽEB</t>
  </si>
  <si>
    <t>Stolní vizualizér</t>
  </si>
  <si>
    <t>PC ovládací a prezentační stanice pro učitele</t>
  </si>
  <si>
    <t>Kontrolní a prezentační monitor</t>
  </si>
  <si>
    <t>PC stanice pro studenty</t>
  </si>
  <si>
    <t>Datový switch</t>
  </si>
  <si>
    <t>19" rozvaděč</t>
  </si>
  <si>
    <t>AVT</t>
  </si>
  <si>
    <t>ZRN (ř. 1-8)</t>
  </si>
  <si>
    <t>DN (ř. 10-12)</t>
  </si>
  <si>
    <t>VRN (ř. 14-19)</t>
  </si>
  <si>
    <t>Součet 9, 13, 20-23</t>
  </si>
  <si>
    <t>Projektové práce (DSPS)</t>
  </si>
  <si>
    <t>Cena s DPH (ř. 25-26)</t>
  </si>
  <si>
    <t>Popis / minimální technické parametry</t>
  </si>
  <si>
    <t>Cena jednotková bez DPH</t>
  </si>
  <si>
    <t>Cena celkem bez DPH</t>
  </si>
  <si>
    <t>Kód položky / název</t>
  </si>
  <si>
    <t>Celkem bez DPH</t>
  </si>
  <si>
    <t>USB HUB</t>
  </si>
  <si>
    <t>vlastní</t>
  </si>
  <si>
    <t>SOUPIS PRACÍ A DODÁVEK A SLUŽEB vč VÝKAZU VÝMĚR</t>
  </si>
  <si>
    <t>Sebastian Fenyk</t>
  </si>
  <si>
    <t>Repeater aktivní USB</t>
  </si>
  <si>
    <t>Kabel DisplayPort</t>
  </si>
  <si>
    <t>Kabel DP - HDMI</t>
  </si>
  <si>
    <t>Kabel HDMI</t>
  </si>
  <si>
    <t>HDMI rozbočovač</t>
  </si>
  <si>
    <t xml:space="preserve">7-portový Hi-speed USB 2.0 Hub, 6x USB portů typu A, 1x USB port typu B. Cena včetně dopravy, instalace.
</t>
  </si>
  <si>
    <t xml:space="preserve">Kabel DisplayPort (M/M), min. rozlišení 4K*2K@60Hz, 2 m. Cena včetně dopravy, instalace.
</t>
  </si>
  <si>
    <t xml:space="preserve">USB repeater pro prodlužování USB kabelů, délka min. 5 m. Cena včetně dopravy, instalace.
</t>
  </si>
  <si>
    <t>Videokamera</t>
  </si>
  <si>
    <t>Soundbar</t>
  </si>
  <si>
    <t>Profesionální LCD monitor</t>
  </si>
  <si>
    <t>Sestava mobilního stojanu</t>
  </si>
  <si>
    <t xml:space="preserve">Pojízdná základna pro stojany s 1 stojinou. Možnost protáhnout kabely ze stojin základnou dolů. 4 velká kolečka s brzdou, nosnost s 1 stojnou 80 kg. Stojina k montáži stojanů o délce 180 cm. Kanály pro vedení kabelů. Madlo pro pojízdný stojan. Vodorovná část adaptéru pro displej s VESA až 1110 mm, nosnost až 80 kg. Svislá ramena s náklonem pro uchycení monitoru na vodorovnou část adaptéru (VESA až 420). Držák na videokonferenční kameru / reproduktor pro uchycení na adaptéry pro displeje 55-90", nosnost min. 8 kg. Polička pro AV/IT příslušenství, nosnost min. 8 kg, libovolná výška montáže. Lišta pro uchycení soundbaru. Cena včetně dopravy a instalace.
</t>
  </si>
  <si>
    <t>Standard smíšené výuky</t>
  </si>
  <si>
    <t xml:space="preserve">Kabel DisplayPort (M/M), min. rozlišení 4K*2K@60Hz, 3 m. Cena včetně dopravy, instalace.
</t>
  </si>
  <si>
    <t xml:space="preserve">Kabel DP - HDMI, min. 2 m, FHD 1080p, min. rozlišení 1920*1080P@60Hz. Cena včetně dopravy, instalace.
</t>
  </si>
  <si>
    <t>Nástěnný držák</t>
  </si>
  <si>
    <t>EDID a HDCP manažer</t>
  </si>
  <si>
    <t>Patch panel</t>
  </si>
  <si>
    <t xml:space="preserve">Patch panel, nestíněný panel kategorie 6 osazený 24 porty RJ45, vyvazovací lišta, velikost 1U. Cena včetně dopravy a instalace.
</t>
  </si>
  <si>
    <t>Access point</t>
  </si>
  <si>
    <t>PoE injektor</t>
  </si>
  <si>
    <t xml:space="preserve">PoE adaptér dodávající elektrickou energii po ethernetovém kabelu (30W). Cena včetně dopravy, instalace.
</t>
  </si>
  <si>
    <t>Držák pro PC</t>
  </si>
  <si>
    <t>Montážní držák pro připevnění mini PC s VESA k monitoru. Cena včetně dopravy a instalace.</t>
  </si>
  <si>
    <t>Interaktivní systém</t>
  </si>
  <si>
    <t>Prezentační software</t>
  </si>
  <si>
    <t xml:space="preserve">Bezdrátová dokumentová kamera s flexibilním ramenem. Min. 12x zoom. LED osvětlení snímaného objektu, ruční a automatické ovládání ostření a jasu. Snímaná plocha min A4. Jednoduché ovládání vizualizéru prostřednictvím software. Cena včetně dopravy, instalace.
</t>
  </si>
  <si>
    <t xml:space="preserve">Monitor s viditelnou uhlopříčkou min. 60,45cm (23,8"), matný, antireflexní, LED podsvícení, rozlišení 1920x1080, pozorovací úhel 178° vodorovně, 178° svisle, jas min. 250 cd/m2, kontrastní poměr 1000:1 statický, doba odezvy min. 5ms, video vstupy HDMI, DisplayPort, náklon -5 až +23°, výškově nastavitelný stojan až 100mm, dva integrované reproduktory s výkonem 2 W. Cena včetně dopravy, instalace.
</t>
  </si>
  <si>
    <t xml:space="preserve">SW balíček,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Cena včetně dopravy, instalace a zaškolení uživatele, školení viz. technická zpráva.
</t>
  </si>
  <si>
    <t>Kabel HDMI, min. 4K*2K @ 60Hz, min. 7,5 m. Cena včetně dopravy, instalace.</t>
  </si>
  <si>
    <t>Kabel HDMI, min. 4K*2K @ 60Hz, min. 10 m. Cena včetně dopravy, instalace.</t>
  </si>
  <si>
    <t xml:space="preserve">HDMI extender pro zesílení signálu podporující přenos na min. 30 m, podpora rozlišení min. 4K*2K @ 60Hz, HDCP kompatibilní. Cena včetně dopravy, instalace.
</t>
  </si>
  <si>
    <t xml:space="preserve">Kabel HDMI, min. 4K*2K @ 60Hz, min. 0,5 m. Cena včetně dopravy, instalace.
</t>
  </si>
  <si>
    <t>HDMI extender</t>
  </si>
  <si>
    <t xml:space="preserve">19" rozvaděč nástěnný min. 9U / 500x600 mm skleněné dveře. Cena včetně dopravy, instalace.
</t>
  </si>
  <si>
    <t xml:space="preserve">19" ukládací police do rozvaděče, hloubka 350mm. Cena včetně dopravy a instalace.
</t>
  </si>
  <si>
    <t xml:space="preserve">19" rozvodný panel min. 9x zásuvka 230V, délka kabelu min. 3 m. Cena včetně dopravy a instalace.
</t>
  </si>
  <si>
    <t xml:space="preserve">Montážní sada (šroub, plovoucí matka, podložka). Cena včetně dopravy a instalace.
</t>
  </si>
  <si>
    <t xml:space="preserve">Záslepka 19" 1U. Cena včetně dopravy a instalace.
</t>
  </si>
  <si>
    <t>19" police</t>
  </si>
  <si>
    <t>Montážní sada</t>
  </si>
  <si>
    <t>19" rozvodný panel</t>
  </si>
  <si>
    <t>Záslepka 19"</t>
  </si>
  <si>
    <t xml:space="preserve">Kabel HDMI, min. 4K*2K @ 60Hz, 3 m. Cena včetně dopravy, instalace.
</t>
  </si>
  <si>
    <t>Interaktivní zobrazovač</t>
  </si>
  <si>
    <t>IT vybavení</t>
  </si>
  <si>
    <t xml:space="preserve">65” IPS panel, rozlišení 3840 x 2160, jas 500cd/m2, provoz 16/7, orientace landscape a portrait, min. 3x HDMI, RS232C, RJ45, USB-C, USB-A, microSD slot, vestavěná WiFi a BT, USB Media Player, HTML prohlížeč, Android OS, rámeček max. T/R/L 13mm - B 17mm, integrované reproduktory 2x 10W, content management software pro jednoduchou správu a distribuci obsahu, podpora barevné kalibrace. Cena včetně dopravy, instalace, nastavení a AV kabeláže.
</t>
  </si>
  <si>
    <t>Antivirová ochrana</t>
  </si>
  <si>
    <t>Kancelářský balík</t>
  </si>
  <si>
    <t xml:space="preserve">pokročilá antivirová ochrana koncových školních zařízení včetně zabezpečení  souborového serveru, omezení přístupu na oblíbené internetové stránky, filtrace síťové komunikace prostřednictvím firewallu, kontrola neautorizovaných médií a zařízení, jež je možné vzdáleně spravovat z jedné webové konzole. Obsahující Antivirus / Antispam/ Firewall / Anti-phishing/ Android / Windows Server / vzdálená správa v cloudu nebo přes lokální konzoli, možnost modulární instalace. Cena včetně dopravy, instalace.
</t>
  </si>
  <si>
    <t xml:space="preserve">Kancelářský balík software nástrojů pro vytváření prezentací, textových dokumentů, editor tabulek, správce elektronické pošty, poznámkového elektronického bloku kompatibilní se stávajícím vybavením/platformou Microsoft, trvalá licence nevázaná na HW. Cena včetně dopravy, instalace.
</t>
  </si>
  <si>
    <t xml:space="preserve">Konferenční USB kamera s motorickým ovládáním PTZ (pan, tilt, zoom). Využití pro videokonference typu MS Teams, Google Meet, Webex apod. k připojení přes USB k laptopu nebo počítači. Minimální parametry kamery: objektiv s 10x optickým zoomem se záběrem 50° horizontálně, obrazový čip 2 MP, rozlišení FHD (1920 x 1080), rozsah motorického ovládání minimálně P&amp;T +/- 170°, 90° nahoru, 30° dolů, možnost uložení aktuální pozice PTZ do paměti. Ovládání kamery přes dálkový ovladač. Vstupy: minimálně 1x USB 2.0. Cena včetně dopravy a instalace.
</t>
  </si>
  <si>
    <t xml:space="preserve">Konferenční USB soundbar. Soundbar obsahuje vestavěné reproduktory a mikrofon. Využití pro videokonference typu MS Teams, Google Meet, Webex apod. k připojení přes USB k laptopu nebo počítači. Parametry reproduktoru: celkový výkon minimálně 40W, frekvenční rozsah minimálně 250 Hz – 20 kHz. Parametry mikrofonu: minimálně 120 stupňů pokrytí, dosah minimálně 4 metry. Další funkce: DSP procesor pro redukci ozvěn a potlačení okolního ruchu, LED indikátor zapnutí/vypnutí mikrofonu. Montáž: integrovaný nebo volitelný držák pro montáž na zeď. Vstupy/výstupy: minimálně 1x USB 2.0. Cena včetně dopravy a instalace.
</t>
  </si>
  <si>
    <t xml:space="preserve">1x2 HDMI rozbočovač, podpora 4K/UHD @ 60 Hz 4:2:0. EDID management, HDCP kompatibilní. Vestavěný nebo přídavný samostatný audio embeder a de-embeder pro připojení externího zdroje zvuku (audio in) a zesilovače nebo aktivních reproduktorů (audio out). Zvuk z audio vstupu je možné směrovat zároveň na HDMI výstup a analogový audio výstup. Cena včetně dopravy, instalace, nastavení.
</t>
  </si>
  <si>
    <t xml:space="preserve">EDID a HDCP manažer, podpora standardů minimálně HDMI 1.4, HDCP 1.4, podpora min. rozlišení 1920x1080@60Hz/4:4:4, 4096x2048@30Hz/4:4:4 nebo 60Hz/4:2:0. Emulace EDID z paměti nebo z načtených dat ze zobrazovače. Konfigurace přes USB. Cena včetně dopravy, instalace, nastavení.
</t>
  </si>
  <si>
    <t xml:space="preserve">Desktop s min. 250W zdrojem s účinnosti až 92%, výkon CPU min. 18500 bodu dle nezávislého testu cpubenchmark.net, operační paměť min. 16GB DDR4 s možnosti rozšíření na 128 GB, M.2 SSD disk s kapacitou min. 512GB, DVD-RW optická mechanika, Gbit síťová karta, Wifi standardu 802.11ac (2x2), Bluetooth, čtečka pam. karet, min. 2x DisplayPort a 1x HDMI, USB Type-C, USB 3.2 Gen2, USB 3.2 Gen1, USB 2.0, klávesnici a myš, přítomnost TPM modulu minimálně verze 2, operační systém s podporu AD (domény), servisní služba u zákazníka s odezvou do následujícího pracovního dne od nahlášení servisní události. Cena včetně dopravy, instalace, nastavení.
</t>
  </si>
  <si>
    <t xml:space="preserve">Mini desktop max. rozměrů 185x185x40mm s max. 100W zdrojem s účinnosti až 89%, výkon CPU min. 11788 bodu dle nezávislého testu cpubenchmark.net, operační paměť 8GB DDR4 s možnosti rozšíření až na 64GB, SSD disk 256GB, Gbit síťová karta,WiFi6 + BT, min. 2x video výstup HDMI a 1x DisplayPort, USB Type-C s přenosová rychlost signálu 10 Gb/s, USB 3.2 Gen2, USB 3.2 Gen1, podstavec, klávesnici a myš, přítomnost TPM modulu minimálně verze 2, operační systém s podporu AD (domény), servisní služby s odezvou do následujícího pracovního dne od nahlášení servisní události. Cena včetně dopravy, instalace, nastavení.
</t>
  </si>
  <si>
    <t xml:space="preserve">Interaktivní displej s úhlopříčkou min. 65" (165cm) a rozlišením obrazu 4K UHD. Automatické rozpoznání dotyku prstem pro ovládání a popisovačem pro psaní a zárověň odlišení popisovačů pro současné psaní různou barvou.
Počítačový modul s minimálními parametry 6GB RAM a 32GB, který obsahuje aplikaci pro psaní na bílé ploše a prohlížeč webových stránek. Integrované reproduktory 2x18W + subwoofer 15W, integrované mikrofonní pole, integrovaná čtečka NFC karet. Minimálně konektory HDMI a USB-C a bezdrátovou konektivitu Wifi (s podporou Wi-fi 6) a Bluetooth (min. 5.0). Displej musí mít certifikaci ENERGY STAR nebo obdobnou certifikaci. Cena včetně systémové AV kabeláže. Cena včetně dopravy, instalace, nastavení.
</t>
  </si>
  <si>
    <t xml:space="preserve">Přístupový bod stadardu WiFi 6 (ax), dvojí optimalizace antén, optimalizace vyzařovacího diagramu antén pro montáž na stěnu nebo na strop, šest prostorových streamu (4x4:4 v pásmu 5 GHz, 2x2:2 v pásmu 2,4 GHz) MU-MIMO, správa standalone nebo pomoci kontroléru nebo cloud managementu, PoE 802.3 at, LAN port s podporou 2.5Gb. Cena včetně dopravy, instalace, nastavení.
</t>
  </si>
  <si>
    <t xml:space="preserve">28-port Gigabit řízený přepínač, volitelná hybridní správa přes webové nebo cloudové rozhraní, 24x Gigabit metal + 4x 10Gbit SFP+, propustnost 128Gbps, rychlost přesměrování až 95.2Mpps, IPv6, 802.3az (Green), L2 Multicast, IGMP snooping, LACP, QoS, VLAN, 802.1X, 19" rackmount. Cena včetně dopravy a instalace.
</t>
  </si>
  <si>
    <t>optický modul</t>
  </si>
  <si>
    <t>10G SFP +, vlnová délka 1310nm, dlouhý dosah (10 km), zdvojený LC konektor. Cena včetně instalace a dopravy</t>
  </si>
  <si>
    <t xml:space="preserve">Interaktivní displej s úhlopříčkou min. 86" (218cm). Dotyková technologie musí rozpoznat min. 20 současných dotyků. Displej obsahuje vestavěnou aplikaci pro psaní digitálním inkoustem na bílé tabuli, prohlížeč internetových stránek. Zařízení musí mít certifikaci ENERGY STAR  nebo obdobnou certifikaci. Cena včetně systémové AV kabeláže. Cena včetně dopravy, instalace, nastavení.
</t>
  </si>
  <si>
    <t>Nástěnný držák s křídly</t>
  </si>
  <si>
    <t>Nástěnná tabule</t>
  </si>
  <si>
    <t>Kabel HDMI, min. 4K*2K @ 60Hz, min. 12,5 m. Cena včetně dopravy, instalace.</t>
  </si>
  <si>
    <t>Ovládací SW pro organizaci aktivit v laboratoři</t>
  </si>
  <si>
    <t xml:space="preserve">Ovládací SW se společným řízením pro organizaci aktivit v laboratoři. Monitoring jednotlivých stanic, propojování připojených audio signálů a přepínání signálů pro video, klávesnice i myš. Organizace třídy, zasedací pořádek. Režimy  prezentace, monitoring a podpora studentů při cvičení, práce až v 5 skupinách. Přepínač obrazu studentských stanic: sdílení a monitoring videa, vypnutí signálu studentských monitorů. Jazykové varianty SW. Vč. záruky dostupnosti oprav dodaného software po dobu 5-ti let. Cena včetně dopravy, instalace a zaškolení uživatele, školení viz. technická zpráva.
</t>
  </si>
  <si>
    <t>Ovládací SW jazykové laboratoře pro mediální aktivity</t>
  </si>
  <si>
    <t xml:space="preserve">Ovládací SW se společným řízením pro mediální aktivity s obrázky, audio, video a textovými soubory.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Adresné posílání textových zpráv. Databáze učebních materiálů, organizovaná dle vyučujícího a tříd. Třídění materiálů do učebních lekcí. Databáze pro zasedací pořádek. Jazykové varianty SW. Vč. záruky dostupnosti oprav dodaného software po dobu 5-ti let. Cena včetně dopravy, instalace a zaškolení uživatele, školení viz. technická zpráva.
</t>
  </si>
  <si>
    <t>Učitelský SW</t>
  </si>
  <si>
    <t xml:space="preserve">LAN přístup učitele do databáze studijních materiálů, mimo jazykovou laboratoř. Příprava cvičení, kontrola vyplněných úloh. Cena včetně dopravy, instalace a zaškolení uživatele, školení viz. technická zpráva.
</t>
  </si>
  <si>
    <t>Audio matice pro interkom</t>
  </si>
  <si>
    <t xml:space="preserve">Centrála pro hlasovou komunikaci po odděleném okruhu UTP kabeláže, min. freq. rozsah 120 Hz - 12 kHz,  možnost pro rozšíření o další pracoviště studentů. Cena včetně dopravy, instalace, nastavení.
</t>
  </si>
  <si>
    <t>Audio mixer a sluchátkový zesilovač - učitel</t>
  </si>
  <si>
    <t xml:space="preserve">Audio mixer a sluchátkový zesilovač pro učitele, nastavení hlasitosti sluchátek, vypnutí mikrofonu, freq. rozsah min. 120 Hz - 12 kHz, pro dynamický i kondenzátorový typ mikrofonu, impedance sluchátek 32 - 600 Ω, linkový vstup/výstup, funkce automatického donastavení hlasitosti vstupů, konektory min.: 1x 3,5mm jack - mikrofon, 1x 3,5mm stereo jack - sluchátka, napájení po UTP kabeláži. Včetně potřebné kabeláže. Cena včetně dopravy, instalace, nastavení.
</t>
  </si>
  <si>
    <t>Audio mixer a sluchátkový zesilovač - student</t>
  </si>
  <si>
    <t xml:space="preserve">Audio mixer a sluchátkový zesilovač, nastavení hlasitosti sluchátek, vypnutí mikrofonu, freq. rozsah min. 120 Hz - 12 kHz, pro dynamický i kondenzátorový typ mikrofonu, impedance sluchátek 32 - 600 Ω, linkový vstup/výstup, konektory min.: 1x 3,5mm jack - mikrofon, 1x 3,5mm stereo jack - sluchátka, napájení po UTP kabeláži. Včetně potřebné kabeláže. Včetně ochranné krytky audio jednotek zabraňující rozpojení kabeláže. Cena včetně dopravy, instalace, nastavení.
</t>
  </si>
  <si>
    <t>Systémový náhlavní set - sluchátka/mikrofon</t>
  </si>
  <si>
    <t xml:space="preserve">Systémový náhlavní set sluchátek s mikrofonem, aktivní systém potlačení okolních ruchů, provedení  z pružného materiálu odolnému hrubému zacházení, uzavřená stereofonní sluchátka, kondenzátorový mikrofon, polstrovaný a nastavitelný náhlavní most, Min. parametry: Sluchátka: freq. rozsah 120 Hz - 12 kHz, Mikrofon: freq. rozsah 120 Hz - 12 kHz, konektory: 1x 3,5mm stereo jack -  mikrofon, 1x 3,5mm stereo jack -  sluchátka, kabel min. 1,3 m, váha max. 0,5 kg. Cena včetně dopravy, instalace, nastavení.
</t>
  </si>
  <si>
    <t>Podružný instalační materiál</t>
  </si>
  <si>
    <t xml:space="preserve">Prodlužovací kabel ke sluchátkům Jack 3,5mm stereo, M/M, délka 3m, dvojité stínění hliníková fólie a měděné opletení, OFC, síla kabelu max. 23 AWG, max. kapacita 160 (pF), max. impedance 50 ohm. Včetně lišty k montáži kabeláže a vyvazovacího materiálu. Cena včetně dopravy a instalace do stolů s výsuvným systémem.
</t>
  </si>
  <si>
    <t>Digitální cvičebnice</t>
  </si>
  <si>
    <t xml:space="preserve">Digitální cvičebnice AJ, NJ, ŠpJ pro pracovní místo jazykové laboratoře, mezinárodní standard CEFR pro úrovně min. A1, A2, B1, B2 - v AJ a A1, A2 v NJ a ŠpJ, min. 3000 multimediálních aktivit kombinujících video, audio, obrázky a text, min. 40% cvičení s automatickým vyhodnocením, licence platná min. na 12 měsíců. Cena včetně dopravy.
</t>
  </si>
  <si>
    <t>Tištěná cvičebnice AJ</t>
  </si>
  <si>
    <t xml:space="preserve">Tištěné učebnice A1, A2, B1 s návody aktivního obsahu pro učitele, každá učebnice min. 250 stránek. Cena včetně dopravy.
</t>
  </si>
  <si>
    <t>Zvuková karta</t>
  </si>
  <si>
    <t xml:space="preserve">Zvuková karta, vstup pro mikrofon 1x 3,5mm konektor, 4pólový výstup pro sluchátka s mikrofonem 1 x 3,5mm, stereo výstup, kompatibilita s USB 2.0 / 3.0. Cena včetně dopravy, instalace.
</t>
  </si>
  <si>
    <t>Webová kamera učitel</t>
  </si>
  <si>
    <t xml:space="preserve">Webkamera pro videohovory v rozlišení FHD 1080p s podporovanými klienty přes USB, záznam videa min. ve FHD 1080p, zoom, komprese videa H.264, min. 90° zorné pole, vestavěné duální stereofonní mikrofony, univerzální klip pro přichycení k notebookům, monitorům LCD. Cena včetně dopravy, instalace.
</t>
  </si>
  <si>
    <t>Webová kamera studenti</t>
  </si>
  <si>
    <t>NAS úložiště</t>
  </si>
  <si>
    <t xml:space="preserve">Uložiště dat, min. dvoudiskové, dvoujádrový procesor s taktem min. 2GHz, rychlosti šifrovaného čtení až 113MB/s, rychlost šifrovaného zápisu až 112 MB/s, jedno Gbit síťové rozhraní, 2x USB 3.0, hardwarové šifrování AES-NI, možnost výměny disků za provozu, přihlášení uživatelů domény, 2x LAN, USB 3.0, včetně softwarového vybavení pro zálohování dat. Cena včetně dopravy, instalace, nastavení.
</t>
  </si>
  <si>
    <t>HDD pro úložiště</t>
  </si>
  <si>
    <t xml:space="preserve">pevný disk pro provoz 24/7 a RAID kompatibilní, kapacita 2TB, 3,5 palcový disk, rozhraní SATA 6 Gb/s, počet otáček 7.200ot/s, vyrovnávací paměť 128 MB. Cena včetně dopravy, instalace, nastavení.
</t>
  </si>
  <si>
    <t xml:space="preserve">
Stropní bezdrátový přístupový bod (AP), 802.11ax, dvě rádia, duálně optimalizovaná anténa 2x2 MU-MIMO, 2.4GHz a 5GHz, PoE, RJ45, management, hybridní - možnost správy kontrolérem nebo v cloud. Cena včetně dopravy, instalace, nastavení.
</t>
  </si>
  <si>
    <t>Technologie jazykové laboratoře pro vzdálený přístup ke studijním materiálům</t>
  </si>
  <si>
    <t>PC Media server</t>
  </si>
  <si>
    <t xml:space="preserve">Pracovní stanice, case Tower, min. 650W zdrojem, sestav pro provoz 24/7, výkon CPU min. 13000 dle nezávislého testu cpubenchmark.net, operační paměť min. 8GB DDR4, SSD M.2 disk s kapacitou min. 256GB, DVD-RW optická mechanika, čtečka MCR, Gbit síťová karta, klávesnici a myš, přítomnost TPM modulu minimálně verze 2, operační systém s podporu AD (domény), servisní služby s odezvou do následujícího pracovního dne od nahlášení servisní události. Cena včetně dopravy, instalace, nastavení.
</t>
  </si>
  <si>
    <t>Záložní zdroj - UPS</t>
  </si>
  <si>
    <t xml:space="preserve">Záložní zdroj napájení s výstupním výkonem 720W / 1200VA, 3x CEE zásuvka s ochranným kolíkem zajišťující napájení v případě výpadku proudu, 3x CEE zásuvka s ochranným kolíkem s přepěťovou ochranou, s přepěťovou ochranou datové linky RJ45. Cena včetně dopravy, instalace, nastavení.
</t>
  </si>
  <si>
    <t xml:space="preserve">19" rozvaděč stojanový min. 18U / 600x600 mm skleněné dveře. Cena včetně dopravy, instalace.
</t>
  </si>
  <si>
    <t xml:space="preserve">19" perforovaná police do rozvaděče, hloubka 450mm. Cena včetně dopravy a instalace.
</t>
  </si>
  <si>
    <t>SW modul pro internetový přístup</t>
  </si>
  <si>
    <t>Zásuvka HDMI</t>
  </si>
  <si>
    <t xml:space="preserve">Modulová zásuvka HDMI. Cena včetně dopravy, instalace.
</t>
  </si>
  <si>
    <t>Zásuvka USB</t>
  </si>
  <si>
    <t xml:space="preserve">Modulová zásuvka USB. Cena včetně dopravy, instalace.
</t>
  </si>
  <si>
    <t>Koncové prvky pro Učebnu informatiky - malá</t>
  </si>
  <si>
    <t>Koncové prvky pro Učebnu informatiky - velká a kabinet</t>
  </si>
  <si>
    <t>Koncové prvky pro Učebnu pro výuku cizích jazyků</t>
  </si>
  <si>
    <t>Koncové prvky pro Učebnu pro výuku přírodních věd</t>
  </si>
  <si>
    <t>Displej 86"</t>
  </si>
  <si>
    <t>Nástěnný fixní držák</t>
  </si>
  <si>
    <t>Nástěnný fixní držák. Minimální nosnost 70 kg. Standard VESA s roztečí 600x 400mm. Možnost horizontálního posunu po instalaci min  +/- 200 mm doleva a doprava. Možnost doladění výšky a vodováhy pro instalaci.
Bezpečném západka obrazovky do držáku. Možnost spojit několik displejů do řady. Cena včetně dopravy, instalace</t>
  </si>
  <si>
    <t xml:space="preserve">Extender pro přenos HDMI po kabelu CATx - Vysílač
Podpora standardů HDBase-T, HDMI 1.4a, HDCP 2.2
Podpora 4K/UHD@60Hz 4:2:0
Kompatibilní s CAT5e/6/7 twisted pair kabely
Přenos 1920x1200 a 1080p/60 na max. 100 m, přenos 4K/UHD na 70 m  (obojí při použití kabelu CAT6/7)
Přenos RS-232 (obousměrně) a IR příkazů
HDCP kompatibilní
Podpora přenosu EDID, CEC, 3D
PoCc napájení přijímače po CATx kabelu
Kompatibilní přijímač HDMI-TPS-RX96
Cena včetně dopravy, instalace
</t>
  </si>
  <si>
    <t xml:space="preserve">Extender pro přenos HDMI po kabelu CATx - Přijímač 
Podpora standardů HDBase-T, HDMI 1.4a, HDCP 2.2
Podpora 4K/UHD@60Hz 4:2:0
Kompatibilní s CAT5e/6/7 twisted pair kabely 
Přenos 1920x1200 a 1080p/60 na max. 100 m, přenos 4K/UHD na max. 70 m  (obojí při použití kabelu CAT6/7)
Přenos RS-232 (obousměrně) a IR příkazů
HDCP kompatibilní
Podpora přenosu EDID, CEC, 3D
PoCc napájení přijímače po CATx kabelu
Kompatibilní vysílač HDMI-TPS-TX96
Cena včetně dopravy, instalace
</t>
  </si>
  <si>
    <t>vysílač</t>
  </si>
  <si>
    <t>přijímač</t>
  </si>
  <si>
    <t>Mobilní stojan</t>
  </si>
  <si>
    <t xml:space="preserve">Elektricky výškově nastavitelný mobilní stojan. Kolečka s brzdou. Rozsah pohybu min. 650 mm. Nosnost 100 kg. Pojistka proti přiskřípnutí. Cena včetně dopravy, instalace.
</t>
  </si>
  <si>
    <t>IT vybavení kabinetu</t>
  </si>
  <si>
    <t>Výukové pomůcky robotiky</t>
  </si>
  <si>
    <t>Sestava pro výuku robotiky</t>
  </si>
  <si>
    <t xml:space="preserve">Programovatelný robot pro děti. Programování robota tlačítky na zádech robota, bezdrátovou kódovací tabulkou s příkazy a také programovací aplikací založenou na Scratch. Robot je vybaven optickým senzorem, gyroskopem a nabíjecí baterií. Školení viz technická zpráva. Cena včetně dopravy.
</t>
  </si>
  <si>
    <t xml:space="preserve">Robotická výuková stavebnice - sada min. 270 konstrukčních a pohybových dílů, min. 1 motor, min. 2 senzory a mozek robota s nabíjecí baterií. Vše uloženo v plastovém boxu. Součástí dodávky je programovací aplikace založená na Scratch. Školení viz technická zpráva. Cena včetně dopravy.
</t>
  </si>
  <si>
    <t xml:space="preserve">Robotická výuková stavebnice - sada min. 500 plastových konstrukčních a pohybových dílů, min. 3 motory, min. 4 senzory, mozek robota s nabíjecí baterií, dálkový ovladač. Vše uloženo v plastovém přenosném boxu. Mozek robota s LCD displejem, min. 4 ovládacími tlačítky nebo dotykový displej a min 8 I/O portů pro připojení senzorů a/nebo motorů. Součástí dodávky je aplikace s možností programování pomocí bloků založeném na Scratch a také textové programování založené Python a C++. Školení viz technická zpráva. Cena včetně dopravy.
</t>
  </si>
  <si>
    <t>Pracovní plocha robota</t>
  </si>
  <si>
    <t xml:space="preserve">Pracovní plocha s mantinely o rozměru min. 1,8x2,4m. Cena včetně dopravy.
</t>
  </si>
  <si>
    <t>Prvky pro pracovní plochu robota</t>
  </si>
  <si>
    <t xml:space="preserve">Sada plastových dílů pro soutěž. Cena včetně dopravy.
</t>
  </si>
  <si>
    <t xml:space="preserve">Internetový přístup studenta do databáze studijních materiálů, možnost vyplňování učitelem přiřazených samostatných nebo domácích úloh mimo jazykovou laboratoř.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Licence pro školní databázi min. 652 studentů. Vč. záruky dostupnosti oprav dodaného software po dobu 5-ti let. Cena včetně dopravy, instalace a zaškolení uživatele, školení viz. technická zpráva.
</t>
  </si>
  <si>
    <t>Nástěnná tabule pro popis fixem, minimální rozměry 80x120cm. Cena včetně dopravy, instalace.</t>
  </si>
  <si>
    <t>USB nabíjecí stanice</t>
  </si>
  <si>
    <t xml:space="preserve">USB nabíjecí stanice pro až 10 bezdrátových senzorů a konektorem. Cena včetně dopravy.
</t>
  </si>
  <si>
    <t>Sada experimentů přírodních věd</t>
  </si>
  <si>
    <t xml:space="preserve">Žákovská sada pro experimenty v učebně přírodních věd obsahující: plastový kufřík pro bezpečné uložení senzorů (každý senzor má speciálně tvarovanou přihrádku), metodickou příručka učitele (včetně popisu úlohy, seznamu pomůcek a odhadu času potřebného na experiment), min. 28 žákovských úloh a sadu senzorů (bezdrátový senzor teploty, bezdrátový senzor síly, bezdrátový senzor tlaku, bezdrátový senzor pH, bezdrátový senzor tepu s ručními úchyty, bezdrátový senzor počasí s anemometrem a GPS, bezdrátový senzor  napětí, bezdrátový senzor  pohybu. Každý senzor musí být vybaven baterií a bezdrátovým komunikačním rozhraním standardu Bluetooth. Součástí dodávky také musí být sw aplikace, jednotná pro práci se všemi senzory. Cena včetně dopravy, instalace a zaškolení uživatele, školení viz. technická zpráva.
</t>
  </si>
  <si>
    <t>Sada experimentů fyziky</t>
  </si>
  <si>
    <t xml:space="preserve">Základní sada pro experimenty ve Fyzice obsahující: plastový kufřík pro bezpečné uložení senzorů (každý senzor má speciálně tvarovanou přihrádku), metodickou příručka učitele (včetně popisu úlohy, seznamu pomůcek a odhadu času potřebného na experiment), min. 28 žákovských úloh a sadu senzorů (bezdrátový senzor teploty, bezdrátový senzor tlaku, bezdrátový senzor napětí, bezdrátový senzor proudu, bezdrátový senzor světla, bezdrátový senzor pohybu, bezdrátový senzor magnetického pole, bezdrátový vozík s integrovaným senzorem síly, rychlosti a zrychlení a držák bezdrátového vozíku. Každý senzor musí být vybaven baterií a bezdrátovým komunikačním rozhraním standardu Bluetooth. Součástí dodávky také musí být sw aplikace, jednotná pro práci se všemi senzory. Cena včetně dopravy, instalace a zaškolení uživatele, školení viz. technická zpráva.
</t>
  </si>
  <si>
    <t>Sada experimentů chemie</t>
  </si>
  <si>
    <t xml:space="preserve">Základní  sada pro experimenty v Chemii obsahující: plastový kufřík pro bezpečné uložení senzorů (každý senzor má speciálně tvarovanou přihrádku), metodickou příručka učitele (včetně popisu úlohy, seznamu pomůcek a odhadu času potřebného na experiment), min. 28 žákovských úloh a sadu senzorů - bezdrátový senzor teploty, bezdrátový senzor tlaku, bezdrátový senzor pH, bezdrátový senzor CO2, bezdrátový senzor vodivosti, bezdrátový kolorimetr a turbidimetr, plochá elektroda pH, elektroda oxidace a redukce, návlek na senzor CO2 pro měření ve vodě. Každý senzor musí být vybaven baterií a bezdrátovým komunikačním rozhraním standardu Bluetooth. Součástí dodávky také musí být sw aplikace, jednotná pro práci se všemi senzory. Cena včetně dopravy, instalace a zaškolení uživatele, školení viz. technická zpráva.
</t>
  </si>
  <si>
    <t>Sada experimentů biologie</t>
  </si>
  <si>
    <t xml:space="preserve">Základní sada pro experimenty v Biologii obsahující: plastový kufřík pro bezpečné uložení senzorů (každý senzor má speciálně tvarovanou přihrádku), metodickou příručka učitele, včetně popisu úlohy, seznamu pomůcek a odhadu času potřebného na experiment, USB flash disk s 28 žákovskými úlohami, sadu senzorů - bezdrátový senzor teploty, bezdrátový senzor CO2, bezdrátový senzor počasí s anemometrem a GPS (měří teplotu a tlak vzduchu, rychlost a směr větru, relativní vlhkost, UV index, pozici, rychlost a nadmořskou výšku dle GPS), bezdrátový senzor plynného O2, bezdrátový senzor krevního tlaku, senzor EKG.
Součástí dodávky také musí být sw aplikace, jednotná pro práci se všemi senzory. Cena včetně dopravy, instalace a zaškolení uživatele, školení viz. technická zpráva.
</t>
  </si>
  <si>
    <t>Rozšiřující sada pro informatiku a kódování</t>
  </si>
  <si>
    <t xml:space="preserve">Sada 8 integrovaných programovatelných rozhraní (senzor mg. pole, akcelerometr, senzor světla, senzor teploty, senzor zvuku a dvě tlačíka a tři výstupy (RGB LED, zvuk, 5x5 LED pole). Vše uložené v přehledném plastovém boxu. Tištěná učebnice s 9 inspirativními úlohami. Součástí dodávky také musí být sw aplikace, jednotná pro práci se s touto sadou a všemi senzory, které jsou předmětem výkazu výměr. SW aplikace obsahuje integrované programovací prostředí umožňující využívat údaje ze senzorů (které jsou předmětem této sady i ostatních sad výkazu výměr) jako vstupní data pro programování chování výstupních prvků. SW aplikace musí mít shodné funkce a rozložení ovládacích prvků pro běžné operačními systémy (Windows, Mac, iOS, Android). Cena včetně dopravy, instalace a zaškolení uživatele, školení viz. technická zpráva.
</t>
  </si>
  <si>
    <t xml:space="preserve">Rozšiřující sada pro experimenty v učebně přírodních věd obsahující 6 senzorů - bezdrátový senzor plynného CO2 (0 - 100000 ppm), bezdrátový senzor vodivosti (0-20 000 μS/cm),  bezdrátový senzor proudu (dva rozsahy ± 0,1 A a ± 1 A), bezdrátový světelný senzor (300 - 1100 nm, měří intenzitu světla, RGB, UVA UVB a UV index), bezdrátový kolorimetr (detekce vlnové délky 650 nm, 600 nm, 570 nm, 550 nm, 500 nm, 450 nm) a turbidimetr (0-400 NTU), bezdrátový senzor magnetického pole (dva rozsahy ± 49 G a ± 1300 G). Cena včetně dopravy, instalace a zaškolení uživatele.
</t>
  </si>
  <si>
    <t>Rozšiřující sada senzorů pro žákovskou sadu - pro 3 studenty</t>
  </si>
  <si>
    <t>SW pro základní školy</t>
  </si>
  <si>
    <t>Pracovní stanice pro studenty</t>
  </si>
  <si>
    <t xml:space="preserve">AllInOne zařízení, IPS min. 21.5" dotykový display s FullHD rozlišením a poměrem stran 16:9, podpora min 8 dotyků, výkon CPU min. 10000 bodu dle nezávislého testu cpubenchmark.net, operační paměť 8GB DDR4, disk SSD s kapacitou 256GB, HD kamera, WiFi standardu 802.11ac + BT, USB-C, USB 3.0, HDMI výstup, repro, integrovaná baterie nebo záložní zdroj umožňující mobilitu zařízení s výdrží provozu až 6h, VESA100, operační systém kompatibilní s platformou Microsoft s podporu AD (domény), cena včetně dopravy, instalace, nastavení.
</t>
  </si>
  <si>
    <t>Set klav./myši</t>
  </si>
  <si>
    <t xml:space="preserve">Set bezdrátové klávesnice a myši, funkční na 2.4GHz pásmu s dosahem až 10 metrů, včetně USB přijímače, cena včetně dopravy.
</t>
  </si>
  <si>
    <t xml:space="preserve">Dobíjecí skříňka </t>
  </si>
  <si>
    <t xml:space="preserve">Case pro uložení a napájení až 10ks AiO zařízení o uhlopříčce až 22" (bez klávesnic a myší), nabízí mobilitu díky 4 kolečkům z toho dvě s možnosti aretace, možnost uzamknutí/zabezpečení proti odcizení AiO, police z přední strany opatřena bezpečnostním lemem zabraňující odření/poškození AiO, speciální spínací elektroniku ochraňující před proudovými nárazy v síti. Cena včetně dopravy, instalace.
</t>
  </si>
  <si>
    <t>Lineární zdroj pro rozvod do stolů studentů</t>
  </si>
  <si>
    <t xml:space="preserve">Lineárně řízený laboratorní zdroj 0 - 25 V, 0-10 A, univerzální síťový zdroj pro školní zařízení. Přepínatelné výstupní napětí 0 až 25 V lze odebírat jako AC napětí nebo přes zabudovaný můstkový usměrňovač jako DC napětí na samostatných bezpečnostních zdířkách. Zdroj stabilního napětí s 6 V/AC a 5 A/AC. Splňuje normy EN 61010 a 60950. Cena včetně dopravy, instalace.
</t>
  </si>
  <si>
    <t xml:space="preserve">Systém se skládá z výškového posunu, adaptéru pro uchycení dotykové obrazovky o úhlopříčce obrazu 65“.
Zdvih min.  40 cm. Řešení nevyžaduje pro svoji práci elektrickou energii. Cena včetně dopravy a instalace.
</t>
  </si>
  <si>
    <t xml:space="preserve">86” IPS panel, rozlišení 3840 x 2160, jas 400cd/m2, provoz 16/7, orientace landscape a portrait, 4x HDMI, RS232C, RJ45, USB-C, USB-A, microSD slot, WiFi a BT, USB Media Player, HTML prohlížeč, Android OS, integrované reproduktory 2x 10W, content management software pro jednoduchou správu a distribuci obsahu, podpora barevné kalibrace. Cena včetně dopravy, instalace, nastavení.
</t>
  </si>
  <si>
    <t xml:space="preserve">Robotická výuková stavebnice - sada min. 500 plastových konstrukčních a pohybových dílů, min. 3 motory, min. 4 senzory, mozek robota s nabíjecí baterií a nabíječkou, dálkový ovladač. Vše uloženo v plastovém přenosném boxu. Mozek robota s LCD displejem, min. 4 ovládacími tlačítky nebo dotykový displej a min 8 I/O portů pro připojení senzorů a/nebo motorů. Součástí dodávky je sw aplikace. Cena včetně dopravy.
</t>
  </si>
  <si>
    <t>Laserová tiskárna</t>
  </si>
  <si>
    <t xml:space="preserve">Barevná multifunkční laserová tiskárna, A4, tiskárna, skener, kopírka, Fax, rychlost tisku (černobíle) - až 21 str./min, rychlost tisku (barevně) - až 21 str./min, připojení - USB 2.0, Ethernet (LAN), WiFi, automatický podavač dokumentů (ADF), prioritní zásobník na 1 list, oboustranný tisk. Včetně rozšiřující záruky na 3 roky - oprava výměnou následující pracovní den od nahlášení servisní události. Cena včetně dopravy, instalace.
</t>
  </si>
  <si>
    <t xml:space="preserve">Interaktivní displej s úhlopříčkou min. 75" (190cm). Dotyková technologie musí rozpoznat min. 20 současných dotyků. Displej obsahuje vestavěnou aplikaci pro psaní digitálním inkoustem na bílé tabuli, prohlížeč internetových stránek. Zařízení musí mít certifikaci ENERGY STAR  nebo obdobnou certifikaci. Cena včetně systémové AV kabeláže. Cena včetně dopravy, instalace, nastavení.
</t>
  </si>
  <si>
    <t xml:space="preserve">Systém vertikálního mechanického pojezdu s rámem pro dotykové interaktivní displeje o úhlopříčce obrazu min. 75“ a dvou keramických, magnetických křídel, která po zavření přikrývají celou plochu obrazu.
Zdvih min. 65 cm. Nosnost vlastního pojezdu min. 169 kg (součet rámu+displeje + křídel). Cena včetně dopravy a instalace.
</t>
  </si>
  <si>
    <t>Nástěnný fixní držák. Minimální nosnost 70 kg. Standard VESA s roztečí 800x 600mm. Možnost horizontálního posunu po instalaci min  +/- 200 mm doleva a doprava. Možnost doladění výšky a vodováhy pro instalaci.
Bezpečném západka obrazovky do držáku. Možnost spojit několik displejů do řady. Cena včetně dopravy, instalace</t>
  </si>
  <si>
    <t xml:space="preserve">SW musí umožnit sběr dat a jejich vizualizaci, doplnění textových informací, obrázků a videí, tak aby bylo možno zpracovávat kompletní úlohy obsahující motivační, teoretickou i praktickou část. Dále pak integrované testovací otázky s automatickou kontrolou správnosti, záznam práce do elektronického laboratorního protokolu. SW aplikace musí mít shodné funkce a rozložení ovládacích prvků pro běžné operačními systémy (Windows, Mac, iOS, Android). Cena včetně dopravy, instalace a zaškolení uživatele.
</t>
  </si>
  <si>
    <t>INF M</t>
  </si>
  <si>
    <t>INF V</t>
  </si>
  <si>
    <t>JAZ</t>
  </si>
  <si>
    <t>PŘÍ</t>
  </si>
  <si>
    <t>Učebny ZŠ TGM Ivančice</t>
  </si>
  <si>
    <t>Základní škola T. G. Masaryka Ivančice
Na Brněnce 1, okres Brno-venkov, příspěvková organizace</t>
  </si>
  <si>
    <t>Základní škola T. G. Masaryka Ivančice</t>
  </si>
  <si>
    <t>3D tiskárna</t>
  </si>
  <si>
    <t xml:space="preserve">3D tiskárna - technologie tisku FDM, tisková plocha až 250x 210x 210mm, celkový modelovací prostor až 11.025cm3, výška vrstvy od 0.05mm, vyměnitelná tryska průměru např.0.4mm, která je schopná zpracovávat materiály v teplotním rozsahu do min. 280°C., tiskový materiál je struna o průměru 1.75mm, rychlost tisku min. 200+ mm/s, senzor filamentu, podporuje materiály ABS, PLA, PETT, HIPS, Laywood a další, plně automatická kalibrace tiskové plochy, bezúdržbová tisková plocha, vyhřívaná magnetická podložka s vyměnitelnými tiskovými pláty, detekce a zotavení ze ztráty přívodu energie, LCD displej, USB 2.0, součástí je software pro ovládání zařízení i pro finální přípravu modelů pro tisk bez nutnosti dalších úprav. Cena včetně dopravy.
</t>
  </si>
  <si>
    <t>Filament</t>
  </si>
  <si>
    <t xml:space="preserve">Filament/tisková struna pro 3D tiskárny, PLA, 1.75 mm s přesnosti +- 0.03 mm, multipack 6x1kg v různých barvách např. v černé, modré, zelené, červené, bílé a žluté. Cena včetně dopravy.
</t>
  </si>
  <si>
    <t>Typ</t>
  </si>
  <si>
    <t>Výkon CPU dle www.cpubenchmark.net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</si>
</sst>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Kč&quot;* #,##0.00_);_(&quot;Kč&quot;* \(#,##0.00\);_(&quot;Kč&quot;* &quot;-&quot;??_);_(@_)"/>
    <numFmt numFmtId="165" formatCode="#"/>
    <numFmt numFmtId="166" formatCode="#,##0.000"/>
    <numFmt numFmtId="167" formatCode="#,##0\_x0000_"/>
    <numFmt numFmtId="168" formatCode="#,##0.0000"/>
    <numFmt numFmtId="169" formatCode="\'@\'"/>
  </numFmts>
  <fonts count="25" x14ac:knownFonts="1">
    <font>
      <sz val="10"/>
      <name val="Arial"/>
      <charset val="238"/>
    </font>
    <font>
      <sz val="10"/>
      <name val="Arial"/>
      <family val="2"/>
      <charset val="238"/>
    </font>
    <font>
      <sz val="8"/>
      <name val="Arial"/>
      <family val="2"/>
      <charset val="238"/>
    </font>
    <font>
      <sz val="7"/>
      <name val="Arial"/>
      <family val="2"/>
      <charset val="238"/>
    </font>
    <font>
      <b/>
      <sz val="10"/>
      <name val="Arial"/>
      <family val="2"/>
      <charset val="238"/>
    </font>
    <font>
      <b/>
      <sz val="12"/>
      <name val="Arial"/>
      <family val="2"/>
      <charset val="238"/>
    </font>
    <font>
      <b/>
      <sz val="8"/>
      <name val="Arial"/>
      <family val="2"/>
      <charset val="238"/>
    </font>
    <font>
      <b/>
      <sz val="14"/>
      <name val="Arial"/>
      <family val="2"/>
      <charset val="238"/>
    </font>
    <font>
      <b/>
      <sz val="18"/>
      <color indexed="10"/>
      <name val="Arial"/>
      <family val="2"/>
      <charset val="238"/>
    </font>
    <font>
      <sz val="8"/>
      <color indexed="9"/>
      <name val="Arial"/>
      <family val="2"/>
      <charset val="238"/>
    </font>
    <font>
      <sz val="10"/>
      <name val="Arial CE"/>
      <family val="2"/>
      <charset val="238"/>
    </font>
    <font>
      <b/>
      <u/>
      <sz val="10"/>
      <name val="Arial"/>
      <family val="2"/>
      <charset val="238"/>
    </font>
    <font>
      <sz val="11"/>
      <color theme="1"/>
      <name val="Calibri"/>
      <family val="2"/>
      <charset val="238"/>
      <scheme val="minor"/>
    </font>
    <font>
      <b/>
      <sz val="8"/>
      <color rgb="FF0000FF"/>
      <name val="Arial"/>
      <family val="2"/>
      <charset val="238"/>
    </font>
    <font>
      <sz val="10"/>
      <color rgb="FFFF0000"/>
      <name val="Arial"/>
      <family val="2"/>
      <charset val="238"/>
    </font>
    <font>
      <b/>
      <sz val="10"/>
      <color rgb="FF0000FF"/>
      <name val="Arial"/>
      <family val="2"/>
      <charset val="238"/>
    </font>
    <font>
      <b/>
      <sz val="10"/>
      <color rgb="FF800080"/>
      <name val="Arial"/>
      <family val="2"/>
      <charset val="238"/>
    </font>
    <font>
      <sz val="10"/>
      <color theme="1"/>
      <name val="Arial"/>
      <family val="2"/>
      <charset val="238"/>
    </font>
    <font>
      <b/>
      <u/>
      <sz val="10"/>
      <color rgb="FFFA0000"/>
      <name val="Arial"/>
      <family val="2"/>
      <charset val="238"/>
    </font>
    <font>
      <sz val="11"/>
      <name val="Calibri"/>
      <family val="2"/>
      <scheme val="minor"/>
    </font>
    <font>
      <b/>
      <sz val="8"/>
      <color indexed="12"/>
      <name val="Arial"/>
      <family val="2"/>
      <charset val="238"/>
    </font>
    <font>
      <b/>
      <u/>
      <sz val="8"/>
      <color indexed="10"/>
      <name val="Arial"/>
      <family val="2"/>
      <charset val="238"/>
    </font>
    <font>
      <sz val="10"/>
      <name val="Arial"/>
      <family val="2"/>
      <charset val="238"/>
    </font>
    <font>
      <u/>
      <sz val="10"/>
      <color indexed="12"/>
      <name val="Arial CE"/>
      <family val="2"/>
      <charset val="238"/>
    </font>
    <font>
      <sz val="10"/>
      <color rgb="FF000000"/>
      <name val="Arial"/>
      <family val="2"/>
      <charset val="238"/>
    </font>
  </fonts>
  <fills count="7">
    <fill>
      <patternFill patternType="none"/>
    </fill>
    <fill>
      <patternFill patternType="gray125"/>
    </fill>
    <fill>
      <patternFill patternType="solid">
        <fgColor indexed="26"/>
      </patternFill>
    </fill>
    <fill>
      <patternFill patternType="solid">
        <fgColor indexed="13"/>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style="hair">
        <color indexed="64"/>
      </top>
      <bottom/>
      <diagonal/>
    </border>
    <border>
      <left/>
      <right style="thin">
        <color indexed="64"/>
      </right>
      <top/>
      <bottom/>
      <diagonal/>
    </border>
    <border>
      <left/>
      <right style="hair">
        <color indexed="64"/>
      </right>
      <top/>
      <bottom/>
      <diagonal/>
    </border>
    <border>
      <left/>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s>
  <cellStyleXfs count="7">
    <xf numFmtId="0" fontId="0" fillId="0" borderId="0"/>
    <xf numFmtId="0" fontId="12" fillId="0" borderId="0"/>
    <xf numFmtId="0" fontId="12" fillId="0" borderId="0"/>
    <xf numFmtId="0" fontId="19" fillId="0" borderId="0"/>
    <xf numFmtId="0" fontId="23" fillId="0" borderId="0" applyNumberFormat="0" applyFill="0" applyBorder="0" applyAlignment="0" applyProtection="0">
      <alignment vertical="top"/>
      <protection locked="0"/>
    </xf>
    <xf numFmtId="164" fontId="22" fillId="0" borderId="0" applyFont="0" applyFill="0" applyBorder="0" applyAlignment="0" applyProtection="0"/>
    <xf numFmtId="0" fontId="1" fillId="0" borderId="0"/>
  </cellStyleXfs>
  <cellXfs count="293">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3" fillId="0" borderId="0" xfId="0" applyFont="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4"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165" fontId="4" fillId="0" borderId="17" xfId="0" applyNumberFormat="1" applyFont="1" applyBorder="1" applyAlignment="1">
      <alignment vertical="center" wrapText="1"/>
    </xf>
    <xf numFmtId="0" fontId="5" fillId="0" borderId="19" xfId="0" applyFont="1" applyBorder="1" applyAlignment="1">
      <alignment vertical="center"/>
    </xf>
    <xf numFmtId="0" fontId="5" fillId="0" borderId="21" xfId="0" applyFont="1" applyBorder="1" applyAlignment="1">
      <alignment vertical="center"/>
    </xf>
    <xf numFmtId="0" fontId="4" fillId="0" borderId="22" xfId="0" applyFont="1" applyBorder="1" applyAlignment="1">
      <alignment vertical="center"/>
    </xf>
    <xf numFmtId="0" fontId="4" fillId="0" borderId="20" xfId="0" applyFont="1" applyBorder="1" applyAlignment="1">
      <alignment vertical="center"/>
    </xf>
    <xf numFmtId="0" fontId="4" fillId="0" borderId="23" xfId="0" applyFont="1" applyBorder="1" applyAlignment="1">
      <alignment vertical="center"/>
    </xf>
    <xf numFmtId="0" fontId="4" fillId="0" borderId="21" xfId="0" applyFont="1" applyBorder="1" applyAlignment="1">
      <alignment vertical="center"/>
    </xf>
    <xf numFmtId="1" fontId="2" fillId="0" borderId="24" xfId="0" applyNumberFormat="1" applyFont="1" applyBorder="1" applyAlignment="1">
      <alignment horizontal="center" vertical="center"/>
    </xf>
    <xf numFmtId="0" fontId="6" fillId="0" borderId="25" xfId="0" applyFont="1" applyBorder="1" applyAlignment="1">
      <alignment vertical="center"/>
    </xf>
    <xf numFmtId="0" fontId="2" fillId="0" borderId="26" xfId="0" applyFont="1" applyBorder="1" applyAlignment="1">
      <alignment vertical="center"/>
    </xf>
    <xf numFmtId="49" fontId="2" fillId="0" borderId="27" xfId="0" applyNumberFormat="1" applyFont="1" applyBorder="1" applyAlignment="1">
      <alignment vertical="center"/>
    </xf>
    <xf numFmtId="0" fontId="2" fillId="0" borderId="28" xfId="0" applyFont="1" applyBorder="1" applyAlignment="1">
      <alignment vertical="center"/>
    </xf>
    <xf numFmtId="0" fontId="2" fillId="0" borderId="27" xfId="0" applyFont="1" applyBorder="1" applyAlignment="1">
      <alignment vertical="center"/>
    </xf>
    <xf numFmtId="1" fontId="2" fillId="0" borderId="30" xfId="0" applyNumberFormat="1" applyFont="1" applyBorder="1" applyAlignment="1">
      <alignment horizontal="center" vertical="center"/>
    </xf>
    <xf numFmtId="0" fontId="6" fillId="0" borderId="28" xfId="0" applyFont="1" applyBorder="1" applyAlignment="1">
      <alignment vertical="center"/>
    </xf>
    <xf numFmtId="49" fontId="2" fillId="0" borderId="18" xfId="0" applyNumberFormat="1" applyFont="1" applyBorder="1" applyAlignment="1">
      <alignment vertical="center"/>
    </xf>
    <xf numFmtId="0" fontId="2" fillId="0" borderId="31" xfId="0" applyFont="1" applyBorder="1" applyAlignment="1">
      <alignment vertical="center"/>
    </xf>
    <xf numFmtId="1" fontId="2" fillId="0" borderId="32" xfId="0" applyNumberFormat="1" applyFont="1" applyBorder="1" applyAlignment="1">
      <alignment horizontal="center"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5" xfId="0" applyFont="1" applyBorder="1" applyAlignment="1">
      <alignment vertical="center"/>
    </xf>
    <xf numFmtId="49" fontId="2" fillId="0" borderId="15" xfId="0" applyNumberFormat="1" applyFont="1" applyBorder="1" applyAlignment="1">
      <alignment vertical="center"/>
    </xf>
    <xf numFmtId="0" fontId="4" fillId="0" borderId="1" xfId="0" applyFont="1" applyBorder="1" applyAlignment="1">
      <alignment vertical="top"/>
    </xf>
    <xf numFmtId="0" fontId="2" fillId="0" borderId="36" xfId="0" applyFont="1" applyBorder="1" applyAlignment="1">
      <alignment vertical="center"/>
    </xf>
    <xf numFmtId="0" fontId="2" fillId="0" borderId="37" xfId="0" applyFont="1" applyBorder="1" applyAlignment="1">
      <alignment vertical="center"/>
    </xf>
    <xf numFmtId="1" fontId="5" fillId="0" borderId="19" xfId="0" applyNumberFormat="1" applyFont="1" applyBorder="1" applyAlignment="1">
      <alignment vertical="center"/>
    </xf>
    <xf numFmtId="0" fontId="2" fillId="0" borderId="38" xfId="0" applyFont="1" applyBorder="1" applyAlignment="1">
      <alignment vertical="center"/>
    </xf>
    <xf numFmtId="168" fontId="2" fillId="0" borderId="18" xfId="0" applyNumberFormat="1" applyFont="1" applyBorder="1" applyAlignment="1">
      <alignment horizontal="right" vertical="center"/>
    </xf>
    <xf numFmtId="0" fontId="2" fillId="0" borderId="39" xfId="0" applyFont="1" applyBorder="1"/>
    <xf numFmtId="0" fontId="2" fillId="0" borderId="29" xfId="0" applyFont="1" applyBorder="1"/>
    <xf numFmtId="168" fontId="2" fillId="0" borderId="40" xfId="0" applyNumberFormat="1" applyFont="1" applyBorder="1" applyAlignment="1">
      <alignment horizontal="right" vertical="center"/>
    </xf>
    <xf numFmtId="0" fontId="4" fillId="0" borderId="41" xfId="0" applyFont="1" applyBorder="1" applyAlignment="1">
      <alignment vertical="top"/>
    </xf>
    <xf numFmtId="0" fontId="2" fillId="0" borderId="25" xfId="0" applyFont="1" applyBorder="1" applyAlignment="1">
      <alignment vertical="center"/>
    </xf>
    <xf numFmtId="168" fontId="2" fillId="0" borderId="27" xfId="0" applyNumberFormat="1" applyFont="1" applyBorder="1" applyAlignment="1">
      <alignment horizontal="right" vertical="center"/>
    </xf>
    <xf numFmtId="0" fontId="4" fillId="0" borderId="33"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13" xfId="0" applyFont="1" applyBorder="1"/>
    <xf numFmtId="0" fontId="2" fillId="0" borderId="44" xfId="0" applyFont="1" applyBorder="1" applyAlignment="1">
      <alignment vertical="center"/>
    </xf>
    <xf numFmtId="0" fontId="2" fillId="0" borderId="45" xfId="0" applyFont="1" applyBorder="1"/>
    <xf numFmtId="0" fontId="2" fillId="0" borderId="46" xfId="0" applyFont="1" applyBorder="1" applyAlignment="1">
      <alignment vertical="center"/>
    </xf>
    <xf numFmtId="0" fontId="13" fillId="0" borderId="0" xfId="0" applyFont="1" applyAlignment="1">
      <alignment vertical="center"/>
    </xf>
    <xf numFmtId="49" fontId="2" fillId="0" borderId="6" xfId="0" applyNumberFormat="1" applyFont="1" applyBorder="1" applyAlignment="1">
      <alignment vertical="center"/>
    </xf>
    <xf numFmtId="49" fontId="2" fillId="3" borderId="47" xfId="0" applyNumberFormat="1" applyFont="1" applyFill="1" applyBorder="1" applyAlignment="1">
      <alignment horizontal="center" vertical="center" wrapText="1"/>
    </xf>
    <xf numFmtId="1" fontId="2" fillId="3" borderId="48" xfId="0" applyNumberFormat="1" applyFont="1" applyFill="1" applyBorder="1" applyAlignment="1">
      <alignment horizontal="center" vertical="center" wrapText="1"/>
    </xf>
    <xf numFmtId="49" fontId="7" fillId="2" borderId="0" xfId="0" applyNumberFormat="1" applyFont="1" applyFill="1"/>
    <xf numFmtId="49" fontId="6" fillId="2" borderId="0" xfId="0" applyNumberFormat="1" applyFont="1" applyFill="1" applyAlignment="1">
      <alignment vertical="center"/>
    </xf>
    <xf numFmtId="49" fontId="2" fillId="2" borderId="0" xfId="0" applyNumberFormat="1" applyFont="1" applyFill="1" applyAlignment="1">
      <alignment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49" fontId="2" fillId="3" borderId="49" xfId="0" applyNumberFormat="1" applyFont="1" applyFill="1" applyBorder="1" applyAlignment="1">
      <alignment horizontal="center" vertical="center" wrapText="1"/>
    </xf>
    <xf numFmtId="1" fontId="2" fillId="3" borderId="32" xfId="0" applyNumberFormat="1" applyFont="1" applyFill="1" applyBorder="1" applyAlignment="1">
      <alignment horizontal="center" vertical="center" wrapText="1"/>
    </xf>
    <xf numFmtId="49" fontId="3" fillId="2" borderId="0" xfId="0" applyNumberFormat="1" applyFont="1" applyFill="1"/>
    <xf numFmtId="2" fontId="1" fillId="0" borderId="0" xfId="0" applyNumberFormat="1" applyFont="1" applyProtection="1">
      <protection locked="0"/>
    </xf>
    <xf numFmtId="0" fontId="1" fillId="0" borderId="0" xfId="0" applyFont="1" applyProtection="1">
      <protection locked="0"/>
    </xf>
    <xf numFmtId="49" fontId="3" fillId="2" borderId="0" xfId="0" applyNumberFormat="1" applyFont="1" applyFill="1" applyAlignment="1">
      <alignment vertical="center"/>
    </xf>
    <xf numFmtId="49" fontId="2" fillId="2" borderId="0" xfId="0" applyNumberFormat="1" applyFont="1" applyFill="1" applyAlignment="1">
      <alignment horizontal="center" vertical="center"/>
    </xf>
    <xf numFmtId="49" fontId="2" fillId="2" borderId="0" xfId="0" applyNumberFormat="1" applyFont="1" applyFill="1" applyAlignment="1">
      <alignment horizontal="left" vertical="center"/>
    </xf>
    <xf numFmtId="49" fontId="2" fillId="3" borderId="50" xfId="0" applyNumberFormat="1" applyFont="1" applyFill="1" applyBorder="1" applyAlignment="1">
      <alignment horizontal="center" vertical="center" wrapText="1"/>
    </xf>
    <xf numFmtId="1" fontId="2" fillId="3" borderId="51" xfId="0" applyNumberFormat="1" applyFont="1" applyFill="1" applyBorder="1" applyAlignment="1">
      <alignment horizontal="center" vertical="center" wrapText="1"/>
    </xf>
    <xf numFmtId="0" fontId="1" fillId="4" borderId="16" xfId="0" applyFont="1" applyFill="1" applyBorder="1"/>
    <xf numFmtId="0" fontId="1" fillId="4" borderId="17" xfId="0" applyFont="1" applyFill="1" applyBorder="1"/>
    <xf numFmtId="0" fontId="1" fillId="0" borderId="1" xfId="0" applyFont="1" applyBorder="1"/>
    <xf numFmtId="0" fontId="1" fillId="0" borderId="2" xfId="0" applyFont="1" applyBorder="1"/>
    <xf numFmtId="0" fontId="1" fillId="0" borderId="3" xfId="0" applyFont="1" applyBorder="1"/>
    <xf numFmtId="0" fontId="8" fillId="0" borderId="2" xfId="0" applyFont="1" applyBorder="1"/>
    <xf numFmtId="0" fontId="1" fillId="0" borderId="13" xfId="0" applyFont="1" applyBorder="1"/>
    <xf numFmtId="0" fontId="1" fillId="0" borderId="14" xfId="0" applyFont="1" applyBorder="1"/>
    <xf numFmtId="0" fontId="1" fillId="0" borderId="15" xfId="0" applyFont="1" applyBorder="1"/>
    <xf numFmtId="165" fontId="2" fillId="0" borderId="25" xfId="0" applyNumberFormat="1" applyFont="1" applyBorder="1" applyAlignment="1">
      <alignment vertical="center"/>
    </xf>
    <xf numFmtId="165" fontId="2" fillId="0" borderId="8" xfId="0" applyNumberFormat="1" applyFont="1" applyBorder="1" applyAlignment="1">
      <alignment vertical="center"/>
    </xf>
    <xf numFmtId="165" fontId="2" fillId="0" borderId="38" xfId="0" applyNumberFormat="1" applyFont="1" applyBorder="1" applyAlignment="1">
      <alignment vertical="center"/>
    </xf>
    <xf numFmtId="165" fontId="2" fillId="0" borderId="0" xfId="0" applyNumberFormat="1" applyFont="1" applyAlignment="1">
      <alignment vertical="center"/>
    </xf>
    <xf numFmtId="165" fontId="2" fillId="0" borderId="26" xfId="0" applyNumberFormat="1" applyFont="1" applyBorder="1" applyAlignment="1">
      <alignment vertical="center"/>
    </xf>
    <xf numFmtId="165" fontId="2" fillId="0" borderId="28" xfId="0" applyNumberFormat="1" applyFont="1" applyBorder="1" applyAlignment="1">
      <alignment vertical="center"/>
    </xf>
    <xf numFmtId="165" fontId="2" fillId="0" borderId="12" xfId="0" applyNumberFormat="1" applyFont="1" applyBorder="1" applyAlignment="1">
      <alignment vertical="center"/>
    </xf>
    <xf numFmtId="165" fontId="2" fillId="0" borderId="29" xfId="0" applyNumberFormat="1" applyFont="1" applyBorder="1" applyAlignment="1">
      <alignment vertical="center"/>
    </xf>
    <xf numFmtId="165" fontId="2" fillId="0" borderId="9" xfId="0" applyNumberFormat="1" applyFont="1" applyBorder="1" applyAlignment="1">
      <alignment vertical="center"/>
    </xf>
    <xf numFmtId="49" fontId="2" fillId="0" borderId="26" xfId="0" applyNumberFormat="1" applyFont="1" applyBorder="1" applyAlignment="1">
      <alignment vertical="center"/>
    </xf>
    <xf numFmtId="3" fontId="1" fillId="0" borderId="52" xfId="0" applyNumberFormat="1" applyFont="1" applyBorder="1" applyAlignment="1">
      <alignment vertical="center"/>
    </xf>
    <xf numFmtId="3" fontId="1" fillId="0" borderId="34" xfId="0" applyNumberFormat="1" applyFont="1" applyBorder="1" applyAlignment="1">
      <alignment vertical="center"/>
    </xf>
    <xf numFmtId="167" fontId="1" fillId="0" borderId="35" xfId="0" applyNumberFormat="1" applyFont="1" applyBorder="1" applyAlignment="1">
      <alignment horizontal="right" vertical="center" wrapText="1"/>
    </xf>
    <xf numFmtId="4" fontId="1" fillId="0" borderId="33" xfId="0" applyNumberFormat="1" applyFont="1" applyBorder="1" applyAlignment="1">
      <alignment horizontal="right" vertical="center" wrapText="1"/>
    </xf>
    <xf numFmtId="3" fontId="1" fillId="0" borderId="35" xfId="0" applyNumberFormat="1" applyFont="1" applyBorder="1" applyAlignment="1">
      <alignment vertical="center"/>
    </xf>
    <xf numFmtId="3" fontId="1" fillId="0" borderId="33" xfId="0" applyNumberFormat="1" applyFont="1" applyBorder="1" applyAlignment="1">
      <alignment vertical="center"/>
    </xf>
    <xf numFmtId="3" fontId="1" fillId="0" borderId="34" xfId="0" applyNumberFormat="1" applyFont="1" applyBorder="1" applyAlignment="1">
      <alignment vertical="center" wrapText="1"/>
    </xf>
    <xf numFmtId="4" fontId="1" fillId="0" borderId="34" xfId="0" applyNumberFormat="1" applyFont="1" applyBorder="1" applyAlignment="1">
      <alignment horizontal="right" vertical="center" wrapText="1"/>
    </xf>
    <xf numFmtId="3" fontId="1" fillId="0" borderId="46" xfId="0" applyNumberFormat="1" applyFont="1" applyBorder="1" applyAlignment="1">
      <alignment vertical="center"/>
    </xf>
    <xf numFmtId="4" fontId="1" fillId="0" borderId="28" xfId="0" applyNumberFormat="1" applyFont="1" applyBorder="1" applyAlignment="1">
      <alignment horizontal="right" vertical="center" wrapText="1"/>
    </xf>
    <xf numFmtId="4" fontId="1" fillId="0" borderId="28" xfId="0" applyNumberFormat="1" applyFont="1" applyBorder="1" applyAlignment="1">
      <alignment horizontal="right" vertical="center"/>
    </xf>
    <xf numFmtId="3" fontId="1" fillId="0" borderId="12" xfId="0" applyNumberFormat="1" applyFont="1" applyBorder="1" applyAlignment="1">
      <alignment vertical="center"/>
    </xf>
    <xf numFmtId="0" fontId="9" fillId="0" borderId="12" xfId="0" applyFont="1" applyBorder="1" applyAlignment="1">
      <alignment horizontal="right" vertical="center"/>
    </xf>
    <xf numFmtId="0" fontId="9" fillId="0" borderId="9" xfId="0" applyFont="1" applyBorder="1" applyAlignment="1">
      <alignment horizontal="left" vertical="center"/>
    </xf>
    <xf numFmtId="3" fontId="1" fillId="0" borderId="28" xfId="0" applyNumberFormat="1" applyFont="1" applyBorder="1" applyAlignment="1">
      <alignment vertical="center"/>
    </xf>
    <xf numFmtId="3" fontId="1" fillId="0" borderId="0" xfId="0" applyNumberFormat="1" applyFont="1" applyAlignment="1">
      <alignment vertical="center"/>
    </xf>
    <xf numFmtId="4" fontId="1" fillId="0" borderId="16" xfId="0" applyNumberFormat="1" applyFont="1" applyBorder="1" applyAlignment="1">
      <alignment horizontal="right" vertical="center" wrapText="1"/>
    </xf>
    <xf numFmtId="4" fontId="1" fillId="0" borderId="16" xfId="0" applyNumberFormat="1" applyFont="1" applyBorder="1" applyAlignment="1">
      <alignment horizontal="right" vertical="center"/>
    </xf>
    <xf numFmtId="3" fontId="1" fillId="0" borderId="18" xfId="0" applyNumberFormat="1" applyFont="1" applyBorder="1" applyAlignment="1">
      <alignment vertical="center"/>
    </xf>
    <xf numFmtId="4" fontId="1" fillId="0" borderId="45" xfId="0" applyNumberFormat="1" applyFont="1" applyBorder="1" applyAlignment="1">
      <alignment horizontal="right" vertical="center" wrapText="1"/>
    </xf>
    <xf numFmtId="4" fontId="1" fillId="0" borderId="17" xfId="0" applyNumberFormat="1" applyFont="1" applyBorder="1" applyAlignment="1">
      <alignment horizontal="right" vertical="center" wrapText="1"/>
    </xf>
    <xf numFmtId="3" fontId="1" fillId="0" borderId="14" xfId="0" applyNumberFormat="1" applyFont="1" applyBorder="1" applyAlignment="1">
      <alignment vertical="center" wrapText="1"/>
    </xf>
    <xf numFmtId="3" fontId="2" fillId="0" borderId="29" xfId="0" applyNumberFormat="1" applyFont="1" applyBorder="1" applyAlignment="1">
      <alignment horizontal="right" vertical="center" wrapText="1"/>
    </xf>
    <xf numFmtId="4" fontId="2" fillId="0" borderId="28" xfId="0" applyNumberFormat="1" applyFont="1" applyBorder="1" applyAlignment="1">
      <alignment horizontal="right" vertical="center" wrapText="1"/>
    </xf>
    <xf numFmtId="4" fontId="1" fillId="0" borderId="29" xfId="0" applyNumberFormat="1" applyFont="1" applyBorder="1" applyAlignment="1">
      <alignment horizontal="right" vertical="center" wrapText="1"/>
    </xf>
    <xf numFmtId="3" fontId="2" fillId="0" borderId="28" xfId="0" applyNumberFormat="1" applyFont="1" applyBorder="1" applyAlignment="1">
      <alignment horizontal="right" vertical="center" wrapText="1"/>
    </xf>
    <xf numFmtId="4" fontId="4" fillId="0" borderId="53" xfId="0" applyNumberFormat="1" applyFont="1" applyBorder="1" applyAlignment="1">
      <alignment horizontal="right" vertical="center" wrapText="1"/>
    </xf>
    <xf numFmtId="0" fontId="1" fillId="0" borderId="20" xfId="0" applyFont="1" applyBorder="1" applyAlignment="1">
      <alignment vertical="center"/>
    </xf>
    <xf numFmtId="0" fontId="1" fillId="0" borderId="0" xfId="0" applyFont="1" applyAlignment="1">
      <alignment vertical="center"/>
    </xf>
    <xf numFmtId="0" fontId="1" fillId="4" borderId="0" xfId="0" applyFont="1" applyFill="1" applyAlignment="1">
      <alignment horizontal="left" vertical="center"/>
    </xf>
    <xf numFmtId="49" fontId="1" fillId="3" borderId="47" xfId="0" applyNumberFormat="1" applyFont="1" applyFill="1" applyBorder="1" applyAlignment="1">
      <alignment horizontal="center" vertical="center" wrapText="1"/>
    </xf>
    <xf numFmtId="1" fontId="1" fillId="3" borderId="48" xfId="0" applyNumberFormat="1" applyFont="1" applyFill="1" applyBorder="1" applyAlignment="1">
      <alignment horizontal="center" vertical="center" wrapText="1"/>
    </xf>
    <xf numFmtId="0" fontId="15" fillId="0" borderId="0" xfId="0" applyFont="1" applyAlignment="1">
      <alignment vertical="center"/>
    </xf>
    <xf numFmtId="167" fontId="16" fillId="0" borderId="0" xfId="0" applyNumberFormat="1" applyFont="1" applyAlignment="1">
      <alignment horizontal="center" vertical="center"/>
    </xf>
    <xf numFmtId="4" fontId="16" fillId="0" borderId="0" xfId="0" applyNumberFormat="1" applyFont="1" applyAlignment="1">
      <alignment horizontal="right" vertical="center"/>
    </xf>
    <xf numFmtId="167" fontId="1" fillId="0" borderId="0" xfId="0" applyNumberFormat="1" applyFont="1" applyAlignment="1">
      <alignment horizontal="center" vertical="center"/>
    </xf>
    <xf numFmtId="166" fontId="1" fillId="0" borderId="0" xfId="0" applyNumberFormat="1" applyFont="1" applyAlignment="1">
      <alignment horizontal="right" vertical="center"/>
    </xf>
    <xf numFmtId="4" fontId="1" fillId="0" borderId="0" xfId="0" applyNumberFormat="1" applyFont="1" applyAlignment="1">
      <alignment horizontal="right" vertical="center"/>
    </xf>
    <xf numFmtId="167" fontId="1" fillId="0" borderId="0" xfId="0" applyNumberFormat="1" applyFont="1" applyAlignment="1">
      <alignment horizontal="right" vertical="center"/>
    </xf>
    <xf numFmtId="0" fontId="14" fillId="0" borderId="0" xfId="0" applyFont="1" applyAlignment="1">
      <alignment vertical="center"/>
    </xf>
    <xf numFmtId="167" fontId="15" fillId="0" borderId="0" xfId="0" applyNumberFormat="1" applyFont="1" applyAlignment="1">
      <alignment horizontal="center" vertical="center"/>
    </xf>
    <xf numFmtId="4" fontId="15" fillId="0" borderId="0" xfId="0" applyNumberFormat="1" applyFont="1" applyAlignment="1">
      <alignment horizontal="right" vertical="center"/>
    </xf>
    <xf numFmtId="167" fontId="14" fillId="0" borderId="0" xfId="0" applyNumberFormat="1" applyFont="1" applyAlignment="1">
      <alignment horizontal="center" vertical="center"/>
    </xf>
    <xf numFmtId="167" fontId="14" fillId="0" borderId="0" xfId="0" applyNumberFormat="1" applyFont="1" applyAlignment="1">
      <alignment horizontal="right" vertical="center"/>
    </xf>
    <xf numFmtId="4" fontId="17" fillId="0" borderId="0" xfId="0" applyNumberFormat="1" applyFont="1" applyAlignment="1">
      <alignment horizontal="right" vertical="center"/>
    </xf>
    <xf numFmtId="4" fontId="18" fillId="0" borderId="0" xfId="0" applyNumberFormat="1" applyFont="1" applyAlignment="1">
      <alignment horizontal="right" vertical="center"/>
    </xf>
    <xf numFmtId="1" fontId="1" fillId="3" borderId="48" xfId="0" applyNumberFormat="1" applyFont="1" applyFill="1" applyBorder="1" applyAlignment="1">
      <alignment horizontal="center" vertical="center"/>
    </xf>
    <xf numFmtId="166" fontId="1" fillId="5" borderId="0" xfId="0" applyNumberFormat="1" applyFont="1" applyFill="1" applyAlignment="1">
      <alignment horizontal="right" vertical="center"/>
    </xf>
    <xf numFmtId="167" fontId="1" fillId="0" borderId="0" xfId="0" applyNumberFormat="1" applyFont="1" applyAlignment="1">
      <alignment horizontal="left" vertical="center" wrapText="1"/>
    </xf>
    <xf numFmtId="0" fontId="1" fillId="0" borderId="0" xfId="0" applyFont="1" applyAlignment="1">
      <alignment horizontal="left" vertical="center" wrapText="1"/>
    </xf>
    <xf numFmtId="0" fontId="2" fillId="0" borderId="0" xfId="0" applyFont="1" applyProtection="1">
      <protection locked="0"/>
    </xf>
    <xf numFmtId="2" fontId="2" fillId="0" borderId="0" xfId="0" applyNumberFormat="1" applyFont="1" applyProtection="1">
      <protection locked="0"/>
    </xf>
    <xf numFmtId="167" fontId="1" fillId="0" borderId="0" xfId="0" applyNumberFormat="1" applyFont="1" applyAlignment="1">
      <alignment horizontal="left" vertical="top" wrapText="1"/>
    </xf>
    <xf numFmtId="0" fontId="16" fillId="0" borderId="0" xfId="0" applyFont="1" applyAlignment="1">
      <alignment horizontal="left" vertical="top" wrapText="1"/>
    </xf>
    <xf numFmtId="49" fontId="1" fillId="2" borderId="17" xfId="0" applyNumberFormat="1" applyFont="1" applyFill="1" applyBorder="1" applyAlignment="1">
      <alignment horizontal="left" vertical="top" wrapText="1"/>
    </xf>
    <xf numFmtId="0" fontId="15" fillId="0" borderId="0" xfId="0" applyFont="1" applyAlignment="1">
      <alignment horizontal="left" vertical="top" wrapText="1"/>
    </xf>
    <xf numFmtId="0" fontId="1" fillId="0" borderId="0" xfId="0" applyFont="1" applyAlignment="1">
      <alignment horizontal="left" vertical="top" wrapText="1"/>
    </xf>
    <xf numFmtId="0" fontId="1" fillId="5" borderId="0" xfId="0" applyFont="1" applyFill="1" applyAlignment="1">
      <alignment horizontal="left" vertical="top" wrapText="1"/>
    </xf>
    <xf numFmtId="167" fontId="1" fillId="5" borderId="0" xfId="0" applyNumberFormat="1" applyFont="1" applyFill="1" applyAlignment="1">
      <alignment horizontal="left" vertical="top" wrapText="1"/>
    </xf>
    <xf numFmtId="0" fontId="18" fillId="0" borderId="0" xfId="0" applyFont="1" applyAlignment="1">
      <alignment horizontal="left" vertical="top" wrapText="1"/>
    </xf>
    <xf numFmtId="0" fontId="1" fillId="0" borderId="0" xfId="0" applyFont="1" applyAlignment="1" applyProtection="1">
      <alignment horizontal="left" vertical="top" wrapText="1"/>
      <protection locked="0"/>
    </xf>
    <xf numFmtId="0" fontId="20" fillId="0" borderId="0" xfId="0" applyFont="1" applyAlignment="1">
      <alignment vertical="center"/>
    </xf>
    <xf numFmtId="0" fontId="2" fillId="0" borderId="0" xfId="0" applyFont="1"/>
    <xf numFmtId="0" fontId="21" fillId="0" borderId="0" xfId="0" applyFont="1"/>
    <xf numFmtId="4" fontId="21" fillId="0" borderId="0" xfId="0" applyNumberFormat="1" applyFont="1"/>
    <xf numFmtId="0" fontId="0" fillId="0" borderId="0" xfId="0" applyAlignment="1">
      <alignment horizontal="left" vertical="center" wrapText="1"/>
    </xf>
    <xf numFmtId="0" fontId="16" fillId="0" borderId="0" xfId="0" applyFont="1" applyAlignment="1">
      <alignment horizontal="left" vertical="center"/>
    </xf>
    <xf numFmtId="0" fontId="1" fillId="0" borderId="0" xfId="0" applyFont="1" applyAlignment="1" applyProtection="1">
      <alignment horizontal="left" vertical="center"/>
      <protection locked="0"/>
    </xf>
    <xf numFmtId="0" fontId="15" fillId="0" borderId="0" xfId="0" applyFont="1" applyAlignment="1">
      <alignment horizontal="right" vertical="center"/>
    </xf>
    <xf numFmtId="0" fontId="16" fillId="0" borderId="0" xfId="0" applyFont="1" applyAlignment="1">
      <alignment horizontal="right" vertical="center"/>
    </xf>
    <xf numFmtId="0" fontId="4" fillId="0" borderId="0" xfId="0" applyFont="1" applyAlignment="1">
      <alignment horizontal="right" vertical="center"/>
    </xf>
    <xf numFmtId="0" fontId="11" fillId="0" borderId="0" xfId="0" applyFont="1" applyAlignment="1">
      <alignment horizontal="right" vertical="center"/>
    </xf>
    <xf numFmtId="0" fontId="16" fillId="0" borderId="0" xfId="0" applyFont="1" applyAlignment="1">
      <alignment horizontal="center" vertical="center"/>
    </xf>
    <xf numFmtId="49" fontId="1" fillId="3" borderId="49" xfId="0" applyNumberFormat="1" applyFont="1" applyFill="1" applyBorder="1" applyAlignment="1">
      <alignment horizontal="center" vertical="center" wrapText="1"/>
    </xf>
    <xf numFmtId="1" fontId="1" fillId="3" borderId="32" xfId="0" applyNumberFormat="1" applyFont="1" applyFill="1" applyBorder="1" applyAlignment="1">
      <alignment horizontal="center" vertical="center"/>
    </xf>
    <xf numFmtId="49" fontId="10" fillId="2" borderId="17" xfId="0" applyNumberFormat="1" applyFont="1" applyFill="1" applyBorder="1" applyAlignment="1">
      <alignment horizontal="right" vertical="center"/>
    </xf>
    <xf numFmtId="0" fontId="1" fillId="0" borderId="0" xfId="0" applyFont="1" applyAlignment="1" applyProtection="1">
      <alignment horizontal="right" vertical="center"/>
      <protection locked="0"/>
    </xf>
    <xf numFmtId="49" fontId="10" fillId="2" borderId="17" xfId="0" applyNumberFormat="1" applyFont="1" applyFill="1" applyBorder="1" applyAlignment="1">
      <alignment horizontal="center" vertical="center"/>
    </xf>
    <xf numFmtId="0" fontId="18" fillId="0" borderId="0" xfId="0" applyFont="1" applyAlignment="1">
      <alignment horizontal="center" vertical="center"/>
    </xf>
    <xf numFmtId="0" fontId="1" fillId="0" borderId="0" xfId="0" applyFont="1" applyAlignment="1" applyProtection="1">
      <alignment horizontal="center" vertical="center"/>
      <protection locked="0"/>
    </xf>
    <xf numFmtId="0" fontId="15" fillId="0" borderId="0" xfId="0" applyFont="1" applyAlignment="1">
      <alignment horizontal="center" vertical="center"/>
    </xf>
    <xf numFmtId="0" fontId="1" fillId="0" borderId="0" xfId="0" applyFont="1" applyAlignment="1">
      <alignment horizontal="center" vertical="center" wrapText="1"/>
    </xf>
    <xf numFmtId="49" fontId="1" fillId="2" borderId="0" xfId="0" applyNumberFormat="1" applyFont="1" applyFill="1" applyAlignment="1">
      <alignment horizontal="left" vertical="center" wrapText="1"/>
    </xf>
    <xf numFmtId="49" fontId="1" fillId="4" borderId="0" xfId="0" applyNumberFormat="1" applyFont="1" applyFill="1" applyAlignment="1">
      <alignment horizontal="left" vertical="center" wrapText="1"/>
    </xf>
    <xf numFmtId="49" fontId="10" fillId="2" borderId="17" xfId="0" applyNumberFormat="1" applyFont="1" applyFill="1" applyBorder="1" applyAlignment="1">
      <alignment horizontal="left" vertical="center" wrapText="1"/>
    </xf>
    <xf numFmtId="0" fontId="15" fillId="0" borderId="0" xfId="0" applyFont="1" applyAlignment="1">
      <alignment horizontal="left" vertical="center" wrapText="1"/>
    </xf>
    <xf numFmtId="0" fontId="16" fillId="0" borderId="0" xfId="0" applyFont="1" applyAlignment="1">
      <alignment horizontal="left" vertical="center" wrapText="1"/>
    </xf>
    <xf numFmtId="49" fontId="1" fillId="0" borderId="0" xfId="0" applyNumberFormat="1" applyFont="1" applyAlignment="1">
      <alignment horizontal="left" vertical="center" wrapText="1"/>
    </xf>
    <xf numFmtId="0" fontId="18" fillId="0" borderId="0" xfId="0" applyFont="1" applyAlignment="1">
      <alignment horizontal="left" vertical="center" wrapText="1"/>
    </xf>
    <xf numFmtId="0" fontId="1" fillId="0" borderId="0" xfId="0" applyFont="1" applyAlignment="1" applyProtection="1">
      <alignment horizontal="left" vertical="center" wrapText="1"/>
      <protection locked="0"/>
    </xf>
    <xf numFmtId="0" fontId="16" fillId="0" borderId="0" xfId="0" applyFont="1" applyAlignment="1">
      <alignment horizontal="center" vertical="center" wrapText="1"/>
    </xf>
    <xf numFmtId="0" fontId="18" fillId="0" borderId="0" xfId="0" applyFont="1" applyAlignment="1">
      <alignment horizontal="right" vertical="center"/>
    </xf>
    <xf numFmtId="0" fontId="1" fillId="0" borderId="0" xfId="0" applyFont="1" applyAlignment="1" applyProtection="1">
      <alignment horizontal="center" vertical="center" wrapText="1"/>
      <protection locked="0"/>
    </xf>
    <xf numFmtId="49" fontId="7" fillId="2" borderId="0" xfId="0" applyNumberFormat="1" applyFont="1" applyFill="1" applyAlignment="1">
      <alignment horizontal="left" vertical="center"/>
    </xf>
    <xf numFmtId="49" fontId="1" fillId="2" borderId="0" xfId="0" applyNumberFormat="1" applyFont="1" applyFill="1" applyAlignment="1">
      <alignment horizontal="left" vertical="center"/>
    </xf>
    <xf numFmtId="49" fontId="4" fillId="2" borderId="0" xfId="0" applyNumberFormat="1" applyFont="1" applyFill="1" applyAlignment="1">
      <alignment horizontal="left" vertical="center"/>
    </xf>
    <xf numFmtId="169" fontId="6" fillId="0" borderId="25" xfId="0" applyNumberFormat="1" applyFont="1" applyBorder="1" applyAlignment="1">
      <alignment vertical="center"/>
    </xf>
    <xf numFmtId="0" fontId="20" fillId="0" borderId="0" xfId="0" applyFont="1" applyAlignment="1">
      <alignment horizontal="center" vertical="center"/>
    </xf>
    <xf numFmtId="4" fontId="20" fillId="0" borderId="0" xfId="0" applyNumberFormat="1" applyFont="1" applyAlignment="1">
      <alignment vertical="center"/>
    </xf>
    <xf numFmtId="0" fontId="1" fillId="0" borderId="0" xfId="0" applyFont="1" applyAlignment="1">
      <alignment vertical="top" wrapText="1"/>
    </xf>
    <xf numFmtId="49" fontId="7" fillId="2" borderId="0" xfId="6" applyNumberFormat="1" applyFont="1" applyFill="1" applyAlignment="1">
      <alignment horizontal="left" vertical="center"/>
    </xf>
    <xf numFmtId="49" fontId="1" fillId="2" borderId="0" xfId="6" applyNumberFormat="1" applyFill="1" applyAlignment="1">
      <alignment horizontal="left" vertical="center"/>
    </xf>
    <xf numFmtId="49" fontId="1" fillId="2" borderId="0" xfId="6" applyNumberFormat="1" applyFill="1" applyAlignment="1">
      <alignment horizontal="left" vertical="center" wrapText="1"/>
    </xf>
    <xf numFmtId="0" fontId="1" fillId="0" borderId="0" xfId="6" applyAlignment="1" applyProtection="1">
      <alignment horizontal="left" vertical="center"/>
      <protection locked="0"/>
    </xf>
    <xf numFmtId="49" fontId="4" fillId="2" borderId="0" xfId="6" applyNumberFormat="1" applyFont="1" applyFill="1" applyAlignment="1">
      <alignment horizontal="left" vertical="center"/>
    </xf>
    <xf numFmtId="0" fontId="1" fillId="4" borderId="0" xfId="6" applyFill="1" applyAlignment="1">
      <alignment horizontal="left" vertical="center"/>
    </xf>
    <xf numFmtId="49" fontId="1" fillId="4" borderId="0" xfId="6" applyNumberFormat="1" applyFill="1" applyAlignment="1">
      <alignment horizontal="left" vertical="center" wrapText="1"/>
    </xf>
    <xf numFmtId="49" fontId="1" fillId="3" borderId="49" xfId="6" applyNumberFormat="1" applyFill="1" applyBorder="1" applyAlignment="1">
      <alignment horizontal="center" vertical="center" wrapText="1"/>
    </xf>
    <xf numFmtId="49" fontId="1" fillId="3" borderId="47" xfId="6" applyNumberFormat="1" applyFill="1" applyBorder="1" applyAlignment="1">
      <alignment horizontal="center" vertical="center" wrapText="1"/>
    </xf>
    <xf numFmtId="0" fontId="1" fillId="0" borderId="0" xfId="6" applyAlignment="1" applyProtection="1">
      <alignment horizontal="center" vertical="center" wrapText="1"/>
      <protection locked="0"/>
    </xf>
    <xf numFmtId="1" fontId="1" fillId="3" borderId="32" xfId="6" applyNumberFormat="1" applyFill="1" applyBorder="1" applyAlignment="1">
      <alignment horizontal="center" vertical="center"/>
    </xf>
    <xf numFmtId="1" fontId="1" fillId="3" borderId="48" xfId="6" applyNumberFormat="1" applyFill="1" applyBorder="1" applyAlignment="1">
      <alignment horizontal="center" vertical="center"/>
    </xf>
    <xf numFmtId="1" fontId="1" fillId="3" borderId="48" xfId="6" applyNumberFormat="1" applyFill="1" applyBorder="1" applyAlignment="1">
      <alignment horizontal="center" vertical="center" wrapText="1"/>
    </xf>
    <xf numFmtId="0" fontId="1" fillId="0" borderId="0" xfId="6" applyAlignment="1" applyProtection="1">
      <alignment horizontal="center" vertical="center"/>
      <protection locked="0"/>
    </xf>
    <xf numFmtId="49" fontId="10" fillId="2" borderId="17" xfId="6" applyNumberFormat="1" applyFont="1" applyFill="1" applyBorder="1" applyAlignment="1">
      <alignment horizontal="right" vertical="center"/>
    </xf>
    <xf numFmtId="49" fontId="10" fillId="2" borderId="17" xfId="6" applyNumberFormat="1" applyFont="1" applyFill="1" applyBorder="1" applyAlignment="1">
      <alignment horizontal="center" vertical="center"/>
    </xf>
    <xf numFmtId="49" fontId="10" fillId="2" borderId="17" xfId="6" applyNumberFormat="1" applyFont="1" applyFill="1" applyBorder="1" applyAlignment="1">
      <alignment horizontal="left" vertical="center" wrapText="1"/>
    </xf>
    <xf numFmtId="49" fontId="1" fillId="2" borderId="17" xfId="6" applyNumberFormat="1" applyFill="1" applyBorder="1" applyAlignment="1">
      <alignment horizontal="left" vertical="top" wrapText="1"/>
    </xf>
    <xf numFmtId="0" fontId="1" fillId="0" borderId="0" xfId="6" applyAlignment="1" applyProtection="1">
      <alignment horizontal="right" vertical="center"/>
      <protection locked="0"/>
    </xf>
    <xf numFmtId="0" fontId="15" fillId="0" borderId="0" xfId="6" applyFont="1" applyAlignment="1">
      <alignment horizontal="right" vertical="center"/>
    </xf>
    <xf numFmtId="0" fontId="1" fillId="0" borderId="0" xfId="6" applyProtection="1">
      <protection locked="0"/>
    </xf>
    <xf numFmtId="0" fontId="4" fillId="0" borderId="0" xfId="6" applyFont="1" applyAlignment="1">
      <alignment horizontal="right" vertical="center"/>
    </xf>
    <xf numFmtId="167" fontId="15" fillId="0" borderId="0" xfId="6" applyNumberFormat="1" applyFont="1" applyAlignment="1">
      <alignment horizontal="center" vertical="center"/>
    </xf>
    <xf numFmtId="0" fontId="15" fillId="0" borderId="0" xfId="6" applyFont="1" applyAlignment="1">
      <alignment horizontal="center" vertical="center"/>
    </xf>
    <xf numFmtId="0" fontId="15" fillId="0" borderId="0" xfId="6" applyFont="1" applyAlignment="1">
      <alignment horizontal="left" vertical="center" wrapText="1"/>
    </xf>
    <xf numFmtId="4" fontId="15" fillId="0" borderId="0" xfId="6" applyNumberFormat="1" applyFont="1" applyAlignment="1">
      <alignment horizontal="right" vertical="center"/>
    </xf>
    <xf numFmtId="0" fontId="15" fillId="0" borderId="0" xfId="6" applyFont="1" applyAlignment="1">
      <alignment vertical="center"/>
    </xf>
    <xf numFmtId="167" fontId="1" fillId="0" borderId="0" xfId="6" applyNumberFormat="1" applyAlignment="1">
      <alignment horizontal="right" vertical="center"/>
    </xf>
    <xf numFmtId="167" fontId="16" fillId="0" borderId="0" xfId="6" applyNumberFormat="1" applyFont="1" applyAlignment="1">
      <alignment horizontal="center" vertical="center"/>
    </xf>
    <xf numFmtId="0" fontId="16" fillId="0" borderId="0" xfId="6" applyFont="1" applyAlignment="1">
      <alignment horizontal="center" vertical="center"/>
    </xf>
    <xf numFmtId="0" fontId="16" fillId="0" borderId="0" xfId="6" applyFont="1" applyAlignment="1">
      <alignment horizontal="left" vertical="center" wrapText="1"/>
    </xf>
    <xf numFmtId="0" fontId="16" fillId="0" borderId="0" xfId="6" applyFont="1" applyAlignment="1">
      <alignment horizontal="left" vertical="top" wrapText="1"/>
    </xf>
    <xf numFmtId="0" fontId="16" fillId="0" borderId="0" xfId="6" applyFont="1" applyAlignment="1">
      <alignment horizontal="right" vertical="center"/>
    </xf>
    <xf numFmtId="4" fontId="16" fillId="0" borderId="0" xfId="6" applyNumberFormat="1" applyFont="1" applyAlignment="1">
      <alignment horizontal="right" vertical="center"/>
    </xf>
    <xf numFmtId="166" fontId="1" fillId="0" borderId="0" xfId="6" applyNumberFormat="1" applyAlignment="1">
      <alignment horizontal="right" vertical="center"/>
    </xf>
    <xf numFmtId="0" fontId="1" fillId="0" borderId="0" xfId="6" applyAlignment="1">
      <alignment vertical="center"/>
    </xf>
    <xf numFmtId="4" fontId="1" fillId="0" borderId="0" xfId="6" applyNumberFormat="1" applyAlignment="1">
      <alignment horizontal="right" vertical="center"/>
    </xf>
    <xf numFmtId="167" fontId="1" fillId="0" borderId="0" xfId="6" applyNumberFormat="1" applyAlignment="1">
      <alignment horizontal="center" vertical="center"/>
    </xf>
    <xf numFmtId="49" fontId="1" fillId="0" borderId="0" xfId="6" applyNumberFormat="1" applyAlignment="1">
      <alignment horizontal="left" vertical="center" wrapText="1"/>
    </xf>
    <xf numFmtId="0" fontId="1" fillId="5" borderId="0" xfId="6" applyFill="1" applyAlignment="1">
      <alignment horizontal="left" vertical="top" wrapText="1"/>
    </xf>
    <xf numFmtId="0" fontId="1" fillId="0" borderId="0" xfId="6" applyAlignment="1">
      <alignment horizontal="left" vertical="center" wrapText="1"/>
    </xf>
    <xf numFmtId="0" fontId="1" fillId="0" borderId="0" xfId="6" applyAlignment="1">
      <alignment horizontal="left" vertical="top" wrapText="1"/>
    </xf>
    <xf numFmtId="49" fontId="1" fillId="0" borderId="0" xfId="6" applyNumberFormat="1" applyAlignment="1">
      <alignment horizontal="left" vertical="top" wrapText="1"/>
    </xf>
    <xf numFmtId="0" fontId="1" fillId="0" borderId="0" xfId="6" applyAlignment="1">
      <alignment horizontal="center" vertical="center" wrapText="1"/>
    </xf>
    <xf numFmtId="166" fontId="1" fillId="5" borderId="0" xfId="6" applyNumberFormat="1" applyFill="1" applyAlignment="1">
      <alignment horizontal="right" vertical="center"/>
    </xf>
    <xf numFmtId="0" fontId="16" fillId="0" borderId="0" xfId="6" applyFont="1" applyAlignment="1">
      <alignment horizontal="left" vertical="center"/>
    </xf>
    <xf numFmtId="0" fontId="16" fillId="0" borderId="0" xfId="6" applyFont="1" applyAlignment="1">
      <alignment horizontal="center" vertical="center" wrapText="1"/>
    </xf>
    <xf numFmtId="4" fontId="17" fillId="0" borderId="0" xfId="6" applyNumberFormat="1" applyFont="1" applyAlignment="1">
      <alignment horizontal="right" vertical="center"/>
    </xf>
    <xf numFmtId="0" fontId="24" fillId="0" borderId="0" xfId="6" applyFont="1" applyAlignment="1">
      <alignment horizontal="left" vertical="top" wrapText="1"/>
    </xf>
    <xf numFmtId="167" fontId="1" fillId="0" borderId="0" xfId="6" applyNumberFormat="1" applyAlignment="1">
      <alignment horizontal="left" vertical="center" wrapText="1"/>
    </xf>
    <xf numFmtId="167" fontId="1" fillId="5" borderId="0" xfId="6" applyNumberFormat="1" applyFill="1" applyAlignment="1">
      <alignment horizontal="left" vertical="top" wrapText="1"/>
    </xf>
    <xf numFmtId="167" fontId="1" fillId="0" borderId="0" xfId="6" applyNumberFormat="1" applyAlignment="1">
      <alignment horizontal="left" vertical="top" wrapText="1"/>
    </xf>
    <xf numFmtId="0" fontId="11" fillId="0" borderId="0" xfId="6" applyFont="1" applyAlignment="1">
      <alignment horizontal="right" vertical="center"/>
    </xf>
    <xf numFmtId="0" fontId="18" fillId="0" borderId="0" xfId="6" applyFont="1" applyAlignment="1">
      <alignment horizontal="center" vertical="center"/>
    </xf>
    <xf numFmtId="0" fontId="18" fillId="0" borderId="0" xfId="6" applyFont="1" applyAlignment="1">
      <alignment horizontal="left" vertical="center" wrapText="1"/>
    </xf>
    <xf numFmtId="0" fontId="18" fillId="0" borderId="0" xfId="6" applyFont="1" applyAlignment="1">
      <alignment horizontal="left" vertical="top" wrapText="1"/>
    </xf>
    <xf numFmtId="0" fontId="18" fillId="0" borderId="0" xfId="6" applyFont="1" applyAlignment="1">
      <alignment horizontal="right" vertical="center"/>
    </xf>
    <xf numFmtId="4" fontId="18" fillId="0" borderId="0" xfId="6" applyNumberFormat="1" applyFont="1" applyAlignment="1">
      <alignment horizontal="right" vertical="center"/>
    </xf>
    <xf numFmtId="0" fontId="1" fillId="0" borderId="0" xfId="6" applyAlignment="1" applyProtection="1">
      <alignment horizontal="left" vertical="center" wrapText="1"/>
      <protection locked="0"/>
    </xf>
    <xf numFmtId="0" fontId="1" fillId="0" borderId="0" xfId="6" applyAlignment="1" applyProtection="1">
      <alignment horizontal="left" vertical="top" wrapText="1"/>
      <protection locked="0"/>
    </xf>
    <xf numFmtId="49" fontId="1" fillId="5" borderId="0" xfId="0" applyNumberFormat="1" applyFont="1" applyFill="1" applyAlignment="1">
      <alignment horizontal="left" vertical="top" wrapText="1"/>
    </xf>
    <xf numFmtId="167" fontId="1" fillId="5" borderId="0" xfId="6" applyNumberFormat="1" applyFill="1" applyAlignment="1">
      <alignment horizontal="center" vertical="center"/>
    </xf>
    <xf numFmtId="49" fontId="1" fillId="5" borderId="0" xfId="6" applyNumberFormat="1" applyFill="1" applyAlignment="1">
      <alignment horizontal="left" vertical="center" wrapText="1"/>
    </xf>
    <xf numFmtId="49" fontId="1" fillId="0" borderId="0" xfId="0" applyNumberFormat="1" applyFont="1" applyAlignment="1">
      <alignment vertical="center" wrapText="1"/>
    </xf>
    <xf numFmtId="0" fontId="10" fillId="0" borderId="0" xfId="0" applyFont="1" applyAlignment="1">
      <alignment vertical="top" wrapText="1"/>
    </xf>
    <xf numFmtId="49" fontId="1" fillId="0" borderId="0" xfId="0" applyNumberFormat="1" applyFont="1" applyAlignment="1">
      <alignment horizontal="left" vertical="top" wrapText="1"/>
    </xf>
    <xf numFmtId="165" fontId="2" fillId="0" borderId="25" xfId="0" applyNumberFormat="1" applyFont="1" applyBorder="1" applyAlignment="1">
      <alignment horizontal="left" vertical="center" wrapText="1"/>
    </xf>
    <xf numFmtId="165" fontId="2" fillId="0" borderId="8" xfId="0" applyNumberFormat="1" applyFont="1" applyBorder="1" applyAlignment="1">
      <alignment horizontal="left" vertical="center" wrapText="1"/>
    </xf>
    <xf numFmtId="165" fontId="2" fillId="0" borderId="5" xfId="0" applyNumberFormat="1" applyFont="1" applyBorder="1" applyAlignment="1">
      <alignment horizontal="left" vertical="center" wrapText="1"/>
    </xf>
    <xf numFmtId="165" fontId="2" fillId="0" borderId="38" xfId="0" applyNumberFormat="1" applyFont="1" applyBorder="1" applyAlignment="1">
      <alignment horizontal="left" vertical="center" wrapText="1"/>
    </xf>
    <xf numFmtId="165" fontId="2" fillId="0" borderId="0" xfId="0" applyNumberFormat="1" applyFont="1" applyAlignment="1">
      <alignment horizontal="left" vertical="center" wrapText="1"/>
    </xf>
    <xf numFmtId="165" fontId="2" fillId="0" borderId="7" xfId="0" applyNumberFormat="1" applyFont="1" applyBorder="1" applyAlignment="1">
      <alignment horizontal="left" vertical="center" wrapText="1"/>
    </xf>
    <xf numFmtId="165" fontId="6" fillId="0" borderId="29" xfId="0" applyNumberFormat="1" applyFont="1" applyBorder="1" applyAlignment="1">
      <alignment horizontal="left" vertical="center" wrapText="1"/>
    </xf>
    <xf numFmtId="165" fontId="6" fillId="0" borderId="10" xfId="0" applyNumberFormat="1" applyFont="1" applyBorder="1" applyAlignment="1">
      <alignment horizontal="left" vertical="center" wrapText="1"/>
    </xf>
    <xf numFmtId="165" fontId="6" fillId="0" borderId="11" xfId="0" applyNumberFormat="1" applyFont="1" applyBorder="1" applyAlignment="1">
      <alignment horizontal="left" vertical="center" wrapText="1"/>
    </xf>
    <xf numFmtId="165" fontId="2" fillId="0" borderId="29" xfId="0" applyNumberFormat="1" applyFont="1" applyBorder="1" applyAlignment="1">
      <alignment horizontal="left" vertical="center" wrapText="1"/>
    </xf>
    <xf numFmtId="165" fontId="2" fillId="0" borderId="10" xfId="0" applyNumberFormat="1" applyFont="1" applyBorder="1" applyAlignment="1">
      <alignment horizontal="left" vertical="center" wrapText="1"/>
    </xf>
    <xf numFmtId="165" fontId="2" fillId="0" borderId="11" xfId="0" applyNumberFormat="1" applyFont="1" applyBorder="1" applyAlignment="1">
      <alignment horizontal="left" vertical="center" wrapText="1"/>
    </xf>
    <xf numFmtId="0" fontId="1" fillId="0" borderId="0" xfId="0" applyFont="1" applyAlignment="1" applyProtection="1">
      <alignment horizontal="left" wrapText="1"/>
      <protection locked="0"/>
    </xf>
    <xf numFmtId="0" fontId="1" fillId="4" borderId="0" xfId="0" applyFont="1" applyFill="1" applyAlignment="1">
      <alignment horizontal="left" vertical="center"/>
    </xf>
    <xf numFmtId="0" fontId="1" fillId="0" borderId="0" xfId="0" applyFont="1" applyAlignment="1">
      <alignment horizontal="left" vertical="center"/>
    </xf>
    <xf numFmtId="49" fontId="1" fillId="4" borderId="0" xfId="0" applyNumberFormat="1" applyFont="1" applyFill="1" applyAlignment="1">
      <alignment horizontal="left" vertical="center"/>
    </xf>
    <xf numFmtId="0" fontId="1" fillId="4" borderId="0" xfId="6" applyFill="1" applyAlignment="1">
      <alignment horizontal="left" vertical="center"/>
    </xf>
    <xf numFmtId="0" fontId="1" fillId="0" borderId="0" xfId="6" applyAlignment="1">
      <alignment horizontal="left" vertical="center"/>
    </xf>
    <xf numFmtId="49" fontId="1" fillId="4" borderId="0" xfId="6" applyNumberFormat="1" applyFill="1" applyAlignment="1">
      <alignment horizontal="left" vertical="center"/>
    </xf>
    <xf numFmtId="0" fontId="1" fillId="6" borderId="0" xfId="0" applyFont="1" applyFill="1" applyAlignment="1">
      <alignment vertical="center"/>
    </xf>
    <xf numFmtId="0" fontId="1" fillId="6" borderId="0" xfId="6" applyFill="1" applyAlignment="1">
      <alignment vertical="center"/>
    </xf>
  </cellXfs>
  <cellStyles count="7">
    <cellStyle name="Hypertextový odkaz 2" xfId="4" xr:uid="{57810245-6986-45C2-82FC-15BC2A6CA051}"/>
    <cellStyle name="Měna 2" xfId="5" xr:uid="{95AB4765-6A4F-41A8-9D20-701B842C82BA}"/>
    <cellStyle name="Normální" xfId="0" builtinId="0"/>
    <cellStyle name="Normální 14" xfId="1" xr:uid="{00000000-0005-0000-0000-000001000000}"/>
    <cellStyle name="Normální 16" xfId="2" xr:uid="{00000000-0005-0000-0000-000002000000}"/>
    <cellStyle name="Normální 2" xfId="6" xr:uid="{EDF9C8C9-B6AA-4688-ADD2-D13504AA1C64}"/>
    <cellStyle name="Normální 4" xfId="3" xr:uid="{00000000-0005-0000-0000-000003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avmediaas-my.sharepoint.com/personal/sebastian_fenyk_design4avi_cz/Documents/Plocha/jazykov&#225;/PR2_pracovn&#237;/Vzorov&#253;%20v&#253;kaz%20-%20u&#269;ebna%20jazyk&#367;_2024_07_11.xlsx" TargetMode="External"/><Relationship Id="rId1" Type="http://schemas.openxmlformats.org/officeDocument/2006/relationships/externalLinkPath" Target="https://avmediaas-my.sharepoint.com/personal/sebastian_fenyk_design4avi_cz/Documents/Plocha/jazykov&#225;/PR2_pracovn&#237;/Vzorov&#253;%20v&#253;kaz%20-%20u&#269;ebna%20jazyk&#367;_2024_07_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rycí list"/>
      <sheetName val="Rekapitulace"/>
      <sheetName val="Stavba"/>
      <sheetName val="AVT"/>
      <sheetName val="Nábytek"/>
      <sheetName val="Pomůcky"/>
      <sheetName val="#Figury"/>
    </sheetNames>
    <sheetDataSet>
      <sheetData sheetId="0">
        <row r="5">
          <cell r="E5" t="str">
            <v>Učebna pro výuku cizích jazyků</v>
          </cell>
          <cell r="P5" t="str">
            <v xml:space="preserve"> </v>
          </cell>
        </row>
        <row r="7">
          <cell r="E7" t="str">
            <v>Vzorový projekt AV Media (název školy)</v>
          </cell>
        </row>
        <row r="9">
          <cell r="E9" t="str">
            <v>OCENĚNÝ SOUPIS PRACÍ A DODÁVEK A SLUŽEB</v>
          </cell>
        </row>
        <row r="26">
          <cell r="E26" t="str">
            <v>Název školy</v>
          </cell>
        </row>
        <row r="28">
          <cell r="E28" t="str">
            <v xml:space="preserve"> </v>
          </cell>
        </row>
        <row r="31">
          <cell r="O31" t="str">
            <v>07/2024</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59"/>
  <sheetViews>
    <sheetView showGridLines="0" topLeftCell="A2" zoomScaleNormal="100" workbookViewId="0">
      <selection activeCell="E5" sqref="E5:J5"/>
    </sheetView>
  </sheetViews>
  <sheetFormatPr defaultColWidth="9.140625" defaultRowHeight="12.75" x14ac:dyDescent="0.2"/>
  <cols>
    <col min="1" max="1" width="2.42578125" style="81" customWidth="1"/>
    <col min="2" max="2" width="3.140625" style="81" customWidth="1"/>
    <col min="3" max="3" width="2.7109375" style="81" customWidth="1"/>
    <col min="4" max="4" width="6.85546875" style="81" customWidth="1"/>
    <col min="5" max="5" width="13.5703125" style="81" customWidth="1"/>
    <col min="6" max="6" width="0.5703125" style="81" customWidth="1"/>
    <col min="7" max="7" width="2.5703125" style="81" customWidth="1"/>
    <col min="8" max="8" width="2.7109375" style="81" customWidth="1"/>
    <col min="9" max="9" width="9.7109375" style="81" customWidth="1"/>
    <col min="10" max="10" width="13.5703125" style="81" customWidth="1"/>
    <col min="11" max="11" width="0.7109375" style="81" customWidth="1"/>
    <col min="12" max="12" width="2.42578125" style="81" customWidth="1"/>
    <col min="13" max="13" width="2.85546875" style="81" customWidth="1"/>
    <col min="14" max="14" width="2" style="81" customWidth="1"/>
    <col min="15" max="15" width="12.7109375" style="81" customWidth="1"/>
    <col min="16" max="16" width="2.85546875" style="81" customWidth="1"/>
    <col min="17" max="17" width="2" style="81" customWidth="1"/>
    <col min="18" max="18" width="13.5703125" style="81" customWidth="1"/>
    <col min="19" max="19" width="0.5703125" style="81" customWidth="1"/>
    <col min="20" max="16384" width="9.140625" style="81"/>
  </cols>
  <sheetData>
    <row r="1" spans="1:19" ht="12.75" hidden="1" customHeight="1" x14ac:dyDescent="0.2">
      <c r="A1" s="89"/>
      <c r="B1" s="90"/>
      <c r="C1" s="90"/>
      <c r="D1" s="90"/>
      <c r="E1" s="90"/>
      <c r="F1" s="90"/>
      <c r="G1" s="90"/>
      <c r="H1" s="90"/>
      <c r="I1" s="90"/>
      <c r="J1" s="90"/>
      <c r="K1" s="90"/>
      <c r="L1" s="90"/>
      <c r="M1" s="90"/>
      <c r="N1" s="90"/>
      <c r="O1" s="90"/>
      <c r="P1" s="90"/>
      <c r="Q1" s="90"/>
      <c r="R1" s="90"/>
      <c r="S1" s="91"/>
    </row>
    <row r="2" spans="1:19" ht="23.25" customHeight="1" x14ac:dyDescent="0.35">
      <c r="A2" s="89"/>
      <c r="B2" s="90"/>
      <c r="C2" s="90"/>
      <c r="D2" s="90"/>
      <c r="E2" s="90"/>
      <c r="F2" s="90"/>
      <c r="G2" s="92" t="s">
        <v>78</v>
      </c>
      <c r="H2" s="90"/>
      <c r="I2" s="90"/>
      <c r="J2" s="90"/>
      <c r="K2" s="90"/>
      <c r="L2" s="90"/>
      <c r="M2" s="90"/>
      <c r="N2" s="90"/>
      <c r="O2" s="90"/>
      <c r="P2" s="90"/>
      <c r="Q2" s="90"/>
      <c r="R2" s="90"/>
      <c r="S2" s="91"/>
    </row>
    <row r="3" spans="1:19" ht="12" hidden="1" customHeight="1" x14ac:dyDescent="0.2">
      <c r="A3" s="93"/>
      <c r="B3" s="94"/>
      <c r="C3" s="94"/>
      <c r="D3" s="94"/>
      <c r="E3" s="94"/>
      <c r="F3" s="94"/>
      <c r="G3" s="94"/>
      <c r="H3" s="94"/>
      <c r="I3" s="94"/>
      <c r="J3" s="94"/>
      <c r="K3" s="94"/>
      <c r="L3" s="94"/>
      <c r="M3" s="94"/>
      <c r="N3" s="94"/>
      <c r="O3" s="94"/>
      <c r="P3" s="94"/>
      <c r="Q3" s="94"/>
      <c r="R3" s="94"/>
      <c r="S3" s="95"/>
    </row>
    <row r="4" spans="1:19" ht="8.25" customHeight="1" x14ac:dyDescent="0.2">
      <c r="A4" s="2"/>
      <c r="B4" s="3"/>
      <c r="C4" s="3"/>
      <c r="D4" s="3"/>
      <c r="E4" s="3"/>
      <c r="F4" s="3"/>
      <c r="G4" s="3"/>
      <c r="H4" s="3"/>
      <c r="I4" s="3"/>
      <c r="J4" s="3"/>
      <c r="K4" s="3"/>
      <c r="L4" s="3"/>
      <c r="M4" s="3"/>
      <c r="N4" s="3"/>
      <c r="O4" s="3"/>
      <c r="P4" s="3"/>
      <c r="Q4" s="3"/>
      <c r="R4" s="3"/>
      <c r="S4" s="4"/>
    </row>
    <row r="5" spans="1:19" ht="24" customHeight="1" x14ac:dyDescent="0.2">
      <c r="A5" s="5"/>
      <c r="B5" s="1" t="s">
        <v>0</v>
      </c>
      <c r="C5" s="1"/>
      <c r="D5" s="1"/>
      <c r="E5" s="272" t="s">
        <v>272</v>
      </c>
      <c r="F5" s="273"/>
      <c r="G5" s="273"/>
      <c r="H5" s="273"/>
      <c r="I5" s="273"/>
      <c r="J5" s="274"/>
      <c r="K5" s="1"/>
      <c r="L5" s="1"/>
      <c r="M5" s="1"/>
      <c r="N5" s="1"/>
      <c r="O5" s="1" t="s">
        <v>1</v>
      </c>
      <c r="P5" s="96" t="s">
        <v>2</v>
      </c>
      <c r="Q5" s="97"/>
      <c r="R5" s="6"/>
      <c r="S5" s="7"/>
    </row>
    <row r="6" spans="1:19" ht="17.25" hidden="1" customHeight="1" x14ac:dyDescent="0.2">
      <c r="A6" s="5"/>
      <c r="B6" s="1" t="s">
        <v>3</v>
      </c>
      <c r="C6" s="1"/>
      <c r="D6" s="1"/>
      <c r="E6" s="98" t="s">
        <v>4</v>
      </c>
      <c r="F6" s="1"/>
      <c r="G6" s="1"/>
      <c r="H6" s="1"/>
      <c r="I6" s="1"/>
      <c r="J6" s="8"/>
      <c r="K6" s="1"/>
      <c r="L6" s="1"/>
      <c r="M6" s="1"/>
      <c r="N6" s="1"/>
      <c r="O6" s="1"/>
      <c r="P6" s="98"/>
      <c r="Q6" s="99"/>
      <c r="R6" s="8"/>
      <c r="S6" s="7"/>
    </row>
    <row r="7" spans="1:19" ht="24" customHeight="1" x14ac:dyDescent="0.2">
      <c r="A7" s="5"/>
      <c r="B7" s="1" t="s">
        <v>5</v>
      </c>
      <c r="C7" s="1"/>
      <c r="D7" s="1"/>
      <c r="E7" s="275" t="s">
        <v>273</v>
      </c>
      <c r="F7" s="276"/>
      <c r="G7" s="276"/>
      <c r="H7" s="276"/>
      <c r="I7" s="276"/>
      <c r="J7" s="277"/>
      <c r="K7" s="1"/>
      <c r="L7" s="1"/>
      <c r="M7" s="1"/>
      <c r="N7" s="1"/>
      <c r="O7" s="1" t="s">
        <v>6</v>
      </c>
      <c r="P7" s="98" t="s">
        <v>7</v>
      </c>
      <c r="Q7" s="99"/>
      <c r="R7" s="8"/>
      <c r="S7" s="7"/>
    </row>
    <row r="8" spans="1:19" ht="17.25" hidden="1" customHeight="1" x14ac:dyDescent="0.2">
      <c r="A8" s="5"/>
      <c r="B8" s="1" t="s">
        <v>8</v>
      </c>
      <c r="C8" s="1"/>
      <c r="D8" s="1"/>
      <c r="E8" s="98" t="s">
        <v>2</v>
      </c>
      <c r="F8" s="1"/>
      <c r="G8" s="1"/>
      <c r="H8" s="1"/>
      <c r="I8" s="1"/>
      <c r="J8" s="8"/>
      <c r="K8" s="1"/>
      <c r="L8" s="1"/>
      <c r="M8" s="1"/>
      <c r="N8" s="1"/>
      <c r="O8" s="1"/>
      <c r="P8" s="98"/>
      <c r="Q8" s="99"/>
      <c r="R8" s="8"/>
      <c r="S8" s="7"/>
    </row>
    <row r="9" spans="1:19" ht="24" customHeight="1" x14ac:dyDescent="0.2">
      <c r="A9" s="5"/>
      <c r="B9" s="1" t="s">
        <v>9</v>
      </c>
      <c r="C9" s="1"/>
      <c r="D9" s="1"/>
      <c r="E9" s="278" t="s">
        <v>79</v>
      </c>
      <c r="F9" s="279"/>
      <c r="G9" s="279"/>
      <c r="H9" s="279"/>
      <c r="I9" s="279"/>
      <c r="J9" s="280"/>
      <c r="K9" s="1"/>
      <c r="L9" s="1"/>
      <c r="M9" s="1"/>
      <c r="N9" s="1"/>
      <c r="O9" s="1" t="s">
        <v>10</v>
      </c>
      <c r="P9" s="281" t="s">
        <v>7</v>
      </c>
      <c r="Q9" s="282"/>
      <c r="R9" s="283"/>
      <c r="S9" s="7"/>
    </row>
    <row r="10" spans="1:19" ht="17.25" hidden="1" customHeight="1" x14ac:dyDescent="0.2">
      <c r="A10" s="5"/>
      <c r="B10" s="1" t="s">
        <v>11</v>
      </c>
      <c r="C10" s="1"/>
      <c r="D10" s="1"/>
      <c r="E10" s="1" t="s">
        <v>2</v>
      </c>
      <c r="F10" s="1"/>
      <c r="G10" s="1"/>
      <c r="H10" s="1"/>
      <c r="I10" s="1"/>
      <c r="J10" s="1"/>
      <c r="K10" s="1"/>
      <c r="L10" s="1"/>
      <c r="M10" s="1"/>
      <c r="N10" s="1"/>
      <c r="O10" s="1"/>
      <c r="P10" s="99"/>
      <c r="Q10" s="99"/>
      <c r="R10" s="1"/>
      <c r="S10" s="7"/>
    </row>
    <row r="11" spans="1:19" ht="17.25" hidden="1" customHeight="1" x14ac:dyDescent="0.2">
      <c r="A11" s="5"/>
      <c r="B11" s="1" t="s">
        <v>12</v>
      </c>
      <c r="C11" s="1"/>
      <c r="D11" s="1"/>
      <c r="E11" s="1" t="s">
        <v>2</v>
      </c>
      <c r="F11" s="1"/>
      <c r="G11" s="1"/>
      <c r="H11" s="1"/>
      <c r="I11" s="1"/>
      <c r="J11" s="1"/>
      <c r="K11" s="1"/>
      <c r="L11" s="1"/>
      <c r="M11" s="1"/>
      <c r="N11" s="1"/>
      <c r="O11" s="1"/>
      <c r="P11" s="99"/>
      <c r="Q11" s="99"/>
      <c r="R11" s="1"/>
      <c r="S11" s="7"/>
    </row>
    <row r="12" spans="1:19" ht="17.25" hidden="1" customHeight="1" x14ac:dyDescent="0.2">
      <c r="A12" s="5"/>
      <c r="B12" s="1" t="s">
        <v>13</v>
      </c>
      <c r="C12" s="1"/>
      <c r="D12" s="1"/>
      <c r="E12" s="1" t="s">
        <v>2</v>
      </c>
      <c r="F12" s="1"/>
      <c r="G12" s="1"/>
      <c r="H12" s="1"/>
      <c r="I12" s="1"/>
      <c r="J12" s="1"/>
      <c r="K12" s="1"/>
      <c r="L12" s="1"/>
      <c r="M12" s="1"/>
      <c r="N12" s="1"/>
      <c r="O12" s="1"/>
      <c r="P12" s="99"/>
      <c r="Q12" s="99"/>
      <c r="R12" s="1"/>
      <c r="S12" s="7"/>
    </row>
    <row r="13" spans="1:19" ht="17.25" hidden="1" customHeight="1" x14ac:dyDescent="0.2">
      <c r="A13" s="5"/>
      <c r="B13" s="1"/>
      <c r="C13" s="1"/>
      <c r="D13" s="1"/>
      <c r="E13" s="1" t="s">
        <v>2</v>
      </c>
      <c r="F13" s="1"/>
      <c r="G13" s="1"/>
      <c r="H13" s="1"/>
      <c r="I13" s="1"/>
      <c r="J13" s="1"/>
      <c r="K13" s="1"/>
      <c r="L13" s="1"/>
      <c r="M13" s="1"/>
      <c r="N13" s="1"/>
      <c r="O13" s="1"/>
      <c r="P13" s="99"/>
      <c r="Q13" s="99"/>
      <c r="R13" s="1"/>
      <c r="S13" s="7"/>
    </row>
    <row r="14" spans="1:19" ht="17.25" hidden="1" customHeight="1" x14ac:dyDescent="0.2">
      <c r="A14" s="5"/>
      <c r="B14" s="1"/>
      <c r="C14" s="1"/>
      <c r="D14" s="1"/>
      <c r="E14" s="1" t="s">
        <v>2</v>
      </c>
      <c r="F14" s="1"/>
      <c r="G14" s="1"/>
      <c r="H14" s="1"/>
      <c r="I14" s="1"/>
      <c r="J14" s="1"/>
      <c r="K14" s="1"/>
      <c r="L14" s="1"/>
      <c r="M14" s="1"/>
      <c r="N14" s="1"/>
      <c r="O14" s="1"/>
      <c r="P14" s="99"/>
      <c r="Q14" s="99"/>
      <c r="R14" s="1"/>
      <c r="S14" s="7"/>
    </row>
    <row r="15" spans="1:19" ht="17.25" hidden="1" customHeight="1" x14ac:dyDescent="0.2">
      <c r="A15" s="5"/>
      <c r="B15" s="1"/>
      <c r="C15" s="1"/>
      <c r="D15" s="1"/>
      <c r="E15" s="1" t="s">
        <v>2</v>
      </c>
      <c r="F15" s="1"/>
      <c r="G15" s="1"/>
      <c r="H15" s="1"/>
      <c r="I15" s="1"/>
      <c r="J15" s="1"/>
      <c r="K15" s="1"/>
      <c r="L15" s="1"/>
      <c r="M15" s="1"/>
      <c r="N15" s="1"/>
      <c r="O15" s="1"/>
      <c r="P15" s="99"/>
      <c r="Q15" s="99"/>
      <c r="R15" s="1"/>
      <c r="S15" s="7"/>
    </row>
    <row r="16" spans="1:19" ht="17.25" hidden="1" customHeight="1" x14ac:dyDescent="0.2">
      <c r="A16" s="5"/>
      <c r="B16" s="1"/>
      <c r="C16" s="1"/>
      <c r="D16" s="1"/>
      <c r="E16" s="1" t="s">
        <v>2</v>
      </c>
      <c r="F16" s="1"/>
      <c r="G16" s="1"/>
      <c r="H16" s="1"/>
      <c r="I16" s="1"/>
      <c r="J16" s="1"/>
      <c r="K16" s="1"/>
      <c r="L16" s="1"/>
      <c r="M16" s="1"/>
      <c r="N16" s="1"/>
      <c r="O16" s="1"/>
      <c r="P16" s="99"/>
      <c r="Q16" s="99"/>
      <c r="R16" s="1"/>
      <c r="S16" s="7"/>
    </row>
    <row r="17" spans="1:19" ht="17.25" hidden="1" customHeight="1" x14ac:dyDescent="0.2">
      <c r="A17" s="5"/>
      <c r="B17" s="1"/>
      <c r="C17" s="1"/>
      <c r="D17" s="1"/>
      <c r="E17" s="1" t="s">
        <v>2</v>
      </c>
      <c r="F17" s="1"/>
      <c r="G17" s="1"/>
      <c r="H17" s="1"/>
      <c r="I17" s="1"/>
      <c r="J17" s="1"/>
      <c r="K17" s="1"/>
      <c r="L17" s="1"/>
      <c r="M17" s="1"/>
      <c r="N17" s="1"/>
      <c r="O17" s="1"/>
      <c r="P17" s="99"/>
      <c r="Q17" s="99"/>
      <c r="R17" s="1"/>
      <c r="S17" s="7"/>
    </row>
    <row r="18" spans="1:19" ht="17.25" hidden="1" customHeight="1" x14ac:dyDescent="0.2">
      <c r="A18" s="5"/>
      <c r="B18" s="1"/>
      <c r="C18" s="1"/>
      <c r="D18" s="1"/>
      <c r="E18" s="1" t="s">
        <v>2</v>
      </c>
      <c r="F18" s="1"/>
      <c r="G18" s="1"/>
      <c r="H18" s="1"/>
      <c r="I18" s="1"/>
      <c r="J18" s="1"/>
      <c r="K18" s="1"/>
      <c r="L18" s="1"/>
      <c r="M18" s="1"/>
      <c r="N18" s="1"/>
      <c r="O18" s="1"/>
      <c r="P18" s="99"/>
      <c r="Q18" s="99"/>
      <c r="R18" s="1"/>
      <c r="S18" s="7"/>
    </row>
    <row r="19" spans="1:19" ht="17.25" hidden="1" customHeight="1" x14ac:dyDescent="0.2">
      <c r="A19" s="5"/>
      <c r="B19" s="1"/>
      <c r="C19" s="1"/>
      <c r="D19" s="1"/>
      <c r="E19" s="1" t="s">
        <v>2</v>
      </c>
      <c r="F19" s="1"/>
      <c r="G19" s="1"/>
      <c r="H19" s="1"/>
      <c r="I19" s="1"/>
      <c r="J19" s="1"/>
      <c r="K19" s="1"/>
      <c r="L19" s="1"/>
      <c r="M19" s="1"/>
      <c r="N19" s="1"/>
      <c r="O19" s="1"/>
      <c r="P19" s="99"/>
      <c r="Q19" s="99"/>
      <c r="R19" s="1"/>
      <c r="S19" s="7"/>
    </row>
    <row r="20" spans="1:19" ht="17.25" hidden="1" customHeight="1" x14ac:dyDescent="0.2">
      <c r="A20" s="5"/>
      <c r="B20" s="1"/>
      <c r="C20" s="1"/>
      <c r="D20" s="1"/>
      <c r="E20" s="1" t="s">
        <v>2</v>
      </c>
      <c r="F20" s="1"/>
      <c r="G20" s="1"/>
      <c r="H20" s="1"/>
      <c r="I20" s="1"/>
      <c r="J20" s="1"/>
      <c r="K20" s="1"/>
      <c r="L20" s="1"/>
      <c r="M20" s="1"/>
      <c r="N20" s="1"/>
      <c r="O20" s="1"/>
      <c r="P20" s="99"/>
      <c r="Q20" s="99"/>
      <c r="R20" s="1"/>
      <c r="S20" s="7"/>
    </row>
    <row r="21" spans="1:19" ht="17.25" hidden="1" customHeight="1" x14ac:dyDescent="0.2">
      <c r="A21" s="5"/>
      <c r="B21" s="1"/>
      <c r="C21" s="1"/>
      <c r="D21" s="1"/>
      <c r="E21" s="1" t="s">
        <v>2</v>
      </c>
      <c r="F21" s="1"/>
      <c r="G21" s="1"/>
      <c r="H21" s="1"/>
      <c r="I21" s="1"/>
      <c r="J21" s="1"/>
      <c r="K21" s="1"/>
      <c r="L21" s="1"/>
      <c r="M21" s="1"/>
      <c r="N21" s="1"/>
      <c r="O21" s="1"/>
      <c r="P21" s="99"/>
      <c r="Q21" s="99"/>
      <c r="R21" s="1"/>
      <c r="S21" s="7"/>
    </row>
    <row r="22" spans="1:19" ht="17.25" hidden="1" customHeight="1" x14ac:dyDescent="0.2">
      <c r="A22" s="5"/>
      <c r="B22" s="1"/>
      <c r="C22" s="1"/>
      <c r="D22" s="1"/>
      <c r="E22" s="1" t="s">
        <v>2</v>
      </c>
      <c r="F22" s="1"/>
      <c r="G22" s="1"/>
      <c r="H22" s="1"/>
      <c r="I22" s="1"/>
      <c r="J22" s="1"/>
      <c r="K22" s="1"/>
      <c r="L22" s="1"/>
      <c r="M22" s="1"/>
      <c r="N22" s="1"/>
      <c r="O22" s="1"/>
      <c r="P22" s="99"/>
      <c r="Q22" s="99"/>
      <c r="R22" s="1"/>
      <c r="S22" s="7"/>
    </row>
    <row r="23" spans="1:19" ht="17.25" hidden="1" customHeight="1" x14ac:dyDescent="0.2">
      <c r="A23" s="5"/>
      <c r="B23" s="1"/>
      <c r="C23" s="1"/>
      <c r="D23" s="1"/>
      <c r="E23" s="1" t="s">
        <v>2</v>
      </c>
      <c r="F23" s="1"/>
      <c r="G23" s="1"/>
      <c r="H23" s="1"/>
      <c r="I23" s="1"/>
      <c r="J23" s="1"/>
      <c r="K23" s="1"/>
      <c r="L23" s="1"/>
      <c r="M23" s="1"/>
      <c r="N23" s="1"/>
      <c r="O23" s="1"/>
      <c r="P23" s="99"/>
      <c r="Q23" s="99"/>
      <c r="R23" s="1"/>
      <c r="S23" s="7"/>
    </row>
    <row r="24" spans="1:19" ht="17.25" hidden="1" customHeight="1" x14ac:dyDescent="0.2">
      <c r="A24" s="5"/>
      <c r="B24" s="1"/>
      <c r="C24" s="1"/>
      <c r="D24" s="1"/>
      <c r="E24" s="1" t="s">
        <v>2</v>
      </c>
      <c r="F24" s="1"/>
      <c r="G24" s="1"/>
      <c r="H24" s="1"/>
      <c r="I24" s="1"/>
      <c r="J24" s="1"/>
      <c r="K24" s="1"/>
      <c r="L24" s="1"/>
      <c r="M24" s="1"/>
      <c r="N24" s="1"/>
      <c r="O24" s="1"/>
      <c r="P24" s="99"/>
      <c r="Q24" s="99"/>
      <c r="R24" s="1"/>
      <c r="S24" s="7"/>
    </row>
    <row r="25" spans="1:19" ht="17.850000000000001" customHeight="1" x14ac:dyDescent="0.2">
      <c r="A25" s="5"/>
      <c r="B25" s="1"/>
      <c r="C25" s="1"/>
      <c r="D25" s="1"/>
      <c r="E25" s="1"/>
      <c r="F25" s="1"/>
      <c r="G25" s="1"/>
      <c r="H25" s="1"/>
      <c r="I25" s="1"/>
      <c r="J25" s="1"/>
      <c r="K25" s="1"/>
      <c r="L25" s="1"/>
      <c r="M25" s="1"/>
      <c r="N25" s="1"/>
      <c r="O25" s="1" t="s">
        <v>14</v>
      </c>
      <c r="P25" s="1" t="s">
        <v>15</v>
      </c>
      <c r="Q25" s="1"/>
      <c r="R25" s="1"/>
      <c r="S25" s="7"/>
    </row>
    <row r="26" spans="1:19" ht="17.850000000000001" customHeight="1" x14ac:dyDescent="0.2">
      <c r="A26" s="5"/>
      <c r="B26" s="1" t="s">
        <v>16</v>
      </c>
      <c r="C26" s="1"/>
      <c r="D26" s="1"/>
      <c r="E26" s="96" t="s">
        <v>274</v>
      </c>
      <c r="F26" s="9"/>
      <c r="G26" s="9"/>
      <c r="H26" s="9"/>
      <c r="I26" s="9"/>
      <c r="J26" s="6"/>
      <c r="K26" s="1"/>
      <c r="L26" s="1"/>
      <c r="M26" s="1"/>
      <c r="N26" s="1"/>
      <c r="O26" s="100" t="s">
        <v>7</v>
      </c>
      <c r="P26" s="101" t="s">
        <v>7</v>
      </c>
      <c r="Q26" s="102"/>
      <c r="R26" s="10"/>
      <c r="S26" s="7"/>
    </row>
    <row r="27" spans="1:19" ht="17.850000000000001" customHeight="1" x14ac:dyDescent="0.2">
      <c r="A27" s="5"/>
      <c r="B27" s="1" t="s">
        <v>17</v>
      </c>
      <c r="C27" s="1"/>
      <c r="D27" s="1"/>
      <c r="E27" s="98" t="s">
        <v>101</v>
      </c>
      <c r="F27" s="1"/>
      <c r="G27" s="1"/>
      <c r="H27" s="1"/>
      <c r="I27" s="1"/>
      <c r="J27" s="8"/>
      <c r="K27" s="1"/>
      <c r="L27" s="1"/>
      <c r="M27" s="1"/>
      <c r="N27" s="1"/>
      <c r="O27" s="100" t="s">
        <v>7</v>
      </c>
      <c r="P27" s="101" t="s">
        <v>7</v>
      </c>
      <c r="Q27" s="102"/>
      <c r="R27" s="10"/>
      <c r="S27" s="7"/>
    </row>
    <row r="28" spans="1:19" ht="17.850000000000001" customHeight="1" x14ac:dyDescent="0.2">
      <c r="A28" s="5"/>
      <c r="B28" s="1" t="s">
        <v>18</v>
      </c>
      <c r="C28" s="1"/>
      <c r="D28" s="1"/>
      <c r="E28" s="98" t="s">
        <v>2</v>
      </c>
      <c r="F28" s="1"/>
      <c r="G28" s="1"/>
      <c r="H28" s="1"/>
      <c r="I28" s="1"/>
      <c r="J28" s="8"/>
      <c r="K28" s="1"/>
      <c r="L28" s="1"/>
      <c r="M28" s="1"/>
      <c r="N28" s="1"/>
      <c r="O28" s="100" t="s">
        <v>7</v>
      </c>
      <c r="P28" s="101" t="s">
        <v>7</v>
      </c>
      <c r="Q28" s="102"/>
      <c r="R28" s="10"/>
      <c r="S28" s="7"/>
    </row>
    <row r="29" spans="1:19" ht="17.850000000000001" customHeight="1" x14ac:dyDescent="0.2">
      <c r="A29" s="5"/>
      <c r="B29" s="1"/>
      <c r="C29" s="1"/>
      <c r="D29" s="1"/>
      <c r="E29" s="103" t="s">
        <v>7</v>
      </c>
      <c r="F29" s="11"/>
      <c r="G29" s="11"/>
      <c r="H29" s="11"/>
      <c r="I29" s="11"/>
      <c r="J29" s="12"/>
      <c r="K29" s="1"/>
      <c r="L29" s="1"/>
      <c r="M29" s="1"/>
      <c r="N29" s="1"/>
      <c r="O29" s="99"/>
      <c r="P29" s="99"/>
      <c r="Q29" s="99"/>
      <c r="R29" s="1"/>
      <c r="S29" s="7"/>
    </row>
    <row r="30" spans="1:19" ht="17.850000000000001" customHeight="1" x14ac:dyDescent="0.2">
      <c r="A30" s="5"/>
      <c r="B30" s="1"/>
      <c r="C30" s="1"/>
      <c r="D30" s="1"/>
      <c r="E30" s="99" t="s">
        <v>19</v>
      </c>
      <c r="F30" s="1"/>
      <c r="G30" s="1" t="s">
        <v>20</v>
      </c>
      <c r="H30" s="1"/>
      <c r="I30" s="1"/>
      <c r="J30" s="1"/>
      <c r="K30" s="1"/>
      <c r="L30" s="1"/>
      <c r="M30" s="1"/>
      <c r="N30" s="1"/>
      <c r="O30" s="99" t="s">
        <v>21</v>
      </c>
      <c r="P30" s="99"/>
      <c r="Q30" s="99"/>
      <c r="R30" s="13"/>
      <c r="S30" s="7"/>
    </row>
    <row r="31" spans="1:19" ht="17.850000000000001" customHeight="1" x14ac:dyDescent="0.2">
      <c r="A31" s="5"/>
      <c r="B31" s="1"/>
      <c r="C31" s="1"/>
      <c r="D31" s="1"/>
      <c r="E31" s="100" t="s">
        <v>7</v>
      </c>
      <c r="F31" s="1"/>
      <c r="G31" s="101"/>
      <c r="H31" s="14"/>
      <c r="I31" s="104"/>
      <c r="J31" s="1"/>
      <c r="K31" s="1"/>
      <c r="L31" s="1"/>
      <c r="M31" s="1"/>
      <c r="N31" s="1"/>
      <c r="O31" s="105"/>
      <c r="P31" s="99"/>
      <c r="Q31" s="99"/>
      <c r="R31" s="13"/>
      <c r="S31" s="7"/>
    </row>
    <row r="32" spans="1:19" ht="8.25" customHeight="1" x14ac:dyDescent="0.2">
      <c r="A32" s="15"/>
      <c r="B32" s="16"/>
      <c r="C32" s="16"/>
      <c r="D32" s="16"/>
      <c r="E32" s="16"/>
      <c r="F32" s="16"/>
      <c r="G32" s="16"/>
      <c r="H32" s="16"/>
      <c r="I32" s="16"/>
      <c r="J32" s="16"/>
      <c r="K32" s="16"/>
      <c r="L32" s="16"/>
      <c r="M32" s="16"/>
      <c r="N32" s="16"/>
      <c r="O32" s="16"/>
      <c r="P32" s="16"/>
      <c r="Q32" s="16"/>
      <c r="R32" s="16"/>
      <c r="S32" s="17"/>
    </row>
    <row r="33" spans="1:19" ht="20.25" customHeight="1" x14ac:dyDescent="0.2">
      <c r="A33" s="18"/>
      <c r="B33" s="19"/>
      <c r="C33" s="19"/>
      <c r="D33" s="19"/>
      <c r="E33" s="20" t="s">
        <v>22</v>
      </c>
      <c r="F33" s="19"/>
      <c r="G33" s="19"/>
      <c r="H33" s="19"/>
      <c r="I33" s="19"/>
      <c r="J33" s="19"/>
      <c r="K33" s="19"/>
      <c r="L33" s="19"/>
      <c r="M33" s="19"/>
      <c r="N33" s="19"/>
      <c r="O33" s="19"/>
      <c r="P33" s="19"/>
      <c r="Q33" s="19"/>
      <c r="R33" s="19"/>
      <c r="S33" s="21"/>
    </row>
    <row r="34" spans="1:19" ht="20.25" customHeight="1" x14ac:dyDescent="0.2">
      <c r="A34" s="22" t="s">
        <v>23</v>
      </c>
      <c r="B34" s="23"/>
      <c r="C34" s="23"/>
      <c r="D34" s="24"/>
      <c r="E34" s="25" t="s">
        <v>24</v>
      </c>
      <c r="F34" s="24"/>
      <c r="G34" s="25" t="s">
        <v>25</v>
      </c>
      <c r="H34" s="23"/>
      <c r="I34" s="24"/>
      <c r="J34" s="25" t="s">
        <v>26</v>
      </c>
      <c r="K34" s="23"/>
      <c r="L34" s="25" t="s">
        <v>27</v>
      </c>
      <c r="M34" s="23"/>
      <c r="N34" s="23"/>
      <c r="O34" s="24"/>
      <c r="P34" s="25" t="s">
        <v>28</v>
      </c>
      <c r="Q34" s="23"/>
      <c r="R34" s="23"/>
      <c r="S34" s="26"/>
    </row>
    <row r="35" spans="1:19" ht="20.25" customHeight="1" x14ac:dyDescent="0.2">
      <c r="A35" s="106"/>
      <c r="B35" s="107"/>
      <c r="C35" s="107"/>
      <c r="D35" s="108">
        <v>0</v>
      </c>
      <c r="E35" s="109">
        <f>IF(D35=0,0,R49/D35)</f>
        <v>0</v>
      </c>
      <c r="F35" s="110"/>
      <c r="G35" s="111"/>
      <c r="H35" s="107"/>
      <c r="I35" s="108">
        <v>0</v>
      </c>
      <c r="J35" s="109">
        <f>IF(I35=0,0,R49/I35)</f>
        <v>0</v>
      </c>
      <c r="K35" s="112"/>
      <c r="L35" s="111"/>
      <c r="M35" s="107"/>
      <c r="N35" s="107"/>
      <c r="O35" s="108">
        <v>0</v>
      </c>
      <c r="P35" s="111"/>
      <c r="Q35" s="107"/>
      <c r="R35" s="113">
        <f>IF(O35=0,0,R49/O35)</f>
        <v>0</v>
      </c>
      <c r="S35" s="114"/>
    </row>
    <row r="36" spans="1:19" ht="20.25" customHeight="1" x14ac:dyDescent="0.2">
      <c r="A36" s="18"/>
      <c r="B36" s="19"/>
      <c r="C36" s="19"/>
      <c r="D36" s="19"/>
      <c r="E36" s="20" t="s">
        <v>29</v>
      </c>
      <c r="F36" s="19"/>
      <c r="G36" s="19"/>
      <c r="H36" s="19"/>
      <c r="I36" s="19"/>
      <c r="J36" s="27" t="s">
        <v>30</v>
      </c>
      <c r="K36" s="19"/>
      <c r="L36" s="19"/>
      <c r="M36" s="19"/>
      <c r="N36" s="19"/>
      <c r="O36" s="19"/>
      <c r="P36" s="19"/>
      <c r="Q36" s="19"/>
      <c r="R36" s="19"/>
      <c r="S36" s="21"/>
    </row>
    <row r="37" spans="1:19" ht="20.25" customHeight="1" x14ac:dyDescent="0.2">
      <c r="A37" s="28" t="s">
        <v>31</v>
      </c>
      <c r="B37" s="29"/>
      <c r="C37" s="30" t="s">
        <v>32</v>
      </c>
      <c r="D37" s="31"/>
      <c r="E37" s="31"/>
      <c r="F37" s="32"/>
      <c r="G37" s="28" t="s">
        <v>33</v>
      </c>
      <c r="H37" s="33"/>
      <c r="I37" s="30" t="s">
        <v>34</v>
      </c>
      <c r="J37" s="31"/>
      <c r="K37" s="31"/>
      <c r="L37" s="28" t="s">
        <v>35</v>
      </c>
      <c r="M37" s="33"/>
      <c r="N37" s="30" t="s">
        <v>36</v>
      </c>
      <c r="O37" s="31"/>
      <c r="P37" s="31"/>
      <c r="Q37" s="31"/>
      <c r="R37" s="31"/>
      <c r="S37" s="32"/>
    </row>
    <row r="38" spans="1:19" ht="20.25" customHeight="1" x14ac:dyDescent="0.2">
      <c r="A38" s="34">
        <v>1</v>
      </c>
      <c r="B38" s="35" t="str">
        <f>Rekapitulace!A14</f>
        <v>INF M</v>
      </c>
      <c r="C38" s="6"/>
      <c r="D38" s="36"/>
      <c r="E38" s="115">
        <f>Rekapitulace!C14</f>
        <v>0</v>
      </c>
      <c r="F38" s="37"/>
      <c r="G38" s="34">
        <v>10</v>
      </c>
      <c r="H38" s="38" t="s">
        <v>37</v>
      </c>
      <c r="I38" s="10"/>
      <c r="J38" s="116">
        <v>0</v>
      </c>
      <c r="K38" s="117"/>
      <c r="L38" s="34">
        <v>14</v>
      </c>
      <c r="M38" s="101" t="s">
        <v>38</v>
      </c>
      <c r="N38" s="14"/>
      <c r="O38" s="14"/>
      <c r="P38" s="118" t="str">
        <f>M51</f>
        <v>21</v>
      </c>
      <c r="Q38" s="119" t="s">
        <v>40</v>
      </c>
      <c r="R38" s="115">
        <v>0</v>
      </c>
      <c r="S38" s="39"/>
    </row>
    <row r="39" spans="1:19" ht="20.25" customHeight="1" x14ac:dyDescent="0.2">
      <c r="A39" s="34">
        <v>2</v>
      </c>
      <c r="B39" s="35" t="str">
        <f>Rekapitulace!A15</f>
        <v>INF V</v>
      </c>
      <c r="C39" s="6"/>
      <c r="D39" s="36"/>
      <c r="E39" s="115">
        <f>Rekapitulace!C15</f>
        <v>0</v>
      </c>
      <c r="F39" s="37"/>
      <c r="G39" s="34">
        <v>11</v>
      </c>
      <c r="H39" s="1" t="s">
        <v>41</v>
      </c>
      <c r="I39" s="36"/>
      <c r="J39" s="116">
        <v>0</v>
      </c>
      <c r="K39" s="117"/>
      <c r="L39" s="34">
        <v>15</v>
      </c>
      <c r="M39" s="101" t="s">
        <v>91</v>
      </c>
      <c r="N39" s="14"/>
      <c r="O39" s="14"/>
      <c r="P39" s="118" t="str">
        <f>M51</f>
        <v>21</v>
      </c>
      <c r="Q39" s="119" t="s">
        <v>40</v>
      </c>
      <c r="R39" s="115">
        <v>0</v>
      </c>
      <c r="S39" s="39"/>
    </row>
    <row r="40" spans="1:19" ht="20.25" customHeight="1" x14ac:dyDescent="0.2">
      <c r="A40" s="34">
        <v>3</v>
      </c>
      <c r="B40" s="35" t="str">
        <f>Rekapitulace!A16</f>
        <v>JAZ</v>
      </c>
      <c r="C40" s="6"/>
      <c r="D40" s="36"/>
      <c r="E40" s="115">
        <f>Rekapitulace!C16</f>
        <v>0</v>
      </c>
      <c r="F40" s="37"/>
      <c r="G40" s="34">
        <v>12</v>
      </c>
      <c r="H40" s="38" t="s">
        <v>42</v>
      </c>
      <c r="I40" s="10"/>
      <c r="J40" s="116">
        <v>0</v>
      </c>
      <c r="K40" s="117"/>
      <c r="L40" s="34">
        <v>16</v>
      </c>
      <c r="M40" s="101" t="s">
        <v>43</v>
      </c>
      <c r="N40" s="14"/>
      <c r="O40" s="14"/>
      <c r="P40" s="118" t="str">
        <f>M51</f>
        <v>21</v>
      </c>
      <c r="Q40" s="119" t="s">
        <v>40</v>
      </c>
      <c r="R40" s="115">
        <v>0</v>
      </c>
      <c r="S40" s="39"/>
    </row>
    <row r="41" spans="1:19" ht="20.25" customHeight="1" x14ac:dyDescent="0.2">
      <c r="A41" s="34">
        <v>4</v>
      </c>
      <c r="B41" s="35" t="str">
        <f>Rekapitulace!A17</f>
        <v>PŘÍ</v>
      </c>
      <c r="C41" s="6"/>
      <c r="D41" s="36"/>
      <c r="E41" s="115">
        <f>Rekapitulace!C17</f>
        <v>0</v>
      </c>
      <c r="F41" s="37"/>
      <c r="G41" s="34"/>
      <c r="H41" s="38"/>
      <c r="I41" s="10"/>
      <c r="J41" s="116"/>
      <c r="K41" s="117"/>
      <c r="L41" s="34">
        <v>17</v>
      </c>
      <c r="M41" s="101" t="s">
        <v>44</v>
      </c>
      <c r="N41" s="14"/>
      <c r="O41" s="14"/>
      <c r="P41" s="118" t="str">
        <f>M51</f>
        <v>21</v>
      </c>
      <c r="Q41" s="119" t="s">
        <v>40</v>
      </c>
      <c r="R41" s="115">
        <v>0</v>
      </c>
      <c r="S41" s="39"/>
    </row>
    <row r="42" spans="1:19" ht="20.25" customHeight="1" x14ac:dyDescent="0.2">
      <c r="A42" s="34">
        <v>5</v>
      </c>
      <c r="B42" s="202"/>
      <c r="C42" s="6"/>
      <c r="D42" s="36"/>
      <c r="E42" s="115"/>
      <c r="F42" s="69"/>
      <c r="G42" s="40"/>
      <c r="H42" s="14"/>
      <c r="I42" s="10"/>
      <c r="J42" s="120"/>
      <c r="K42" s="121"/>
      <c r="L42" s="34">
        <v>18</v>
      </c>
      <c r="M42" s="101" t="s">
        <v>45</v>
      </c>
      <c r="N42" s="14"/>
      <c r="O42" s="14"/>
      <c r="P42" s="118">
        <f>M53</f>
        <v>0</v>
      </c>
      <c r="Q42" s="119" t="s">
        <v>40</v>
      </c>
      <c r="R42" s="115">
        <v>0</v>
      </c>
      <c r="S42" s="7"/>
    </row>
    <row r="43" spans="1:19" ht="20.25" customHeight="1" x14ac:dyDescent="0.2">
      <c r="A43" s="34">
        <v>6</v>
      </c>
      <c r="B43" s="202"/>
      <c r="C43" s="6"/>
      <c r="D43" s="36"/>
      <c r="E43" s="115"/>
      <c r="F43" s="69"/>
      <c r="G43" s="40"/>
      <c r="H43" s="14"/>
      <c r="I43" s="10"/>
      <c r="J43" s="120"/>
      <c r="K43" s="121"/>
      <c r="L43" s="34">
        <v>19</v>
      </c>
      <c r="M43" s="38" t="s">
        <v>46</v>
      </c>
      <c r="N43" s="14"/>
      <c r="O43" s="14"/>
      <c r="P43" s="14"/>
      <c r="Q43" s="10"/>
      <c r="R43" s="115">
        <v>0</v>
      </c>
      <c r="S43" s="7"/>
    </row>
    <row r="44" spans="1:19" ht="20.25" customHeight="1" x14ac:dyDescent="0.2">
      <c r="A44" s="34">
        <v>7</v>
      </c>
      <c r="B44" s="202"/>
      <c r="C44" s="6"/>
      <c r="D44" s="36"/>
      <c r="E44" s="115"/>
      <c r="F44" s="69"/>
      <c r="G44" s="40"/>
      <c r="H44" s="14"/>
      <c r="I44" s="10"/>
      <c r="J44" s="120"/>
      <c r="K44" s="121"/>
      <c r="L44" s="34"/>
      <c r="M44" s="38"/>
      <c r="N44" s="14"/>
      <c r="O44" s="14"/>
      <c r="P44" s="14"/>
      <c r="Q44" s="10"/>
      <c r="R44" s="115"/>
      <c r="S44" s="7"/>
    </row>
    <row r="45" spans="1:19" ht="20.25" customHeight="1" x14ac:dyDescent="0.2">
      <c r="A45" s="34">
        <v>8</v>
      </c>
      <c r="B45" s="35"/>
      <c r="C45" s="6"/>
      <c r="D45" s="36"/>
      <c r="E45" s="115"/>
      <c r="F45" s="69"/>
      <c r="G45" s="40"/>
      <c r="H45" s="14"/>
      <c r="I45" s="10"/>
      <c r="J45" s="121"/>
      <c r="K45" s="121"/>
      <c r="L45" s="34"/>
      <c r="M45" s="38"/>
      <c r="N45" s="14"/>
      <c r="O45" s="14"/>
      <c r="P45" s="14"/>
      <c r="Q45" s="10"/>
      <c r="R45" s="115"/>
      <c r="S45" s="7"/>
    </row>
    <row r="46" spans="1:19" ht="20.25" customHeight="1" x14ac:dyDescent="0.2">
      <c r="A46" s="34">
        <v>9</v>
      </c>
      <c r="B46" s="41" t="s">
        <v>87</v>
      </c>
      <c r="C46" s="14"/>
      <c r="D46" s="10"/>
      <c r="E46" s="122">
        <f>SUM(E38:E45)</f>
        <v>0</v>
      </c>
      <c r="F46" s="42"/>
      <c r="G46" s="34">
        <v>13</v>
      </c>
      <c r="H46" s="41" t="s">
        <v>88</v>
      </c>
      <c r="I46" s="10"/>
      <c r="J46" s="123">
        <f>SUM(J38:J41)</f>
        <v>0</v>
      </c>
      <c r="K46" s="124"/>
      <c r="L46" s="34">
        <v>20</v>
      </c>
      <c r="M46" s="35" t="s">
        <v>89</v>
      </c>
      <c r="N46" s="9"/>
      <c r="O46" s="9"/>
      <c r="P46" s="9"/>
      <c r="Q46" s="43"/>
      <c r="R46" s="122">
        <f>SUM(R38:R43)</f>
        <v>0</v>
      </c>
      <c r="S46" s="21"/>
    </row>
    <row r="47" spans="1:19" ht="20.25" customHeight="1" x14ac:dyDescent="0.2">
      <c r="A47" s="44">
        <v>21</v>
      </c>
      <c r="B47" s="45" t="s">
        <v>47</v>
      </c>
      <c r="C47" s="46"/>
      <c r="D47" s="47"/>
      <c r="E47" s="125">
        <v>0</v>
      </c>
      <c r="F47" s="48"/>
      <c r="G47" s="44">
        <v>22</v>
      </c>
      <c r="H47" s="45" t="s">
        <v>48</v>
      </c>
      <c r="I47" s="47"/>
      <c r="J47" s="126">
        <v>0</v>
      </c>
      <c r="K47" s="127" t="str">
        <f>M51</f>
        <v>21</v>
      </c>
      <c r="L47" s="44">
        <v>23</v>
      </c>
      <c r="M47" s="45" t="s">
        <v>49</v>
      </c>
      <c r="N47" s="46"/>
      <c r="O47" s="46"/>
      <c r="P47" s="46"/>
      <c r="Q47" s="47"/>
      <c r="R47" s="125">
        <v>0</v>
      </c>
      <c r="S47" s="17"/>
    </row>
    <row r="48" spans="1:19" ht="20.25" customHeight="1" x14ac:dyDescent="0.2">
      <c r="A48" s="49" t="s">
        <v>17</v>
      </c>
      <c r="B48" s="3"/>
      <c r="C48" s="3"/>
      <c r="D48" s="3"/>
      <c r="E48" s="3"/>
      <c r="F48" s="50"/>
      <c r="G48" s="51"/>
      <c r="H48" s="3"/>
      <c r="I48" s="3"/>
      <c r="J48" s="3"/>
      <c r="K48" s="3"/>
      <c r="L48" s="52" t="s">
        <v>50</v>
      </c>
      <c r="M48" s="24"/>
      <c r="N48" s="30" t="s">
        <v>51</v>
      </c>
      <c r="O48" s="23"/>
      <c r="P48" s="23"/>
      <c r="Q48" s="23"/>
      <c r="R48" s="23"/>
      <c r="S48" s="26"/>
    </row>
    <row r="49" spans="1:19" ht="20.25" customHeight="1" x14ac:dyDescent="0.2">
      <c r="A49" s="5"/>
      <c r="B49" s="1"/>
      <c r="C49" s="1"/>
      <c r="D49" s="1"/>
      <c r="E49" s="1"/>
      <c r="F49" s="8"/>
      <c r="G49" s="53"/>
      <c r="H49" s="1"/>
      <c r="I49" s="1"/>
      <c r="J49" s="1"/>
      <c r="K49" s="1"/>
      <c r="L49" s="34">
        <v>24</v>
      </c>
      <c r="M49" s="38" t="s">
        <v>90</v>
      </c>
      <c r="N49" s="14"/>
      <c r="O49" s="14"/>
      <c r="P49" s="14"/>
      <c r="Q49" s="39"/>
      <c r="R49" s="122">
        <f>ROUND(E46+J46+R46+E47+J47+R47,2)</f>
        <v>0</v>
      </c>
      <c r="S49" s="54">
        <f>E46+J46+R46+E47+J47+R47</f>
        <v>0</v>
      </c>
    </row>
    <row r="50" spans="1:19" ht="20.25" customHeight="1" x14ac:dyDescent="0.2">
      <c r="A50" s="55" t="s">
        <v>52</v>
      </c>
      <c r="B50" s="11"/>
      <c r="C50" s="11"/>
      <c r="D50" s="11"/>
      <c r="E50" s="11"/>
      <c r="F50" s="12"/>
      <c r="G50" s="56" t="s">
        <v>53</v>
      </c>
      <c r="H50" s="11"/>
      <c r="I50" s="11"/>
      <c r="J50" s="11"/>
      <c r="K50" s="11"/>
      <c r="L50" s="34">
        <v>25</v>
      </c>
      <c r="M50" s="128">
        <v>12</v>
      </c>
      <c r="N50" s="12" t="s">
        <v>40</v>
      </c>
      <c r="O50" s="129">
        <f>ROUND(R49-O51,2)</f>
        <v>0</v>
      </c>
      <c r="P50" s="14" t="s">
        <v>54</v>
      </c>
      <c r="Q50" s="10"/>
      <c r="R50" s="130">
        <f>ROUND(O50*M50/100,2)</f>
        <v>0</v>
      </c>
      <c r="S50" s="57">
        <f>O50*M50/100</f>
        <v>0</v>
      </c>
    </row>
    <row r="51" spans="1:19" ht="20.25" customHeight="1" thickBot="1" x14ac:dyDescent="0.25">
      <c r="A51" s="58" t="s">
        <v>16</v>
      </c>
      <c r="B51" s="9"/>
      <c r="C51" s="9"/>
      <c r="D51" s="9"/>
      <c r="E51" s="9"/>
      <c r="F51" s="6"/>
      <c r="G51" s="59"/>
      <c r="H51" s="9"/>
      <c r="I51" s="9"/>
      <c r="J51" s="9"/>
      <c r="K51" s="9"/>
      <c r="L51" s="34">
        <v>26</v>
      </c>
      <c r="M51" s="131" t="s">
        <v>39</v>
      </c>
      <c r="N51" s="10" t="s">
        <v>40</v>
      </c>
      <c r="O51" s="129">
        <f>R49</f>
        <v>0</v>
      </c>
      <c r="P51" s="14" t="s">
        <v>54</v>
      </c>
      <c r="Q51" s="10"/>
      <c r="R51" s="115">
        <f>ROUND(O51*M51/100,2)</f>
        <v>0</v>
      </c>
      <c r="S51" s="60">
        <f>O51*M51/100</f>
        <v>0</v>
      </c>
    </row>
    <row r="52" spans="1:19" ht="20.25" customHeight="1" thickBot="1" x14ac:dyDescent="0.25">
      <c r="A52" s="5"/>
      <c r="B52" s="1"/>
      <c r="C52" s="1"/>
      <c r="D52" s="1"/>
      <c r="E52" s="1"/>
      <c r="F52" s="8"/>
      <c r="G52" s="53"/>
      <c r="H52" s="1"/>
      <c r="I52" s="1"/>
      <c r="J52" s="1"/>
      <c r="K52" s="1"/>
      <c r="L52" s="44">
        <v>27</v>
      </c>
      <c r="M52" s="61" t="s">
        <v>92</v>
      </c>
      <c r="N52" s="46"/>
      <c r="O52" s="46"/>
      <c r="P52" s="46"/>
      <c r="Q52" s="62"/>
      <c r="R52" s="132">
        <f>R49+R50+R51</f>
        <v>0</v>
      </c>
      <c r="S52" s="63"/>
    </row>
    <row r="53" spans="1:19" ht="20.25" customHeight="1" x14ac:dyDescent="0.2">
      <c r="A53" s="55" t="s">
        <v>52</v>
      </c>
      <c r="B53" s="11"/>
      <c r="C53" s="11"/>
      <c r="D53" s="11"/>
      <c r="E53" s="11"/>
      <c r="F53" s="12"/>
      <c r="G53" s="56" t="s">
        <v>53</v>
      </c>
      <c r="H53" s="11"/>
      <c r="I53" s="11"/>
      <c r="J53" s="11"/>
      <c r="K53" s="11"/>
      <c r="L53" s="52" t="s">
        <v>55</v>
      </c>
      <c r="M53" s="24"/>
      <c r="N53" s="30" t="s">
        <v>56</v>
      </c>
      <c r="O53" s="23"/>
      <c r="P53" s="23"/>
      <c r="Q53" s="23"/>
      <c r="R53" s="133"/>
      <c r="S53" s="26"/>
    </row>
    <row r="54" spans="1:19" ht="20.25" customHeight="1" x14ac:dyDescent="0.2">
      <c r="A54" s="58" t="s">
        <v>18</v>
      </c>
      <c r="B54" s="9"/>
      <c r="C54" s="9"/>
      <c r="D54" s="9"/>
      <c r="E54" s="9"/>
      <c r="F54" s="6"/>
      <c r="G54" s="59"/>
      <c r="H54" s="9"/>
      <c r="I54" s="9"/>
      <c r="J54" s="9"/>
      <c r="K54" s="9"/>
      <c r="L54" s="34">
        <v>28</v>
      </c>
      <c r="M54" s="38" t="s">
        <v>57</v>
      </c>
      <c r="N54" s="14"/>
      <c r="O54" s="14"/>
      <c r="P54" s="14"/>
      <c r="Q54" s="10"/>
      <c r="R54" s="115">
        <v>0</v>
      </c>
      <c r="S54" s="39"/>
    </row>
    <row r="55" spans="1:19" ht="20.25" customHeight="1" x14ac:dyDescent="0.2">
      <c r="A55" s="5"/>
      <c r="B55" s="1"/>
      <c r="C55" s="1"/>
      <c r="D55" s="1"/>
      <c r="E55" s="1"/>
      <c r="F55" s="8"/>
      <c r="G55" s="53"/>
      <c r="H55" s="1"/>
      <c r="I55" s="1"/>
      <c r="J55" s="1"/>
      <c r="K55" s="1"/>
      <c r="L55" s="34">
        <v>29</v>
      </c>
      <c r="M55" s="38" t="s">
        <v>58</v>
      </c>
      <c r="N55" s="14"/>
      <c r="O55" s="14"/>
      <c r="P55" s="14"/>
      <c r="Q55" s="10"/>
      <c r="R55" s="115">
        <v>0</v>
      </c>
      <c r="S55" s="39"/>
    </row>
    <row r="56" spans="1:19" ht="20.25" customHeight="1" x14ac:dyDescent="0.2">
      <c r="A56" s="64" t="s">
        <v>52</v>
      </c>
      <c r="B56" s="16"/>
      <c r="C56" s="16"/>
      <c r="D56" s="16"/>
      <c r="E56" s="16"/>
      <c r="F56" s="65"/>
      <c r="G56" s="66" t="s">
        <v>53</v>
      </c>
      <c r="H56" s="16"/>
      <c r="I56" s="16"/>
      <c r="J56" s="16"/>
      <c r="K56" s="16"/>
      <c r="L56" s="44">
        <v>30</v>
      </c>
      <c r="M56" s="45" t="s">
        <v>59</v>
      </c>
      <c r="N56" s="46"/>
      <c r="O56" s="46"/>
      <c r="P56" s="46"/>
      <c r="Q56" s="47"/>
      <c r="R56" s="109">
        <v>0</v>
      </c>
      <c r="S56" s="67"/>
    </row>
    <row r="59" spans="1:19" ht="27" customHeight="1" x14ac:dyDescent="0.2">
      <c r="A59" s="284"/>
      <c r="B59" s="284"/>
      <c r="C59" s="284"/>
      <c r="D59" s="284"/>
      <c r="E59" s="284"/>
      <c r="F59" s="284"/>
      <c r="G59" s="284"/>
      <c r="H59" s="284"/>
      <c r="I59" s="284"/>
      <c r="J59" s="284"/>
      <c r="K59" s="284"/>
      <c r="L59" s="284"/>
      <c r="M59" s="284"/>
      <c r="N59" s="284"/>
      <c r="O59" s="284"/>
      <c r="P59" s="284"/>
      <c r="Q59" s="284"/>
      <c r="R59" s="284"/>
    </row>
  </sheetData>
  <sheetProtection formatCells="0" formatColumns="0" formatRows="0" insertColumns="0" insertRows="0" insertHyperlinks="0" deleteColumns="0" deleteRows="0" sort="0" autoFilter="0" pivotTables="0"/>
  <customSheetViews>
    <customSheetView guid="{65E3123D-ED26-44E3-A414-09EEEF825484}"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1"/>
      <headerFooter alignWithMargins="0">
        <oddFooter>&amp;A</oddFooter>
      </headerFooter>
    </customSheetView>
    <customSheetView guid="{82B4F4D9-5370-4303-A97E-2A49E01AF629}"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2"/>
      <headerFooter alignWithMargins="0">
        <oddFooter>&amp;A</oddFooter>
      </headerFooter>
    </customSheetView>
    <customSheetView guid="{D6CFA044-0C8C-4ECE-96A2-AFF3DD5E0425}"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3"/>
      <headerFooter alignWithMargins="0">
        <oddFooter>&amp;A</oddFooter>
      </headerFooter>
    </customSheetView>
  </customSheetViews>
  <mergeCells count="5">
    <mergeCell ref="E5:J5"/>
    <mergeCell ref="E7:J7"/>
    <mergeCell ref="E9:J9"/>
    <mergeCell ref="P9:R9"/>
    <mergeCell ref="A59:R59"/>
  </mergeCells>
  <printOptions horizontalCentered="1" verticalCentered="1"/>
  <pageMargins left="0.59055118110236227" right="0.59055118110236227" top="0.9055118110236221" bottom="0.9055118110236221" header="0.51181102362204722" footer="0.51181102362204722"/>
  <pageSetup paperSize="9" scale="94" orientation="portrait" errors="blank" horizontalDpi="200" verticalDpi="200" r:id="rId4"/>
  <headerFooter alignWithMargins="0">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D18"/>
  <sheetViews>
    <sheetView showGridLines="0" workbookViewId="0">
      <selection activeCell="A18" sqref="A18"/>
    </sheetView>
  </sheetViews>
  <sheetFormatPr defaultColWidth="9.140625" defaultRowHeight="11.25" x14ac:dyDescent="0.2"/>
  <cols>
    <col min="1" max="1" width="11.7109375" style="156" customWidth="1"/>
    <col min="2" max="2" width="62.85546875" style="156" customWidth="1"/>
    <col min="3" max="3" width="13.5703125" style="156" customWidth="1"/>
    <col min="4" max="4" width="9.140625" style="157"/>
    <col min="5" max="16384" width="9.140625" style="156"/>
  </cols>
  <sheetData>
    <row r="1" spans="1:4" s="81" customFormat="1" ht="18" x14ac:dyDescent="0.25">
      <c r="A1" s="72" t="s">
        <v>77</v>
      </c>
      <c r="B1" s="79"/>
      <c r="C1" s="79"/>
      <c r="D1" s="80"/>
    </row>
    <row r="2" spans="1:4" s="81" customFormat="1" ht="12.75" x14ac:dyDescent="0.2">
      <c r="A2" s="73" t="s">
        <v>60</v>
      </c>
      <c r="B2" s="75" t="str">
        <f>'Krycí list'!E5</f>
        <v>Učebny ZŠ TGM Ivančice</v>
      </c>
      <c r="C2" s="82"/>
      <c r="D2" s="80"/>
    </row>
    <row r="3" spans="1:4" s="81" customFormat="1" ht="12.75" x14ac:dyDescent="0.2">
      <c r="A3" s="73" t="s">
        <v>61</v>
      </c>
      <c r="B3" s="75" t="str">
        <f>'Krycí list'!E7</f>
        <v>Základní škola T. G. Masaryka Ivančice
Na Brněnce 1, okres Brno-venkov, příspěvková organizace</v>
      </c>
      <c r="C3" s="83"/>
      <c r="D3" s="80"/>
    </row>
    <row r="4" spans="1:4" s="81" customFormat="1" ht="12.75" x14ac:dyDescent="0.2">
      <c r="A4" s="73" t="s">
        <v>62</v>
      </c>
      <c r="B4" s="75" t="str">
        <f>'Krycí list'!E9</f>
        <v>OCENĚNÝ SOUPIS PRACÍ A DODÁVEK A SLUŽEB</v>
      </c>
      <c r="C4" s="83"/>
      <c r="D4" s="80"/>
    </row>
    <row r="5" spans="1:4" s="81" customFormat="1" ht="12.75" x14ac:dyDescent="0.2">
      <c r="A5" s="74" t="s">
        <v>63</v>
      </c>
      <c r="B5" s="75" t="str">
        <f>'Krycí list'!P5</f>
        <v xml:space="preserve"> </v>
      </c>
      <c r="C5" s="83"/>
      <c r="D5" s="80"/>
    </row>
    <row r="6" spans="1:4" s="81" customFormat="1" ht="6" customHeight="1" x14ac:dyDescent="0.2">
      <c r="A6" s="74"/>
      <c r="B6" s="75"/>
      <c r="C6" s="83"/>
      <c r="D6" s="80"/>
    </row>
    <row r="7" spans="1:4" s="81" customFormat="1" ht="12.75" x14ac:dyDescent="0.2">
      <c r="A7" s="84" t="s">
        <v>64</v>
      </c>
      <c r="B7" s="75" t="str">
        <f>'Krycí list'!E26</f>
        <v>Základní škola T. G. Masaryka Ivančice</v>
      </c>
      <c r="C7" s="83"/>
      <c r="D7" s="80"/>
    </row>
    <row r="8" spans="1:4" s="81" customFormat="1" ht="12.75" x14ac:dyDescent="0.2">
      <c r="A8" s="84" t="s">
        <v>65</v>
      </c>
      <c r="B8" s="75" t="str">
        <f>'Krycí list'!E28</f>
        <v xml:space="preserve"> </v>
      </c>
      <c r="C8" s="83"/>
      <c r="D8" s="80"/>
    </row>
    <row r="9" spans="1:4" s="81" customFormat="1" ht="12.75" x14ac:dyDescent="0.2">
      <c r="A9" s="84" t="s">
        <v>66</v>
      </c>
      <c r="B9" s="76">
        <f>'Krycí list'!O31</f>
        <v>0</v>
      </c>
      <c r="C9" s="83"/>
      <c r="D9" s="80"/>
    </row>
    <row r="10" spans="1:4" s="81" customFormat="1" ht="6.75" customHeight="1" x14ac:dyDescent="0.2">
      <c r="A10" s="79"/>
      <c r="B10" s="79"/>
      <c r="C10" s="79"/>
      <c r="D10" s="80"/>
    </row>
    <row r="11" spans="1:4" s="81" customFormat="1" ht="12.75" x14ac:dyDescent="0.2">
      <c r="A11" s="77" t="s">
        <v>67</v>
      </c>
      <c r="B11" s="70" t="s">
        <v>68</v>
      </c>
      <c r="C11" s="85" t="s">
        <v>69</v>
      </c>
      <c r="D11" s="80"/>
    </row>
    <row r="12" spans="1:4" s="81" customFormat="1" ht="12.75" x14ac:dyDescent="0.2">
      <c r="A12" s="78">
        <v>1</v>
      </c>
      <c r="B12" s="71">
        <v>2</v>
      </c>
      <c r="C12" s="86">
        <v>3</v>
      </c>
      <c r="D12" s="80"/>
    </row>
    <row r="13" spans="1:4" s="81" customFormat="1" ht="4.5" customHeight="1" x14ac:dyDescent="0.2">
      <c r="A13" s="87"/>
      <c r="B13" s="88"/>
      <c r="C13" s="88"/>
      <c r="D13" s="80"/>
    </row>
    <row r="14" spans="1:4" s="68" customFormat="1" ht="12" customHeight="1" x14ac:dyDescent="0.2">
      <c r="A14" s="203" t="s">
        <v>268</v>
      </c>
      <c r="B14" s="167" t="str">
        <f>'Učebna informatiky - malá'!E14</f>
        <v>Koncové prvky pro Učebnu informatiky - malá</v>
      </c>
      <c r="C14" s="204">
        <f>'Učebna informatiky - malá'!I14</f>
        <v>0</v>
      </c>
    </row>
    <row r="15" spans="1:4" s="68" customFormat="1" ht="12" customHeight="1" x14ac:dyDescent="0.2">
      <c r="A15" s="203" t="s">
        <v>269</v>
      </c>
      <c r="B15" s="167" t="str">
        <f>'Učebna informatiky - velká a ka'!E14</f>
        <v>Koncové prvky pro Učebnu informatiky - velká a kabinet</v>
      </c>
      <c r="C15" s="204">
        <f>'Učebna informatiky - velká a ka'!I14</f>
        <v>0</v>
      </c>
    </row>
    <row r="16" spans="1:4" s="68" customFormat="1" ht="12" customHeight="1" x14ac:dyDescent="0.2">
      <c r="A16" s="203" t="s">
        <v>270</v>
      </c>
      <c r="B16" s="167" t="str">
        <f>'Učebna pro výuku cizích jazyků'!E14</f>
        <v>Koncové prvky pro Učebnu pro výuku cizích jazyků</v>
      </c>
      <c r="C16" s="204">
        <f>'Učebna pro výuku cizích jazyků'!I14</f>
        <v>0</v>
      </c>
    </row>
    <row r="17" spans="1:3" s="68" customFormat="1" ht="12" customHeight="1" x14ac:dyDescent="0.2">
      <c r="A17" s="203" t="s">
        <v>271</v>
      </c>
      <c r="B17" s="167" t="str">
        <f>'Učebna pro výuku přírodních věd'!E14</f>
        <v>Koncové prvky pro Učebnu pro výuku přírodních věd</v>
      </c>
      <c r="C17" s="204">
        <f>'Učebna pro výuku přírodních věd'!I14</f>
        <v>0</v>
      </c>
    </row>
    <row r="18" spans="1:3" x14ac:dyDescent="0.2">
      <c r="A18" s="168"/>
      <c r="B18" s="169" t="s">
        <v>97</v>
      </c>
      <c r="C18" s="170">
        <f>SUM(C14:C17)</f>
        <v>0</v>
      </c>
    </row>
  </sheetData>
  <sheetProtection formatCells="0" formatColumns="0" formatRows="0" insertColumns="0" insertRows="0" insertHyperlinks="0" deleteColumns="0" deleteRows="0" sort="0" autoFilter="0" pivotTables="0"/>
  <customSheetViews>
    <customSheetView guid="{65E3123D-ED26-44E3-A414-09EEEF825484}"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1"/>
      <headerFooter alignWithMargins="0"/>
    </customSheetView>
    <customSheetView guid="{82B4F4D9-5370-4303-A97E-2A49E01AF629}"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2"/>
      <headerFooter alignWithMargins="0"/>
    </customSheetView>
    <customSheetView guid="{D6CFA044-0C8C-4ECE-96A2-AFF3DD5E0425}" showPageBreaks="1"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3"/>
      <headerFooter alignWithMargins="0"/>
    </customSheetView>
  </customSheetViews>
  <printOptions horizontalCentered="1"/>
  <pageMargins left="1.1023622047244095" right="1.1023622047244095" top="0.78740157480314965" bottom="0.78740157480314965" header="0.51181102362204722" footer="0.51181102362204722"/>
  <pageSetup paperSize="9" scale="89" fitToHeight="999" orientation="portrait" errors="blank" horizontalDpi="8189" verticalDpi="8189"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50B99-950E-4C02-B5E1-6AB73520FF20}">
  <sheetPr codeName="List5">
    <pageSetUpPr fitToPage="1"/>
  </sheetPr>
  <dimension ref="A1:L57"/>
  <sheetViews>
    <sheetView showGridLines="0" zoomScaleNormal="100" workbookViewId="0">
      <selection activeCell="K11" sqref="K11:L12"/>
    </sheetView>
  </sheetViews>
  <sheetFormatPr defaultColWidth="9.140625" defaultRowHeight="12.75" x14ac:dyDescent="0.2"/>
  <cols>
    <col min="1" max="1" width="5.5703125" style="182" customWidth="1"/>
    <col min="2" max="2" width="4.42578125" style="185" customWidth="1"/>
    <col min="3" max="3" width="6" style="185" customWidth="1"/>
    <col min="4" max="4" width="12.7109375" style="195" customWidth="1"/>
    <col min="5" max="5" width="94.28515625" style="166" customWidth="1"/>
    <col min="6" max="6" width="7.7109375" style="185" customWidth="1"/>
    <col min="7" max="7" width="9.85546875" style="182" customWidth="1"/>
    <col min="8" max="8" width="13.140625" style="182" customWidth="1"/>
    <col min="9" max="9" width="15.5703125" style="182" customWidth="1"/>
    <col min="10" max="10" width="9.140625" style="81"/>
    <col min="11" max="12" width="17.85546875" style="81" customWidth="1"/>
    <col min="13" max="16384" width="9.140625" style="81"/>
  </cols>
  <sheetData>
    <row r="1" spans="1:12" s="173" customFormat="1" ht="18" x14ac:dyDescent="0.2">
      <c r="A1" s="199" t="s">
        <v>100</v>
      </c>
      <c r="B1" s="200"/>
      <c r="C1" s="200"/>
      <c r="D1" s="188"/>
      <c r="E1" s="188"/>
      <c r="F1" s="200"/>
      <c r="G1" s="200"/>
      <c r="H1" s="200"/>
      <c r="I1" s="200"/>
    </row>
    <row r="2" spans="1:12" s="173" customFormat="1" x14ac:dyDescent="0.2">
      <c r="A2" s="201" t="s">
        <v>60</v>
      </c>
      <c r="B2" s="200"/>
      <c r="C2" s="135" t="str">
        <f>'Krycí list'!E5</f>
        <v>Učebny ZŠ TGM Ivančice</v>
      </c>
      <c r="D2" s="189"/>
      <c r="E2" s="189"/>
      <c r="F2" s="200"/>
      <c r="G2" s="200"/>
      <c r="H2" s="200"/>
      <c r="I2" s="200"/>
    </row>
    <row r="3" spans="1:12" s="173" customFormat="1" x14ac:dyDescent="0.2">
      <c r="A3" s="201" t="s">
        <v>61</v>
      </c>
      <c r="B3" s="200"/>
      <c r="C3" s="285" t="str">
        <f>'Krycí list'!E7</f>
        <v>Základní škola T. G. Masaryka Ivančice
Na Brněnce 1, okres Brno-venkov, příspěvková organizace</v>
      </c>
      <c r="D3" s="286"/>
      <c r="E3" s="286"/>
      <c r="F3" s="200"/>
      <c r="G3" s="200"/>
      <c r="H3" s="200"/>
      <c r="I3" s="135"/>
    </row>
    <row r="4" spans="1:12" s="173" customFormat="1" x14ac:dyDescent="0.2">
      <c r="A4" s="201" t="s">
        <v>62</v>
      </c>
      <c r="B4" s="200"/>
      <c r="C4" s="135" t="str">
        <f>'Krycí list'!E9</f>
        <v>OCENĚNÝ SOUPIS PRACÍ A DODÁVEK A SLUŽEB</v>
      </c>
      <c r="D4" s="189"/>
      <c r="E4" s="189"/>
      <c r="F4" s="200"/>
      <c r="G4" s="200"/>
      <c r="H4" s="200"/>
      <c r="I4" s="135"/>
    </row>
    <row r="5" spans="1:12" s="173" customFormat="1" x14ac:dyDescent="0.2">
      <c r="A5" s="200" t="s">
        <v>70</v>
      </c>
      <c r="B5" s="200"/>
      <c r="C5" s="135" t="str">
        <f>'Krycí list'!P5</f>
        <v xml:space="preserve"> </v>
      </c>
      <c r="D5" s="189"/>
      <c r="E5" s="189"/>
      <c r="F5" s="200"/>
      <c r="G5" s="200"/>
      <c r="H5" s="200"/>
      <c r="I5" s="135"/>
    </row>
    <row r="6" spans="1:12" s="173" customFormat="1" x14ac:dyDescent="0.2">
      <c r="A6" s="200"/>
      <c r="B6" s="200"/>
      <c r="C6" s="135"/>
      <c r="D6" s="189"/>
      <c r="E6" s="189"/>
      <c r="F6" s="200"/>
      <c r="G6" s="200"/>
      <c r="H6" s="200"/>
      <c r="I6" s="135"/>
    </row>
    <row r="7" spans="1:12" s="173" customFormat="1" x14ac:dyDescent="0.2">
      <c r="A7" s="200" t="s">
        <v>64</v>
      </c>
      <c r="B7" s="200"/>
      <c r="C7" s="285" t="str">
        <f>'Krycí list'!E26</f>
        <v>Základní škola T. G. Masaryka Ivančice</v>
      </c>
      <c r="D7" s="286"/>
      <c r="E7" s="286"/>
      <c r="F7" s="200"/>
      <c r="G7" s="200"/>
      <c r="H7" s="200"/>
      <c r="I7" s="135"/>
    </row>
    <row r="8" spans="1:12" s="173" customFormat="1" x14ac:dyDescent="0.2">
      <c r="A8" s="200" t="s">
        <v>65</v>
      </c>
      <c r="B8" s="200"/>
      <c r="C8" s="285" t="str">
        <f>'Krycí list'!E28</f>
        <v xml:space="preserve"> </v>
      </c>
      <c r="D8" s="286"/>
      <c r="E8" s="189"/>
      <c r="F8" s="200"/>
      <c r="G8" s="200"/>
      <c r="H8" s="200"/>
      <c r="I8" s="135"/>
    </row>
    <row r="9" spans="1:12" s="173" customFormat="1" x14ac:dyDescent="0.2">
      <c r="A9" s="200" t="s">
        <v>66</v>
      </c>
      <c r="B9" s="200"/>
      <c r="C9" s="287">
        <f>'Krycí list'!O31</f>
        <v>0</v>
      </c>
      <c r="D9" s="286"/>
      <c r="E9" s="189"/>
      <c r="F9" s="200"/>
      <c r="G9" s="200"/>
      <c r="H9" s="200"/>
      <c r="I9" s="135"/>
    </row>
    <row r="10" spans="1:12" s="173" customFormat="1" x14ac:dyDescent="0.2">
      <c r="A10" s="200"/>
      <c r="B10" s="200"/>
      <c r="C10" s="200"/>
      <c r="D10" s="188"/>
      <c r="E10" s="188"/>
      <c r="F10" s="200"/>
      <c r="G10" s="200"/>
      <c r="H10" s="200"/>
      <c r="I10" s="200"/>
    </row>
    <row r="11" spans="1:12" s="198" customFormat="1" ht="50.25" customHeight="1" x14ac:dyDescent="0.2">
      <c r="A11" s="179" t="s">
        <v>71</v>
      </c>
      <c r="B11" s="136" t="s">
        <v>72</v>
      </c>
      <c r="C11" s="136" t="s">
        <v>73</v>
      </c>
      <c r="D11" s="136" t="s">
        <v>96</v>
      </c>
      <c r="E11" s="136" t="s">
        <v>93</v>
      </c>
      <c r="F11" s="136" t="s">
        <v>74</v>
      </c>
      <c r="G11" s="136" t="s">
        <v>75</v>
      </c>
      <c r="H11" s="136" t="s">
        <v>94</v>
      </c>
      <c r="I11" s="136" t="s">
        <v>95</v>
      </c>
      <c r="K11" s="136" t="s">
        <v>279</v>
      </c>
      <c r="L11" s="136" t="s">
        <v>280</v>
      </c>
    </row>
    <row r="12" spans="1:12" s="185" customFormat="1" x14ac:dyDescent="0.2">
      <c r="A12" s="180">
        <v>1</v>
      </c>
      <c r="B12" s="152">
        <v>2</v>
      </c>
      <c r="C12" s="152">
        <v>3</v>
      </c>
      <c r="D12" s="137">
        <v>4</v>
      </c>
      <c r="E12" s="137">
        <v>5</v>
      </c>
      <c r="F12" s="152">
        <v>6</v>
      </c>
      <c r="G12" s="152">
        <v>7</v>
      </c>
      <c r="H12" s="152">
        <v>8</v>
      </c>
      <c r="I12" s="152">
        <v>9</v>
      </c>
      <c r="K12" s="152">
        <v>10</v>
      </c>
      <c r="L12" s="152">
        <v>11</v>
      </c>
    </row>
    <row r="13" spans="1:12" x14ac:dyDescent="0.2">
      <c r="A13" s="181"/>
      <c r="B13" s="183"/>
      <c r="C13" s="183"/>
      <c r="D13" s="190"/>
      <c r="E13" s="160"/>
      <c r="F13" s="183"/>
      <c r="G13" s="181"/>
      <c r="H13" s="181"/>
      <c r="I13" s="181"/>
    </row>
    <row r="14" spans="1:12" s="138" customFormat="1" x14ac:dyDescent="0.2">
      <c r="A14" s="176"/>
      <c r="B14" s="146"/>
      <c r="C14" s="186"/>
      <c r="D14" s="191" t="s">
        <v>86</v>
      </c>
      <c r="E14" s="161" t="s">
        <v>211</v>
      </c>
      <c r="F14" s="186"/>
      <c r="G14" s="174"/>
      <c r="H14" s="174"/>
      <c r="I14" s="147">
        <f>SUBTOTAL(9,I15:I56)</f>
        <v>0</v>
      </c>
    </row>
    <row r="15" spans="1:12" s="134" customFormat="1" x14ac:dyDescent="0.2">
      <c r="A15" s="144"/>
      <c r="B15" s="139"/>
      <c r="C15" s="178"/>
      <c r="D15" s="192"/>
      <c r="E15" s="159" t="s">
        <v>147</v>
      </c>
      <c r="F15" s="178"/>
      <c r="G15" s="175"/>
      <c r="H15" s="175"/>
      <c r="I15" s="140">
        <f>SUBTOTAL(9,I16:I24)</f>
        <v>0</v>
      </c>
    </row>
    <row r="16" spans="1:12" s="134" customFormat="1" ht="114.75" x14ac:dyDescent="0.2">
      <c r="A16" s="144">
        <v>1</v>
      </c>
      <c r="B16" s="141"/>
      <c r="C16" s="141" t="s">
        <v>99</v>
      </c>
      <c r="D16" s="193" t="s">
        <v>127</v>
      </c>
      <c r="E16" s="162" t="s">
        <v>160</v>
      </c>
      <c r="F16" s="141" t="s">
        <v>76</v>
      </c>
      <c r="G16" s="142">
        <v>1</v>
      </c>
      <c r="H16" s="143"/>
      <c r="I16" s="143">
        <f t="shared" ref="I16:I18" si="0">ROUND(G16*H16,2)</f>
        <v>0</v>
      </c>
      <c r="K16" s="291"/>
    </row>
    <row r="17" spans="1:12" s="134" customFormat="1" ht="89.25" x14ac:dyDescent="0.2">
      <c r="A17" s="144">
        <v>2</v>
      </c>
      <c r="B17" s="141"/>
      <c r="C17" s="141" t="s">
        <v>99</v>
      </c>
      <c r="D17" s="193" t="s">
        <v>128</v>
      </c>
      <c r="E17" s="162" t="s">
        <v>131</v>
      </c>
      <c r="F17" s="141" t="s">
        <v>76</v>
      </c>
      <c r="G17" s="142">
        <f>G16</f>
        <v>1</v>
      </c>
      <c r="H17" s="143"/>
      <c r="I17" s="143">
        <f t="shared" ref="I17" si="1">ROUND(G17*H17,2)</f>
        <v>0</v>
      </c>
    </row>
    <row r="18" spans="1:12" s="134" customFormat="1" ht="38.25" x14ac:dyDescent="0.2">
      <c r="A18" s="144">
        <v>3</v>
      </c>
      <c r="B18" s="141"/>
      <c r="C18" s="141" t="s">
        <v>99</v>
      </c>
      <c r="D18" s="193" t="s">
        <v>118</v>
      </c>
      <c r="E18" s="271" t="s">
        <v>259</v>
      </c>
      <c r="F18" s="141" t="s">
        <v>76</v>
      </c>
      <c r="G18" s="142">
        <v>1</v>
      </c>
      <c r="H18" s="143"/>
      <c r="I18" s="143">
        <f t="shared" si="0"/>
        <v>0</v>
      </c>
    </row>
    <row r="19" spans="1:12" s="134" customFormat="1" ht="25.5" x14ac:dyDescent="0.2">
      <c r="A19" s="144">
        <v>4</v>
      </c>
      <c r="B19" s="141"/>
      <c r="C19" s="187" t="s">
        <v>99</v>
      </c>
      <c r="D19" s="155" t="s">
        <v>105</v>
      </c>
      <c r="E19" s="162" t="s">
        <v>133</v>
      </c>
      <c r="F19" s="141" t="s">
        <v>76</v>
      </c>
      <c r="G19" s="142">
        <v>1</v>
      </c>
      <c r="H19" s="143"/>
      <c r="I19" s="143">
        <f t="shared" ref="I19:I24" si="2">ROUND(G19*H19,2)</f>
        <v>0</v>
      </c>
    </row>
    <row r="20" spans="1:12" s="134" customFormat="1" ht="38.25" x14ac:dyDescent="0.2">
      <c r="A20" s="144">
        <v>5</v>
      </c>
      <c r="B20" s="141"/>
      <c r="C20" s="187" t="s">
        <v>99</v>
      </c>
      <c r="D20" s="155" t="s">
        <v>136</v>
      </c>
      <c r="E20" s="162" t="s">
        <v>134</v>
      </c>
      <c r="F20" s="141" t="s">
        <v>76</v>
      </c>
      <c r="G20" s="142">
        <f>SUM(G19:G19)</f>
        <v>1</v>
      </c>
      <c r="H20" s="143"/>
      <c r="I20" s="143">
        <f t="shared" si="2"/>
        <v>0</v>
      </c>
    </row>
    <row r="21" spans="1:12" s="134" customFormat="1" ht="25.5" x14ac:dyDescent="0.2">
      <c r="A21" s="144">
        <v>6</v>
      </c>
      <c r="B21" s="141"/>
      <c r="C21" s="187" t="s">
        <v>99</v>
      </c>
      <c r="D21" s="155" t="s">
        <v>105</v>
      </c>
      <c r="E21" s="162" t="s">
        <v>135</v>
      </c>
      <c r="F21" s="141" t="s">
        <v>76</v>
      </c>
      <c r="G21" s="142">
        <f>G20</f>
        <v>1</v>
      </c>
      <c r="H21" s="143"/>
      <c r="I21" s="143">
        <f t="shared" si="2"/>
        <v>0</v>
      </c>
    </row>
    <row r="22" spans="1:12" s="134" customFormat="1" ht="25.5" x14ac:dyDescent="0.2">
      <c r="A22" s="144">
        <v>7</v>
      </c>
      <c r="B22" s="141"/>
      <c r="C22" s="141" t="s">
        <v>99</v>
      </c>
      <c r="D22" s="171" t="s">
        <v>102</v>
      </c>
      <c r="E22" s="162" t="s">
        <v>109</v>
      </c>
      <c r="F22" s="141" t="s">
        <v>76</v>
      </c>
      <c r="G22" s="153">
        <v>1</v>
      </c>
      <c r="H22" s="143"/>
      <c r="I22" s="143">
        <f t="shared" si="2"/>
        <v>0</v>
      </c>
    </row>
    <row r="23" spans="1:12" s="134" customFormat="1" ht="63.75" x14ac:dyDescent="0.2">
      <c r="A23" s="144">
        <v>8</v>
      </c>
      <c r="B23" s="141"/>
      <c r="C23" s="141" t="s">
        <v>99</v>
      </c>
      <c r="D23" s="193" t="s">
        <v>106</v>
      </c>
      <c r="E23" s="163" t="s">
        <v>156</v>
      </c>
      <c r="F23" s="141" t="s">
        <v>76</v>
      </c>
      <c r="G23" s="142">
        <v>1</v>
      </c>
      <c r="H23" s="143"/>
      <c r="I23" s="143">
        <f t="shared" si="2"/>
        <v>0</v>
      </c>
    </row>
    <row r="24" spans="1:12" s="134" customFormat="1" ht="51" x14ac:dyDescent="0.2">
      <c r="A24" s="144">
        <v>9</v>
      </c>
      <c r="B24" s="141"/>
      <c r="C24" s="141" t="s">
        <v>99</v>
      </c>
      <c r="D24" s="193" t="s">
        <v>80</v>
      </c>
      <c r="E24" s="162" t="s">
        <v>129</v>
      </c>
      <c r="F24" s="141" t="s">
        <v>76</v>
      </c>
      <c r="G24" s="142">
        <v>1</v>
      </c>
      <c r="H24" s="143"/>
      <c r="I24" s="143">
        <f t="shared" si="2"/>
        <v>0</v>
      </c>
      <c r="K24" s="291"/>
    </row>
    <row r="25" spans="1:12" s="134" customFormat="1" x14ac:dyDescent="0.2">
      <c r="A25" s="144"/>
      <c r="B25" s="141"/>
      <c r="C25" s="139"/>
      <c r="D25" s="172"/>
      <c r="E25" s="159" t="s">
        <v>148</v>
      </c>
      <c r="F25" s="196"/>
      <c r="G25" s="175"/>
      <c r="H25" s="175"/>
      <c r="I25" s="140">
        <f>SUBTOTAL(9,I26:I45)</f>
        <v>0</v>
      </c>
    </row>
    <row r="26" spans="1:12" s="134" customFormat="1" ht="102" x14ac:dyDescent="0.2">
      <c r="A26" s="144">
        <v>10</v>
      </c>
      <c r="B26" s="141"/>
      <c r="C26" s="141" t="s">
        <v>99</v>
      </c>
      <c r="D26" s="193" t="s">
        <v>81</v>
      </c>
      <c r="E26" s="162" t="s">
        <v>158</v>
      </c>
      <c r="F26" s="141" t="s">
        <v>76</v>
      </c>
      <c r="G26" s="142">
        <v>1</v>
      </c>
      <c r="H26" s="143"/>
      <c r="I26" s="150">
        <f t="shared" ref="I26:I45" si="3">ROUND(G26*H26,2)</f>
        <v>0</v>
      </c>
      <c r="K26" s="291"/>
      <c r="L26" s="291"/>
    </row>
    <row r="27" spans="1:12" s="134" customFormat="1" ht="63.75" x14ac:dyDescent="0.2">
      <c r="A27" s="144">
        <v>11</v>
      </c>
      <c r="B27" s="141"/>
      <c r="C27" s="141" t="s">
        <v>99</v>
      </c>
      <c r="D27" s="193" t="s">
        <v>82</v>
      </c>
      <c r="E27" s="162" t="s">
        <v>130</v>
      </c>
      <c r="F27" s="141" t="s">
        <v>76</v>
      </c>
      <c r="G27" s="142">
        <v>2</v>
      </c>
      <c r="H27" s="143"/>
      <c r="I27" s="150">
        <f t="shared" si="3"/>
        <v>0</v>
      </c>
    </row>
    <row r="28" spans="1:12" s="134" customFormat="1" ht="76.5" x14ac:dyDescent="0.2">
      <c r="A28" s="144">
        <v>12</v>
      </c>
      <c r="B28" s="141"/>
      <c r="C28" s="141" t="s">
        <v>99</v>
      </c>
      <c r="D28" s="193" t="s">
        <v>150</v>
      </c>
      <c r="E28" s="163" t="s">
        <v>152</v>
      </c>
      <c r="F28" s="141" t="s">
        <v>76</v>
      </c>
      <c r="G28" s="142">
        <v>15</v>
      </c>
      <c r="H28" s="143"/>
      <c r="I28" s="143">
        <f t="shared" ref="I28:I29" si="4">ROUND(G28*H28,2)</f>
        <v>0</v>
      </c>
    </row>
    <row r="29" spans="1:12" s="134" customFormat="1" ht="51" x14ac:dyDescent="0.2">
      <c r="A29" s="144">
        <v>13</v>
      </c>
      <c r="B29" s="141"/>
      <c r="C29" s="141" t="s">
        <v>99</v>
      </c>
      <c r="D29" s="193" t="s">
        <v>151</v>
      </c>
      <c r="E29" s="163" t="s">
        <v>153</v>
      </c>
      <c r="F29" s="141" t="s">
        <v>76</v>
      </c>
      <c r="G29" s="142">
        <v>15</v>
      </c>
      <c r="H29" s="143"/>
      <c r="I29" s="143">
        <f t="shared" si="4"/>
        <v>0</v>
      </c>
    </row>
    <row r="30" spans="1:12" s="134" customFormat="1" ht="25.5" x14ac:dyDescent="0.2">
      <c r="A30" s="144">
        <v>14</v>
      </c>
      <c r="B30" s="141"/>
      <c r="C30" s="141" t="s">
        <v>99</v>
      </c>
      <c r="D30" s="171" t="s">
        <v>103</v>
      </c>
      <c r="E30" s="163" t="s">
        <v>116</v>
      </c>
      <c r="F30" s="141" t="s">
        <v>76</v>
      </c>
      <c r="G30" s="142">
        <v>1</v>
      </c>
      <c r="H30" s="143"/>
      <c r="I30" s="150">
        <f t="shared" si="3"/>
        <v>0</v>
      </c>
    </row>
    <row r="31" spans="1:12" s="134" customFormat="1" ht="25.5" x14ac:dyDescent="0.2">
      <c r="A31" s="144">
        <v>15</v>
      </c>
      <c r="B31" s="141"/>
      <c r="C31" s="141" t="s">
        <v>99</v>
      </c>
      <c r="D31" s="171" t="s">
        <v>104</v>
      </c>
      <c r="E31" s="162" t="s">
        <v>117</v>
      </c>
      <c r="F31" s="141" t="s">
        <v>76</v>
      </c>
      <c r="G31" s="142">
        <v>1</v>
      </c>
      <c r="H31" s="143"/>
      <c r="I31" s="150">
        <f t="shared" si="3"/>
        <v>0</v>
      </c>
    </row>
    <row r="32" spans="1:12" s="134" customFormat="1" ht="25.5" x14ac:dyDescent="0.2">
      <c r="A32" s="144">
        <v>16</v>
      </c>
      <c r="B32" s="141"/>
      <c r="C32" s="141" t="s">
        <v>99</v>
      </c>
      <c r="D32" s="171" t="s">
        <v>105</v>
      </c>
      <c r="E32" s="162" t="s">
        <v>146</v>
      </c>
      <c r="F32" s="141" t="s">
        <v>76</v>
      </c>
      <c r="G32" s="142">
        <v>1</v>
      </c>
      <c r="H32" s="143"/>
      <c r="I32" s="150">
        <f t="shared" si="3"/>
        <v>0</v>
      </c>
    </row>
    <row r="33" spans="1:12" s="134" customFormat="1" ht="102" x14ac:dyDescent="0.2">
      <c r="A33" s="144">
        <v>17</v>
      </c>
      <c r="B33" s="141"/>
      <c r="C33" s="141" t="s">
        <v>99</v>
      </c>
      <c r="D33" s="193" t="s">
        <v>83</v>
      </c>
      <c r="E33" s="162" t="s">
        <v>159</v>
      </c>
      <c r="F33" s="141" t="s">
        <v>76</v>
      </c>
      <c r="G33" s="142">
        <v>14</v>
      </c>
      <c r="H33" s="143"/>
      <c r="I33" s="143">
        <f t="shared" si="3"/>
        <v>0</v>
      </c>
      <c r="K33" s="291"/>
      <c r="L33" s="291"/>
    </row>
    <row r="34" spans="1:12" s="134" customFormat="1" x14ac:dyDescent="0.2">
      <c r="A34" s="144">
        <v>18</v>
      </c>
      <c r="B34" s="141"/>
      <c r="C34" s="141" t="s">
        <v>99</v>
      </c>
      <c r="D34" s="193" t="s">
        <v>125</v>
      </c>
      <c r="E34" s="162" t="s">
        <v>126</v>
      </c>
      <c r="F34" s="141" t="s">
        <v>76</v>
      </c>
      <c r="G34" s="142">
        <f>G33</f>
        <v>14</v>
      </c>
      <c r="H34" s="143"/>
      <c r="I34" s="143">
        <f t="shared" si="3"/>
        <v>0</v>
      </c>
    </row>
    <row r="35" spans="1:12" s="134" customFormat="1" ht="63.75" x14ac:dyDescent="0.2">
      <c r="A35" s="144">
        <v>19</v>
      </c>
      <c r="B35" s="141"/>
      <c r="C35" s="141" t="s">
        <v>99</v>
      </c>
      <c r="D35" s="193" t="s">
        <v>82</v>
      </c>
      <c r="E35" s="162" t="s">
        <v>130</v>
      </c>
      <c r="F35" s="141" t="s">
        <v>76</v>
      </c>
      <c r="G35" s="142">
        <f>G33</f>
        <v>14</v>
      </c>
      <c r="H35" s="143"/>
      <c r="I35" s="143">
        <f t="shared" si="3"/>
        <v>0</v>
      </c>
    </row>
    <row r="36" spans="1:12" s="134" customFormat="1" ht="25.5" x14ac:dyDescent="0.2">
      <c r="A36" s="144">
        <v>20</v>
      </c>
      <c r="B36" s="141"/>
      <c r="C36" s="141" t="s">
        <v>99</v>
      </c>
      <c r="D36" s="155" t="s">
        <v>103</v>
      </c>
      <c r="E36" s="163" t="s">
        <v>108</v>
      </c>
      <c r="F36" s="141" t="s">
        <v>76</v>
      </c>
      <c r="G36" s="142">
        <f>G33</f>
        <v>14</v>
      </c>
      <c r="H36" s="143"/>
      <c r="I36" s="143">
        <f t="shared" si="3"/>
        <v>0</v>
      </c>
    </row>
    <row r="37" spans="1:12" s="134" customFormat="1" ht="66" customHeight="1" x14ac:dyDescent="0.2">
      <c r="A37" s="144">
        <v>21</v>
      </c>
      <c r="B37" s="141"/>
      <c r="C37" s="141" t="s">
        <v>99</v>
      </c>
      <c r="D37" s="193" t="s">
        <v>122</v>
      </c>
      <c r="E37" s="205" t="s">
        <v>161</v>
      </c>
      <c r="F37" s="141" t="s">
        <v>76</v>
      </c>
      <c r="G37" s="142">
        <v>1</v>
      </c>
      <c r="H37" s="143"/>
      <c r="I37" s="143">
        <f t="shared" si="3"/>
        <v>0</v>
      </c>
    </row>
    <row r="38" spans="1:12" s="134" customFormat="1" ht="25.5" x14ac:dyDescent="0.2">
      <c r="A38" s="144">
        <v>22</v>
      </c>
      <c r="B38" s="141"/>
      <c r="C38" s="141" t="s">
        <v>99</v>
      </c>
      <c r="D38" s="193" t="s">
        <v>123</v>
      </c>
      <c r="E38" s="162" t="s">
        <v>124</v>
      </c>
      <c r="F38" s="141" t="s">
        <v>76</v>
      </c>
      <c r="G38" s="142">
        <f>G37</f>
        <v>1</v>
      </c>
      <c r="H38" s="143"/>
      <c r="I38" s="143">
        <f t="shared" si="3"/>
        <v>0</v>
      </c>
    </row>
    <row r="39" spans="1:12" s="134" customFormat="1" ht="51" x14ac:dyDescent="0.2">
      <c r="A39" s="144">
        <v>23</v>
      </c>
      <c r="B39" s="141"/>
      <c r="C39" s="141" t="s">
        <v>99</v>
      </c>
      <c r="D39" s="193" t="s">
        <v>84</v>
      </c>
      <c r="E39" s="162" t="s">
        <v>162</v>
      </c>
      <c r="F39" s="141" t="s">
        <v>76</v>
      </c>
      <c r="G39" s="142">
        <v>1</v>
      </c>
      <c r="H39" s="143"/>
      <c r="I39" s="150">
        <f t="shared" si="3"/>
        <v>0</v>
      </c>
    </row>
    <row r="40" spans="1:12" s="134" customFormat="1" ht="25.5" x14ac:dyDescent="0.2">
      <c r="A40" s="144">
        <v>24</v>
      </c>
      <c r="B40" s="141"/>
      <c r="C40" s="141" t="s">
        <v>99</v>
      </c>
      <c r="D40" s="193" t="s">
        <v>163</v>
      </c>
      <c r="E40" s="162" t="s">
        <v>164</v>
      </c>
      <c r="F40" s="141" t="s">
        <v>76</v>
      </c>
      <c r="G40" s="142">
        <v>1</v>
      </c>
      <c r="H40" s="143"/>
      <c r="I40" s="143">
        <f t="shared" si="3"/>
        <v>0</v>
      </c>
    </row>
    <row r="41" spans="1:12" s="134" customFormat="1" ht="25.5" x14ac:dyDescent="0.2">
      <c r="A41" s="144">
        <v>25</v>
      </c>
      <c r="B41" s="141"/>
      <c r="C41" s="141" t="s">
        <v>99</v>
      </c>
      <c r="D41" s="193" t="s">
        <v>85</v>
      </c>
      <c r="E41" s="163" t="s">
        <v>137</v>
      </c>
      <c r="F41" s="141" t="s">
        <v>76</v>
      </c>
      <c r="G41" s="142">
        <v>1</v>
      </c>
      <c r="H41" s="143"/>
      <c r="I41" s="143">
        <f t="shared" si="3"/>
        <v>0</v>
      </c>
    </row>
    <row r="42" spans="1:12" s="134" customFormat="1" ht="25.5" x14ac:dyDescent="0.2">
      <c r="A42" s="144">
        <v>26</v>
      </c>
      <c r="B42" s="141"/>
      <c r="C42" s="141" t="s">
        <v>99</v>
      </c>
      <c r="D42" s="193" t="s">
        <v>142</v>
      </c>
      <c r="E42" s="163" t="s">
        <v>138</v>
      </c>
      <c r="F42" s="141" t="s">
        <v>76</v>
      </c>
      <c r="G42" s="142">
        <f>G41</f>
        <v>1</v>
      </c>
      <c r="H42" s="143"/>
      <c r="I42" s="143">
        <f t="shared" si="3"/>
        <v>0</v>
      </c>
    </row>
    <row r="43" spans="1:12" s="134" customFormat="1" ht="25.5" x14ac:dyDescent="0.2">
      <c r="A43" s="144">
        <v>27</v>
      </c>
      <c r="B43" s="141"/>
      <c r="C43" s="141" t="s">
        <v>99</v>
      </c>
      <c r="D43" s="193" t="s">
        <v>144</v>
      </c>
      <c r="E43" s="163" t="s">
        <v>139</v>
      </c>
      <c r="F43" s="141" t="s">
        <v>76</v>
      </c>
      <c r="G43" s="142">
        <f>G41</f>
        <v>1</v>
      </c>
      <c r="H43" s="143"/>
      <c r="I43" s="143">
        <f t="shared" si="3"/>
        <v>0</v>
      </c>
    </row>
    <row r="44" spans="1:12" s="134" customFormat="1" ht="25.5" x14ac:dyDescent="0.2">
      <c r="A44" s="144">
        <v>28</v>
      </c>
      <c r="B44" s="141"/>
      <c r="C44" s="141" t="s">
        <v>99</v>
      </c>
      <c r="D44" s="193" t="s">
        <v>143</v>
      </c>
      <c r="E44" s="163" t="s">
        <v>140</v>
      </c>
      <c r="F44" s="141" t="s">
        <v>76</v>
      </c>
      <c r="G44" s="142">
        <f>G41*8</f>
        <v>8</v>
      </c>
      <c r="H44" s="143"/>
      <c r="I44" s="143">
        <f t="shared" si="3"/>
        <v>0</v>
      </c>
    </row>
    <row r="45" spans="1:12" s="134" customFormat="1" ht="25.5" x14ac:dyDescent="0.2">
      <c r="A45" s="144">
        <v>29</v>
      </c>
      <c r="B45" s="141"/>
      <c r="C45" s="141" t="s">
        <v>99</v>
      </c>
      <c r="D45" s="193" t="s">
        <v>145</v>
      </c>
      <c r="E45" s="163" t="s">
        <v>141</v>
      </c>
      <c r="F45" s="141" t="s">
        <v>76</v>
      </c>
      <c r="G45" s="142">
        <f>G41*2</f>
        <v>2</v>
      </c>
      <c r="H45" s="143"/>
      <c r="I45" s="143">
        <f t="shared" si="3"/>
        <v>0</v>
      </c>
    </row>
    <row r="46" spans="1:12" s="134" customFormat="1" x14ac:dyDescent="0.2">
      <c r="A46" s="144"/>
      <c r="B46" s="141"/>
      <c r="C46" s="141"/>
      <c r="D46" s="193"/>
      <c r="E46" s="159" t="s">
        <v>115</v>
      </c>
      <c r="F46" s="196"/>
      <c r="G46" s="175"/>
      <c r="H46" s="175"/>
      <c r="I46" s="140">
        <f>SUBTOTAL(9,I47:I56)</f>
        <v>0</v>
      </c>
    </row>
    <row r="47" spans="1:12" s="134" customFormat="1" ht="89.25" x14ac:dyDescent="0.2">
      <c r="A47" s="144">
        <v>30</v>
      </c>
      <c r="B47" s="141"/>
      <c r="C47" s="141" t="s">
        <v>99</v>
      </c>
      <c r="D47" s="154" t="s">
        <v>110</v>
      </c>
      <c r="E47" s="164" t="s">
        <v>154</v>
      </c>
      <c r="F47" s="141" t="s">
        <v>76</v>
      </c>
      <c r="G47" s="142">
        <v>1</v>
      </c>
      <c r="H47" s="143"/>
      <c r="I47" s="143">
        <f>ROUND(G47*H47,2)</f>
        <v>0</v>
      </c>
    </row>
    <row r="48" spans="1:12" s="134" customFormat="1" ht="102" x14ac:dyDescent="0.2">
      <c r="A48" s="144">
        <v>31</v>
      </c>
      <c r="B48" s="141"/>
      <c r="C48" s="141" t="s">
        <v>99</v>
      </c>
      <c r="D48" s="154" t="s">
        <v>111</v>
      </c>
      <c r="E48" s="164" t="s">
        <v>155</v>
      </c>
      <c r="F48" s="141" t="s">
        <v>76</v>
      </c>
      <c r="G48" s="142">
        <v>1</v>
      </c>
      <c r="H48" s="143"/>
      <c r="I48" s="143">
        <f>ROUND(G48*H48,2)</f>
        <v>0</v>
      </c>
    </row>
    <row r="49" spans="1:9" s="134" customFormat="1" ht="25.5" x14ac:dyDescent="0.2">
      <c r="A49" s="144">
        <v>32</v>
      </c>
      <c r="B49" s="141"/>
      <c r="C49" s="141" t="s">
        <v>99</v>
      </c>
      <c r="D49" s="193" t="s">
        <v>98</v>
      </c>
      <c r="E49" s="162" t="s">
        <v>107</v>
      </c>
      <c r="F49" s="141" t="s">
        <v>76</v>
      </c>
      <c r="G49" s="142">
        <v>1</v>
      </c>
      <c r="H49" s="143"/>
      <c r="I49" s="150">
        <f t="shared" ref="I49" si="5">ROUND(G49*H49,2)</f>
        <v>0</v>
      </c>
    </row>
    <row r="50" spans="1:9" s="134" customFormat="1" ht="76.5" x14ac:dyDescent="0.2">
      <c r="A50" s="144">
        <v>33</v>
      </c>
      <c r="B50" s="141"/>
      <c r="C50" s="141" t="s">
        <v>99</v>
      </c>
      <c r="D50" s="154" t="s">
        <v>112</v>
      </c>
      <c r="E50" s="158" t="s">
        <v>149</v>
      </c>
      <c r="F50" s="141" t="s">
        <v>76</v>
      </c>
      <c r="G50" s="142">
        <v>1</v>
      </c>
      <c r="H50" s="143"/>
      <c r="I50" s="143">
        <f>ROUND(G50*H50,2)</f>
        <v>0</v>
      </c>
    </row>
    <row r="51" spans="1:9" s="134" customFormat="1" ht="102" x14ac:dyDescent="0.2">
      <c r="A51" s="144">
        <v>34</v>
      </c>
      <c r="B51" s="141"/>
      <c r="C51" s="141" t="s">
        <v>99</v>
      </c>
      <c r="D51" s="154" t="s">
        <v>113</v>
      </c>
      <c r="E51" s="158" t="s">
        <v>114</v>
      </c>
      <c r="F51" s="141" t="s">
        <v>76</v>
      </c>
      <c r="G51" s="142">
        <v>1</v>
      </c>
      <c r="H51" s="143"/>
      <c r="I51" s="143">
        <f>ROUND(G51*H51,2)</f>
        <v>0</v>
      </c>
    </row>
    <row r="52" spans="1:9" s="134" customFormat="1" ht="25.5" x14ac:dyDescent="0.2">
      <c r="A52" s="144">
        <v>35</v>
      </c>
      <c r="B52" s="141"/>
      <c r="C52" s="187" t="s">
        <v>99</v>
      </c>
      <c r="D52" s="155" t="s">
        <v>105</v>
      </c>
      <c r="E52" s="162" t="s">
        <v>132</v>
      </c>
      <c r="F52" s="141" t="s">
        <v>76</v>
      </c>
      <c r="G52" s="142">
        <v>1</v>
      </c>
      <c r="H52" s="143"/>
      <c r="I52" s="143">
        <f t="shared" ref="I52:I55" si="6">ROUND(G52*H52,2)</f>
        <v>0</v>
      </c>
    </row>
    <row r="53" spans="1:9" s="134" customFormat="1" ht="38.25" x14ac:dyDescent="0.2">
      <c r="A53" s="144">
        <v>36</v>
      </c>
      <c r="B53" s="141"/>
      <c r="C53" s="187" t="s">
        <v>99</v>
      </c>
      <c r="D53" s="155" t="s">
        <v>136</v>
      </c>
      <c r="E53" s="162" t="s">
        <v>134</v>
      </c>
      <c r="F53" s="141" t="s">
        <v>76</v>
      </c>
      <c r="G53" s="142">
        <f>G52</f>
        <v>1</v>
      </c>
      <c r="H53" s="143"/>
      <c r="I53" s="143">
        <f t="shared" si="6"/>
        <v>0</v>
      </c>
    </row>
    <row r="54" spans="1:9" s="134" customFormat="1" ht="25.5" x14ac:dyDescent="0.2">
      <c r="A54" s="144">
        <v>37</v>
      </c>
      <c r="B54" s="141"/>
      <c r="C54" s="187" t="s">
        <v>99</v>
      </c>
      <c r="D54" s="155" t="s">
        <v>105</v>
      </c>
      <c r="E54" s="162" t="s">
        <v>135</v>
      </c>
      <c r="F54" s="141" t="s">
        <v>76</v>
      </c>
      <c r="G54" s="142">
        <f>G52</f>
        <v>1</v>
      </c>
      <c r="H54" s="143"/>
      <c r="I54" s="143">
        <f t="shared" si="6"/>
        <v>0</v>
      </c>
    </row>
    <row r="55" spans="1:9" s="134" customFormat="1" ht="25.5" x14ac:dyDescent="0.2">
      <c r="A55" s="144">
        <v>38</v>
      </c>
      <c r="B55" s="141"/>
      <c r="C55" s="141" t="s">
        <v>99</v>
      </c>
      <c r="D55" s="171" t="s">
        <v>102</v>
      </c>
      <c r="E55" s="162" t="s">
        <v>109</v>
      </c>
      <c r="F55" s="141" t="s">
        <v>76</v>
      </c>
      <c r="G55" s="153">
        <v>1</v>
      </c>
      <c r="H55" s="143"/>
      <c r="I55" s="143">
        <f t="shared" si="6"/>
        <v>0</v>
      </c>
    </row>
    <row r="56" spans="1:9" s="134" customFormat="1" ht="89.25" x14ac:dyDescent="0.2">
      <c r="A56" s="144">
        <v>39</v>
      </c>
      <c r="B56" s="141"/>
      <c r="C56" s="141" t="s">
        <v>99</v>
      </c>
      <c r="D56" s="193" t="s">
        <v>128</v>
      </c>
      <c r="E56" s="163" t="s">
        <v>131</v>
      </c>
      <c r="F56" s="141" t="s">
        <v>76</v>
      </c>
      <c r="G56" s="142">
        <f>G55</f>
        <v>1</v>
      </c>
      <c r="H56" s="143"/>
      <c r="I56" s="143">
        <f>ROUND(G56*H56,2)</f>
        <v>0</v>
      </c>
    </row>
    <row r="57" spans="1:9" x14ac:dyDescent="0.2">
      <c r="A57" s="177"/>
      <c r="B57" s="184"/>
      <c r="C57" s="184"/>
      <c r="D57" s="194"/>
      <c r="E57" s="165" t="s">
        <v>97</v>
      </c>
      <c r="F57" s="184"/>
      <c r="G57" s="197"/>
      <c r="H57" s="197"/>
      <c r="I57" s="151">
        <f>SUBTOTAL(9,I14:I56)</f>
        <v>0</v>
      </c>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4" fitToHeight="999" orientation="landscape" errors="blank"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93182-CE05-48DA-BD1A-4210BD58AC74}">
  <sheetPr>
    <pageSetUpPr fitToPage="1"/>
  </sheetPr>
  <dimension ref="A1:L76"/>
  <sheetViews>
    <sheetView showGridLines="0" topLeftCell="A67" zoomScaleNormal="100" workbookViewId="0">
      <selection activeCell="K54" sqref="K54:L54"/>
    </sheetView>
  </sheetViews>
  <sheetFormatPr defaultColWidth="9.140625" defaultRowHeight="12.75" x14ac:dyDescent="0.2"/>
  <cols>
    <col min="1" max="1" width="5.5703125" style="224" customWidth="1"/>
    <col min="2" max="2" width="4.42578125" style="219" customWidth="1"/>
    <col min="3" max="3" width="6" style="219" customWidth="1"/>
    <col min="4" max="4" width="12.7109375" style="264" customWidth="1"/>
    <col min="5" max="5" width="94.28515625" style="265" customWidth="1"/>
    <col min="6" max="6" width="7.7109375" style="219" customWidth="1"/>
    <col min="7" max="7" width="9.85546875" style="224" customWidth="1"/>
    <col min="8" max="8" width="13.140625" style="224" customWidth="1"/>
    <col min="9" max="9" width="15.5703125" style="224" customWidth="1"/>
    <col min="10" max="10" width="9.140625" style="226"/>
    <col min="11" max="12" width="16.85546875" style="226" customWidth="1"/>
    <col min="13" max="16384" width="9.140625" style="226"/>
  </cols>
  <sheetData>
    <row r="1" spans="1:12" s="209" customFormat="1" ht="18" x14ac:dyDescent="0.2">
      <c r="A1" s="206" t="s">
        <v>100</v>
      </c>
      <c r="B1" s="207"/>
      <c r="C1" s="207"/>
      <c r="D1" s="208"/>
      <c r="E1" s="208"/>
      <c r="F1" s="207"/>
      <c r="G1" s="207"/>
      <c r="H1" s="207"/>
      <c r="I1" s="207"/>
    </row>
    <row r="2" spans="1:12" s="209" customFormat="1" x14ac:dyDescent="0.2">
      <c r="A2" s="210" t="s">
        <v>60</v>
      </c>
      <c r="B2" s="207"/>
      <c r="C2" s="211" t="str">
        <f>'[1]Krycí list'!E5</f>
        <v>Učebna pro výuku cizích jazyků</v>
      </c>
      <c r="D2" s="212"/>
      <c r="E2" s="212"/>
      <c r="F2" s="207"/>
      <c r="G2" s="207"/>
      <c r="H2" s="207"/>
      <c r="I2" s="207"/>
    </row>
    <row r="3" spans="1:12" s="209" customFormat="1" x14ac:dyDescent="0.2">
      <c r="A3" s="210" t="s">
        <v>61</v>
      </c>
      <c r="B3" s="207"/>
      <c r="C3" s="288" t="str">
        <f>'[1]Krycí list'!E7</f>
        <v>Vzorový projekt AV Media (název školy)</v>
      </c>
      <c r="D3" s="289"/>
      <c r="E3" s="289"/>
      <c r="F3" s="207"/>
      <c r="G3" s="207"/>
      <c r="H3" s="207"/>
      <c r="I3" s="211"/>
    </row>
    <row r="4" spans="1:12" s="209" customFormat="1" x14ac:dyDescent="0.2">
      <c r="A4" s="210" t="s">
        <v>62</v>
      </c>
      <c r="B4" s="207"/>
      <c r="C4" s="211" t="str">
        <f>'[1]Krycí list'!E9</f>
        <v>OCENĚNÝ SOUPIS PRACÍ A DODÁVEK A SLUŽEB</v>
      </c>
      <c r="D4" s="212"/>
      <c r="E4" s="212"/>
      <c r="F4" s="207"/>
      <c r="G4" s="207"/>
      <c r="H4" s="207"/>
      <c r="I4" s="211"/>
    </row>
    <row r="5" spans="1:12" s="209" customFormat="1" x14ac:dyDescent="0.2">
      <c r="A5" s="207" t="s">
        <v>70</v>
      </c>
      <c r="B5" s="207"/>
      <c r="C5" s="211" t="str">
        <f>'[1]Krycí list'!P5</f>
        <v xml:space="preserve"> </v>
      </c>
      <c r="D5" s="212"/>
      <c r="E5" s="212"/>
      <c r="F5" s="207"/>
      <c r="G5" s="207"/>
      <c r="H5" s="207"/>
      <c r="I5" s="211"/>
    </row>
    <row r="6" spans="1:12" s="209" customFormat="1" x14ac:dyDescent="0.2">
      <c r="A6" s="207"/>
      <c r="B6" s="207"/>
      <c r="C6" s="211"/>
      <c r="D6" s="212"/>
      <c r="E6" s="212"/>
      <c r="F6" s="207"/>
      <c r="G6" s="207"/>
      <c r="H6" s="207"/>
      <c r="I6" s="211"/>
    </row>
    <row r="7" spans="1:12" s="209" customFormat="1" x14ac:dyDescent="0.2">
      <c r="A7" s="207" t="s">
        <v>64</v>
      </c>
      <c r="B7" s="207"/>
      <c r="C7" s="288" t="str">
        <f>'[1]Krycí list'!E26</f>
        <v>Název školy</v>
      </c>
      <c r="D7" s="289"/>
      <c r="E7" s="289"/>
      <c r="F7" s="207"/>
      <c r="G7" s="207"/>
      <c r="H7" s="207"/>
      <c r="I7" s="211"/>
    </row>
    <row r="8" spans="1:12" s="209" customFormat="1" x14ac:dyDescent="0.2">
      <c r="A8" s="207" t="s">
        <v>65</v>
      </c>
      <c r="B8" s="207"/>
      <c r="C8" s="288" t="str">
        <f>'[1]Krycí list'!E28</f>
        <v xml:space="preserve"> </v>
      </c>
      <c r="D8" s="289"/>
      <c r="E8" s="212"/>
      <c r="F8" s="207"/>
      <c r="G8" s="207"/>
      <c r="H8" s="207"/>
      <c r="I8" s="211"/>
    </row>
    <row r="9" spans="1:12" s="209" customFormat="1" x14ac:dyDescent="0.2">
      <c r="A9" s="207" t="s">
        <v>66</v>
      </c>
      <c r="B9" s="207"/>
      <c r="C9" s="290" t="str">
        <f>'[1]Krycí list'!O31</f>
        <v>07/2024</v>
      </c>
      <c r="D9" s="289"/>
      <c r="E9" s="212"/>
      <c r="F9" s="207"/>
      <c r="G9" s="207"/>
      <c r="H9" s="207"/>
      <c r="I9" s="211"/>
    </row>
    <row r="10" spans="1:12" s="209" customFormat="1" x14ac:dyDescent="0.2">
      <c r="A10" s="207"/>
      <c r="B10" s="207"/>
      <c r="C10" s="207"/>
      <c r="D10" s="208"/>
      <c r="E10" s="208"/>
      <c r="F10" s="207"/>
      <c r="G10" s="207"/>
      <c r="H10" s="207"/>
      <c r="I10" s="207"/>
    </row>
    <row r="11" spans="1:12" s="215" customFormat="1" ht="50.25" customHeight="1" x14ac:dyDescent="0.2">
      <c r="A11" s="213" t="s">
        <v>71</v>
      </c>
      <c r="B11" s="214" t="s">
        <v>72</v>
      </c>
      <c r="C11" s="214" t="s">
        <v>73</v>
      </c>
      <c r="D11" s="214" t="s">
        <v>96</v>
      </c>
      <c r="E11" s="214" t="s">
        <v>93</v>
      </c>
      <c r="F11" s="214" t="s">
        <v>74</v>
      </c>
      <c r="G11" s="214" t="s">
        <v>75</v>
      </c>
      <c r="H11" s="214" t="s">
        <v>94</v>
      </c>
      <c r="I11" s="214" t="s">
        <v>95</v>
      </c>
      <c r="K11" s="136" t="s">
        <v>279</v>
      </c>
      <c r="L11" s="136" t="s">
        <v>280</v>
      </c>
    </row>
    <row r="12" spans="1:12" s="219" customFormat="1" x14ac:dyDescent="0.2">
      <c r="A12" s="216">
        <v>1</v>
      </c>
      <c r="B12" s="217">
        <v>2</v>
      </c>
      <c r="C12" s="217">
        <v>3</v>
      </c>
      <c r="D12" s="218">
        <v>4</v>
      </c>
      <c r="E12" s="218">
        <v>5</v>
      </c>
      <c r="F12" s="217">
        <v>6</v>
      </c>
      <c r="G12" s="217">
        <v>7</v>
      </c>
      <c r="H12" s="217">
        <v>8</v>
      </c>
      <c r="I12" s="217">
        <v>9</v>
      </c>
      <c r="K12" s="152">
        <v>10</v>
      </c>
      <c r="L12" s="152">
        <v>11</v>
      </c>
    </row>
    <row r="13" spans="1:12" x14ac:dyDescent="0.2">
      <c r="A13" s="220"/>
      <c r="B13" s="221"/>
      <c r="C13" s="221"/>
      <c r="D13" s="222"/>
      <c r="E13" s="223"/>
      <c r="F13" s="221"/>
      <c r="G13" s="220"/>
      <c r="H13" s="220"/>
      <c r="I13" s="220"/>
    </row>
    <row r="14" spans="1:12" s="232" customFormat="1" x14ac:dyDescent="0.2">
      <c r="A14" s="227"/>
      <c r="B14" s="228"/>
      <c r="C14" s="229"/>
      <c r="D14" s="230" t="s">
        <v>86</v>
      </c>
      <c r="E14" s="161" t="s">
        <v>212</v>
      </c>
      <c r="F14" s="229"/>
      <c r="G14" s="225"/>
      <c r="H14" s="225"/>
      <c r="I14" s="231">
        <f>SUBTOTAL(9,I15:I75)</f>
        <v>0</v>
      </c>
    </row>
    <row r="15" spans="1:12" s="241" customFormat="1" x14ac:dyDescent="0.2">
      <c r="A15" s="233"/>
      <c r="B15" s="234"/>
      <c r="C15" s="235"/>
      <c r="D15" s="236"/>
      <c r="E15" s="237" t="s">
        <v>147</v>
      </c>
      <c r="F15" s="235"/>
      <c r="G15" s="238"/>
      <c r="H15" s="238"/>
      <c r="I15" s="239">
        <f>SUBTOTAL(9,I16:I32)</f>
        <v>0</v>
      </c>
    </row>
    <row r="16" spans="1:12" s="241" customFormat="1" ht="63.75" x14ac:dyDescent="0.2">
      <c r="A16" s="233">
        <v>1</v>
      </c>
      <c r="B16" s="243"/>
      <c r="C16" s="243" t="s">
        <v>99</v>
      </c>
      <c r="D16" s="193" t="s">
        <v>215</v>
      </c>
      <c r="E16" s="162" t="s">
        <v>260</v>
      </c>
      <c r="F16" s="243" t="s">
        <v>76</v>
      </c>
      <c r="G16" s="240">
        <v>2</v>
      </c>
      <c r="H16" s="242"/>
      <c r="I16" s="242">
        <f>ROUND(G16*H16,2)</f>
        <v>0</v>
      </c>
    </row>
    <row r="17" spans="1:11" s="241" customFormat="1" ht="63.75" x14ac:dyDescent="0.2">
      <c r="A17" s="233">
        <v>2</v>
      </c>
      <c r="B17" s="243"/>
      <c r="C17" s="243" t="s">
        <v>99</v>
      </c>
      <c r="D17" s="193" t="s">
        <v>216</v>
      </c>
      <c r="E17" s="163" t="s">
        <v>217</v>
      </c>
      <c r="F17" s="243" t="s">
        <v>76</v>
      </c>
      <c r="G17" s="240">
        <f>G16</f>
        <v>2</v>
      </c>
      <c r="H17" s="242"/>
      <c r="I17" s="242">
        <f t="shared" ref="I17:I32" si="0">ROUND(G17*H17,2)</f>
        <v>0</v>
      </c>
    </row>
    <row r="18" spans="1:11" s="241" customFormat="1" ht="153" x14ac:dyDescent="0.2">
      <c r="A18" s="233">
        <v>3</v>
      </c>
      <c r="B18" s="243"/>
      <c r="C18" s="243" t="s">
        <v>99</v>
      </c>
      <c r="D18" s="193" t="s">
        <v>220</v>
      </c>
      <c r="E18" s="163" t="s">
        <v>218</v>
      </c>
      <c r="F18" s="243" t="s">
        <v>76</v>
      </c>
      <c r="G18" s="240">
        <v>2</v>
      </c>
      <c r="H18" s="242"/>
      <c r="I18" s="242">
        <f t="shared" si="0"/>
        <v>0</v>
      </c>
    </row>
    <row r="19" spans="1:11" s="241" customFormat="1" ht="165.75" x14ac:dyDescent="0.2">
      <c r="A19" s="233">
        <v>4</v>
      </c>
      <c r="B19" s="243"/>
      <c r="C19" s="243" t="s">
        <v>99</v>
      </c>
      <c r="D19" s="193" t="s">
        <v>221</v>
      </c>
      <c r="E19" s="163" t="s">
        <v>219</v>
      </c>
      <c r="F19" s="243" t="s">
        <v>76</v>
      </c>
      <c r="G19" s="240">
        <v>2</v>
      </c>
      <c r="H19" s="242"/>
      <c r="I19" s="242">
        <f t="shared" si="0"/>
        <v>0</v>
      </c>
    </row>
    <row r="20" spans="1:11" s="241" customFormat="1" ht="63.75" x14ac:dyDescent="0.2">
      <c r="A20" s="233">
        <v>5</v>
      </c>
      <c r="B20" s="243"/>
      <c r="C20" s="243" t="s">
        <v>99</v>
      </c>
      <c r="D20" s="244" t="s">
        <v>127</v>
      </c>
      <c r="E20" s="245" t="s">
        <v>165</v>
      </c>
      <c r="F20" s="243" t="s">
        <v>76</v>
      </c>
      <c r="G20" s="240">
        <v>1</v>
      </c>
      <c r="H20" s="242"/>
      <c r="I20" s="242">
        <f t="shared" si="0"/>
        <v>0</v>
      </c>
      <c r="K20" s="292"/>
    </row>
    <row r="21" spans="1:11" s="241" customFormat="1" ht="89.25" x14ac:dyDescent="0.2">
      <c r="A21" s="233">
        <v>6</v>
      </c>
      <c r="B21" s="243"/>
      <c r="C21" s="243" t="s">
        <v>99</v>
      </c>
      <c r="D21" s="244" t="s">
        <v>128</v>
      </c>
      <c r="E21" s="247" t="s">
        <v>131</v>
      </c>
      <c r="F21" s="243" t="s">
        <v>76</v>
      </c>
      <c r="G21" s="240">
        <f>G20</f>
        <v>1</v>
      </c>
      <c r="H21" s="242"/>
      <c r="I21" s="242">
        <f t="shared" si="0"/>
        <v>0</v>
      </c>
    </row>
    <row r="22" spans="1:11" s="241" customFormat="1" ht="51" x14ac:dyDescent="0.2">
      <c r="A22" s="233">
        <v>7</v>
      </c>
      <c r="B22" s="243"/>
      <c r="C22" s="243" t="s">
        <v>99</v>
      </c>
      <c r="D22" s="193" t="s">
        <v>222</v>
      </c>
      <c r="E22" s="266" t="s">
        <v>223</v>
      </c>
      <c r="F22" s="243" t="s">
        <v>76</v>
      </c>
      <c r="G22" s="240">
        <v>1</v>
      </c>
      <c r="H22" s="242"/>
      <c r="I22" s="242">
        <f t="shared" si="0"/>
        <v>0</v>
      </c>
    </row>
    <row r="23" spans="1:11" s="241" customFormat="1" ht="25.5" x14ac:dyDescent="0.2">
      <c r="A23" s="233">
        <v>8</v>
      </c>
      <c r="B23" s="243"/>
      <c r="C23" s="249" t="s">
        <v>99</v>
      </c>
      <c r="D23" s="246" t="s">
        <v>105</v>
      </c>
      <c r="E23" s="247" t="s">
        <v>132</v>
      </c>
      <c r="F23" s="243" t="s">
        <v>76</v>
      </c>
      <c r="G23" s="240">
        <v>1</v>
      </c>
      <c r="H23" s="242"/>
      <c r="I23" s="242">
        <f t="shared" si="0"/>
        <v>0</v>
      </c>
    </row>
    <row r="24" spans="1:11" s="241" customFormat="1" ht="38.25" x14ac:dyDescent="0.2">
      <c r="A24" s="233">
        <v>9</v>
      </c>
      <c r="B24" s="243"/>
      <c r="C24" s="249" t="s">
        <v>99</v>
      </c>
      <c r="D24" s="246" t="s">
        <v>136</v>
      </c>
      <c r="E24" s="247" t="s">
        <v>134</v>
      </c>
      <c r="F24" s="243" t="s">
        <v>76</v>
      </c>
      <c r="G24" s="240">
        <f>SUM(G23:G23)</f>
        <v>1</v>
      </c>
      <c r="H24" s="242"/>
      <c r="I24" s="242">
        <f t="shared" si="0"/>
        <v>0</v>
      </c>
    </row>
    <row r="25" spans="1:11" s="241" customFormat="1" ht="25.5" x14ac:dyDescent="0.2">
      <c r="A25" s="233">
        <v>10</v>
      </c>
      <c r="B25" s="243"/>
      <c r="C25" s="249" t="s">
        <v>99</v>
      </c>
      <c r="D25" s="246" t="s">
        <v>105</v>
      </c>
      <c r="E25" s="247" t="s">
        <v>135</v>
      </c>
      <c r="F25" s="243" t="s">
        <v>76</v>
      </c>
      <c r="G25" s="240">
        <f>G24</f>
        <v>1</v>
      </c>
      <c r="H25" s="242"/>
      <c r="I25" s="242">
        <f t="shared" si="0"/>
        <v>0</v>
      </c>
    </row>
    <row r="26" spans="1:11" s="241" customFormat="1" ht="25.5" x14ac:dyDescent="0.2">
      <c r="A26" s="233">
        <v>11</v>
      </c>
      <c r="B26" s="243"/>
      <c r="C26" s="243" t="s">
        <v>99</v>
      </c>
      <c r="D26" s="246" t="s">
        <v>102</v>
      </c>
      <c r="E26" s="247" t="s">
        <v>109</v>
      </c>
      <c r="F26" s="243" t="s">
        <v>76</v>
      </c>
      <c r="G26" s="250">
        <v>1</v>
      </c>
      <c r="H26" s="242"/>
      <c r="I26" s="242">
        <f t="shared" si="0"/>
        <v>0</v>
      </c>
    </row>
    <row r="27" spans="1:11" s="241" customFormat="1" ht="25.5" x14ac:dyDescent="0.2">
      <c r="A27" s="233">
        <v>12</v>
      </c>
      <c r="B27" s="243"/>
      <c r="C27" s="141" t="s">
        <v>99</v>
      </c>
      <c r="D27" s="154" t="s">
        <v>207</v>
      </c>
      <c r="E27" s="158" t="s">
        <v>208</v>
      </c>
      <c r="F27" s="243" t="s">
        <v>76</v>
      </c>
      <c r="G27" s="250">
        <v>1</v>
      </c>
      <c r="H27" s="242"/>
      <c r="I27" s="242">
        <f t="shared" ref="I27:I29" si="1">ROUND(G27*H27,2)</f>
        <v>0</v>
      </c>
    </row>
    <row r="28" spans="1:11" s="241" customFormat="1" ht="25.5" x14ac:dyDescent="0.2">
      <c r="A28" s="233">
        <v>13</v>
      </c>
      <c r="B28" s="243"/>
      <c r="C28" s="141" t="s">
        <v>99</v>
      </c>
      <c r="D28" s="154" t="s">
        <v>209</v>
      </c>
      <c r="E28" s="158" t="s">
        <v>210</v>
      </c>
      <c r="F28" s="243" t="s">
        <v>76</v>
      </c>
      <c r="G28" s="250">
        <v>1</v>
      </c>
      <c r="H28" s="242"/>
      <c r="I28" s="242">
        <f t="shared" si="1"/>
        <v>0</v>
      </c>
    </row>
    <row r="29" spans="1:11" s="241" customFormat="1" ht="25.5" x14ac:dyDescent="0.2">
      <c r="A29" s="233">
        <v>14</v>
      </c>
      <c r="B29" s="243"/>
      <c r="C29" s="141" t="s">
        <v>99</v>
      </c>
      <c r="D29" s="154" t="s">
        <v>105</v>
      </c>
      <c r="E29" s="162" t="s">
        <v>146</v>
      </c>
      <c r="F29" s="243" t="s">
        <v>76</v>
      </c>
      <c r="G29" s="250">
        <v>1</v>
      </c>
      <c r="H29" s="242"/>
      <c r="I29" s="242">
        <f t="shared" si="1"/>
        <v>0</v>
      </c>
    </row>
    <row r="30" spans="1:11" s="241" customFormat="1" ht="63.75" x14ac:dyDescent="0.2">
      <c r="A30" s="233">
        <v>15</v>
      </c>
      <c r="B30" s="243"/>
      <c r="C30" s="243" t="s">
        <v>99</v>
      </c>
      <c r="D30" s="244" t="s">
        <v>106</v>
      </c>
      <c r="E30" s="245" t="s">
        <v>156</v>
      </c>
      <c r="F30" s="243" t="s">
        <v>76</v>
      </c>
      <c r="G30" s="240">
        <v>1</v>
      </c>
      <c r="H30" s="242"/>
      <c r="I30" s="242">
        <f t="shared" si="0"/>
        <v>0</v>
      </c>
    </row>
    <row r="31" spans="1:11" s="241" customFormat="1" ht="25.5" x14ac:dyDescent="0.2">
      <c r="A31" s="233">
        <v>16</v>
      </c>
      <c r="B31" s="243"/>
      <c r="C31" s="249" t="s">
        <v>99</v>
      </c>
      <c r="D31" s="246" t="s">
        <v>105</v>
      </c>
      <c r="E31" s="247" t="s">
        <v>135</v>
      </c>
      <c r="F31" s="243" t="s">
        <v>76</v>
      </c>
      <c r="G31" s="240">
        <f>G30</f>
        <v>1</v>
      </c>
      <c r="H31" s="242"/>
      <c r="I31" s="242">
        <f t="shared" ref="I31" si="2">ROUND(G31*H31,2)</f>
        <v>0</v>
      </c>
    </row>
    <row r="32" spans="1:11" s="241" customFormat="1" ht="51" x14ac:dyDescent="0.2">
      <c r="A32" s="233">
        <v>17</v>
      </c>
      <c r="B32" s="243"/>
      <c r="C32" s="243" t="s">
        <v>99</v>
      </c>
      <c r="D32" s="244" t="s">
        <v>80</v>
      </c>
      <c r="E32" s="247" t="s">
        <v>129</v>
      </c>
      <c r="F32" s="243" t="s">
        <v>76</v>
      </c>
      <c r="G32" s="240">
        <v>1</v>
      </c>
      <c r="H32" s="242"/>
      <c r="I32" s="242">
        <f t="shared" si="0"/>
        <v>0</v>
      </c>
      <c r="K32" s="292"/>
    </row>
    <row r="33" spans="1:12" s="241" customFormat="1" x14ac:dyDescent="0.2">
      <c r="A33" s="233"/>
      <c r="B33" s="243"/>
      <c r="C33" s="234"/>
      <c r="D33" s="251"/>
      <c r="E33" s="237" t="s">
        <v>148</v>
      </c>
      <c r="F33" s="252"/>
      <c r="G33" s="238"/>
      <c r="H33" s="238"/>
      <c r="I33" s="239">
        <f>SUBTOTAL(9,I34:I52)</f>
        <v>0</v>
      </c>
    </row>
    <row r="34" spans="1:12" s="241" customFormat="1" ht="102" x14ac:dyDescent="0.2">
      <c r="A34" s="233">
        <v>18</v>
      </c>
      <c r="B34" s="243"/>
      <c r="C34" s="243" t="s">
        <v>99</v>
      </c>
      <c r="D34" s="244" t="s">
        <v>81</v>
      </c>
      <c r="E34" s="247" t="s">
        <v>158</v>
      </c>
      <c r="F34" s="243" t="s">
        <v>76</v>
      </c>
      <c r="G34" s="240">
        <v>1</v>
      </c>
      <c r="H34" s="242"/>
      <c r="I34" s="253">
        <f t="shared" ref="I34:I52" si="3">ROUND(G34*H34,2)</f>
        <v>0</v>
      </c>
      <c r="K34" s="292"/>
      <c r="L34" s="292"/>
    </row>
    <row r="35" spans="1:12" s="241" customFormat="1" ht="63.75" x14ac:dyDescent="0.2">
      <c r="A35" s="233">
        <v>19</v>
      </c>
      <c r="B35" s="243"/>
      <c r="C35" s="243" t="s">
        <v>99</v>
      </c>
      <c r="D35" s="244" t="s">
        <v>82</v>
      </c>
      <c r="E35" s="247" t="s">
        <v>130</v>
      </c>
      <c r="F35" s="243" t="s">
        <v>76</v>
      </c>
      <c r="G35" s="240">
        <v>1</v>
      </c>
      <c r="H35" s="242"/>
      <c r="I35" s="253">
        <f t="shared" si="3"/>
        <v>0</v>
      </c>
    </row>
    <row r="36" spans="1:12" s="134" customFormat="1" ht="76.5" x14ac:dyDescent="0.2">
      <c r="A36" s="144">
        <v>20</v>
      </c>
      <c r="B36" s="141"/>
      <c r="C36" s="141" t="s">
        <v>99</v>
      </c>
      <c r="D36" s="193" t="s">
        <v>150</v>
      </c>
      <c r="E36" s="163" t="s">
        <v>152</v>
      </c>
      <c r="F36" s="141" t="s">
        <v>76</v>
      </c>
      <c r="G36" s="142">
        <v>21</v>
      </c>
      <c r="H36" s="143"/>
      <c r="I36" s="143">
        <f t="shared" si="3"/>
        <v>0</v>
      </c>
    </row>
    <row r="37" spans="1:12" s="134" customFormat="1" ht="51" x14ac:dyDescent="0.2">
      <c r="A37" s="144">
        <v>21</v>
      </c>
      <c r="B37" s="141"/>
      <c r="C37" s="141" t="s">
        <v>99</v>
      </c>
      <c r="D37" s="193" t="s">
        <v>151</v>
      </c>
      <c r="E37" s="163" t="s">
        <v>153</v>
      </c>
      <c r="F37" s="141" t="s">
        <v>76</v>
      </c>
      <c r="G37" s="142">
        <v>21</v>
      </c>
      <c r="H37" s="143"/>
      <c r="I37" s="143">
        <f t="shared" si="3"/>
        <v>0</v>
      </c>
    </row>
    <row r="38" spans="1:12" s="241" customFormat="1" ht="25.5" x14ac:dyDescent="0.2">
      <c r="A38" s="233">
        <v>22</v>
      </c>
      <c r="B38" s="243"/>
      <c r="C38" s="243" t="s">
        <v>99</v>
      </c>
      <c r="D38" s="246" t="s">
        <v>104</v>
      </c>
      <c r="E38" s="247" t="s">
        <v>117</v>
      </c>
      <c r="F38" s="243" t="s">
        <v>76</v>
      </c>
      <c r="G38" s="240">
        <v>2</v>
      </c>
      <c r="H38" s="242"/>
      <c r="I38" s="253">
        <f t="shared" si="3"/>
        <v>0</v>
      </c>
    </row>
    <row r="39" spans="1:12" s="241" customFormat="1" ht="25.5" x14ac:dyDescent="0.2">
      <c r="A39" s="233">
        <v>23</v>
      </c>
      <c r="B39" s="243"/>
      <c r="C39" s="243" t="s">
        <v>99</v>
      </c>
      <c r="D39" s="246" t="s">
        <v>105</v>
      </c>
      <c r="E39" s="247" t="s">
        <v>146</v>
      </c>
      <c r="F39" s="243" t="s">
        <v>76</v>
      </c>
      <c r="G39" s="240">
        <v>3</v>
      </c>
      <c r="H39" s="242"/>
      <c r="I39" s="253">
        <f t="shared" si="3"/>
        <v>0</v>
      </c>
    </row>
    <row r="40" spans="1:12" s="241" customFormat="1" ht="102" x14ac:dyDescent="0.2">
      <c r="A40" s="233">
        <v>24</v>
      </c>
      <c r="B40" s="243"/>
      <c r="C40" s="243" t="s">
        <v>99</v>
      </c>
      <c r="D40" s="244" t="s">
        <v>83</v>
      </c>
      <c r="E40" s="247" t="s">
        <v>159</v>
      </c>
      <c r="F40" s="243" t="s">
        <v>76</v>
      </c>
      <c r="G40" s="240">
        <v>18</v>
      </c>
      <c r="H40" s="242"/>
      <c r="I40" s="242">
        <f t="shared" si="3"/>
        <v>0</v>
      </c>
      <c r="K40" s="292"/>
      <c r="L40" s="292"/>
    </row>
    <row r="41" spans="1:12" s="241" customFormat="1" x14ac:dyDescent="0.2">
      <c r="A41" s="233">
        <v>25</v>
      </c>
      <c r="B41" s="243"/>
      <c r="C41" s="243" t="s">
        <v>99</v>
      </c>
      <c r="D41" s="244" t="s">
        <v>125</v>
      </c>
      <c r="E41" s="247" t="s">
        <v>126</v>
      </c>
      <c r="F41" s="243" t="s">
        <v>76</v>
      </c>
      <c r="G41" s="240">
        <f>G40</f>
        <v>18</v>
      </c>
      <c r="H41" s="242"/>
      <c r="I41" s="242">
        <f t="shared" si="3"/>
        <v>0</v>
      </c>
    </row>
    <row r="42" spans="1:12" s="241" customFormat="1" ht="63.75" x14ac:dyDescent="0.2">
      <c r="A42" s="233">
        <v>26</v>
      </c>
      <c r="B42" s="243"/>
      <c r="C42" s="243" t="s">
        <v>99</v>
      </c>
      <c r="D42" s="244" t="s">
        <v>82</v>
      </c>
      <c r="E42" s="247" t="s">
        <v>130</v>
      </c>
      <c r="F42" s="243" t="s">
        <v>76</v>
      </c>
      <c r="G42" s="240">
        <f>G40</f>
        <v>18</v>
      </c>
      <c r="H42" s="242"/>
      <c r="I42" s="253">
        <f t="shared" si="3"/>
        <v>0</v>
      </c>
    </row>
    <row r="43" spans="1:12" s="241" customFormat="1" ht="25.5" x14ac:dyDescent="0.2">
      <c r="A43" s="233">
        <v>27</v>
      </c>
      <c r="B43" s="243"/>
      <c r="C43" s="243" t="s">
        <v>99</v>
      </c>
      <c r="D43" s="246" t="s">
        <v>103</v>
      </c>
      <c r="E43" s="245" t="s">
        <v>108</v>
      </c>
      <c r="F43" s="243" t="s">
        <v>76</v>
      </c>
      <c r="G43" s="240">
        <f>G40</f>
        <v>18</v>
      </c>
      <c r="H43" s="242"/>
      <c r="I43" s="253">
        <f t="shared" si="3"/>
        <v>0</v>
      </c>
    </row>
    <row r="44" spans="1:12" s="134" customFormat="1" ht="66" customHeight="1" x14ac:dyDescent="0.2">
      <c r="A44" s="144">
        <v>28</v>
      </c>
      <c r="B44" s="141"/>
      <c r="C44" s="141" t="s">
        <v>99</v>
      </c>
      <c r="D44" s="193" t="s">
        <v>122</v>
      </c>
      <c r="E44" s="205" t="s">
        <v>161</v>
      </c>
      <c r="F44" s="141" t="s">
        <v>76</v>
      </c>
      <c r="G44" s="142">
        <v>1</v>
      </c>
      <c r="H44" s="143"/>
      <c r="I44" s="143">
        <f t="shared" si="3"/>
        <v>0</v>
      </c>
    </row>
    <row r="45" spans="1:12" s="134" customFormat="1" ht="25.5" x14ac:dyDescent="0.2">
      <c r="A45" s="144">
        <v>29</v>
      </c>
      <c r="B45" s="141"/>
      <c r="C45" s="141" t="s">
        <v>99</v>
      </c>
      <c r="D45" s="193" t="s">
        <v>123</v>
      </c>
      <c r="E45" s="162" t="s">
        <v>124</v>
      </c>
      <c r="F45" s="141" t="s">
        <v>76</v>
      </c>
      <c r="G45" s="142">
        <f>G44</f>
        <v>1</v>
      </c>
      <c r="H45" s="143"/>
      <c r="I45" s="143">
        <f t="shared" si="3"/>
        <v>0</v>
      </c>
    </row>
    <row r="46" spans="1:12" s="134" customFormat="1" ht="51" x14ac:dyDescent="0.2">
      <c r="A46" s="144">
        <v>30</v>
      </c>
      <c r="B46" s="141"/>
      <c r="C46" s="141" t="s">
        <v>99</v>
      </c>
      <c r="D46" s="193" t="s">
        <v>84</v>
      </c>
      <c r="E46" s="162" t="s">
        <v>162</v>
      </c>
      <c r="F46" s="141" t="s">
        <v>76</v>
      </c>
      <c r="G46" s="142">
        <v>2</v>
      </c>
      <c r="H46" s="143"/>
      <c r="I46" s="150">
        <f t="shared" si="3"/>
        <v>0</v>
      </c>
    </row>
    <row r="47" spans="1:12" s="134" customFormat="1" ht="25.5" x14ac:dyDescent="0.2">
      <c r="A47" s="144">
        <v>31</v>
      </c>
      <c r="B47" s="141"/>
      <c r="C47" s="141" t="s">
        <v>99</v>
      </c>
      <c r="D47" s="193" t="s">
        <v>163</v>
      </c>
      <c r="E47" s="162" t="s">
        <v>164</v>
      </c>
      <c r="F47" s="141" t="s">
        <v>76</v>
      </c>
      <c r="G47" s="142">
        <v>2</v>
      </c>
      <c r="H47" s="143"/>
      <c r="I47" s="143">
        <f t="shared" si="3"/>
        <v>0</v>
      </c>
    </row>
    <row r="48" spans="1:12" s="241" customFormat="1" ht="25.5" x14ac:dyDescent="0.2">
      <c r="A48" s="233">
        <v>32</v>
      </c>
      <c r="B48" s="243"/>
      <c r="C48" s="243" t="s">
        <v>99</v>
      </c>
      <c r="D48" s="244" t="s">
        <v>85</v>
      </c>
      <c r="E48" s="245" t="s">
        <v>137</v>
      </c>
      <c r="F48" s="243" t="s">
        <v>76</v>
      </c>
      <c r="G48" s="240">
        <v>1</v>
      </c>
      <c r="H48" s="242"/>
      <c r="I48" s="242">
        <f t="shared" si="3"/>
        <v>0</v>
      </c>
    </row>
    <row r="49" spans="1:12" s="241" customFormat="1" ht="25.5" x14ac:dyDescent="0.2">
      <c r="A49" s="233">
        <v>33</v>
      </c>
      <c r="B49" s="243"/>
      <c r="C49" s="243" t="s">
        <v>99</v>
      </c>
      <c r="D49" s="244" t="s">
        <v>142</v>
      </c>
      <c r="E49" s="245" t="s">
        <v>138</v>
      </c>
      <c r="F49" s="243" t="s">
        <v>76</v>
      </c>
      <c r="G49" s="240">
        <f>G48</f>
        <v>1</v>
      </c>
      <c r="H49" s="242"/>
      <c r="I49" s="242">
        <f t="shared" si="3"/>
        <v>0</v>
      </c>
    </row>
    <row r="50" spans="1:12" s="241" customFormat="1" ht="25.5" x14ac:dyDescent="0.2">
      <c r="A50" s="233">
        <v>34</v>
      </c>
      <c r="B50" s="243"/>
      <c r="C50" s="243" t="s">
        <v>99</v>
      </c>
      <c r="D50" s="244" t="s">
        <v>144</v>
      </c>
      <c r="E50" s="245" t="s">
        <v>139</v>
      </c>
      <c r="F50" s="243" t="s">
        <v>76</v>
      </c>
      <c r="G50" s="240">
        <f>G48</f>
        <v>1</v>
      </c>
      <c r="H50" s="242"/>
      <c r="I50" s="242">
        <f t="shared" si="3"/>
        <v>0</v>
      </c>
    </row>
    <row r="51" spans="1:12" s="241" customFormat="1" ht="25.5" x14ac:dyDescent="0.2">
      <c r="A51" s="233">
        <v>35</v>
      </c>
      <c r="B51" s="243"/>
      <c r="C51" s="243" t="s">
        <v>99</v>
      </c>
      <c r="D51" s="244" t="s">
        <v>143</v>
      </c>
      <c r="E51" s="245" t="s">
        <v>140</v>
      </c>
      <c r="F51" s="243" t="s">
        <v>76</v>
      </c>
      <c r="G51" s="240">
        <f>G48*8</f>
        <v>8</v>
      </c>
      <c r="H51" s="242"/>
      <c r="I51" s="242">
        <f t="shared" si="3"/>
        <v>0</v>
      </c>
    </row>
    <row r="52" spans="1:12" s="241" customFormat="1" ht="25.5" x14ac:dyDescent="0.2">
      <c r="A52" s="233">
        <v>36</v>
      </c>
      <c r="B52" s="243"/>
      <c r="C52" s="243" t="s">
        <v>99</v>
      </c>
      <c r="D52" s="244" t="s">
        <v>145</v>
      </c>
      <c r="E52" s="245" t="s">
        <v>141</v>
      </c>
      <c r="F52" s="243" t="s">
        <v>76</v>
      </c>
      <c r="G52" s="240">
        <f>G48*2</f>
        <v>2</v>
      </c>
      <c r="H52" s="242"/>
      <c r="I52" s="242">
        <f t="shared" si="3"/>
        <v>0</v>
      </c>
    </row>
    <row r="53" spans="1:12" s="241" customFormat="1" x14ac:dyDescent="0.2">
      <c r="A53" s="233"/>
      <c r="B53" s="243"/>
      <c r="C53" s="243"/>
      <c r="D53" s="244"/>
      <c r="E53" s="159" t="s">
        <v>224</v>
      </c>
      <c r="F53" s="252"/>
      <c r="G53" s="238"/>
      <c r="H53" s="238"/>
      <c r="I53" s="239">
        <f>SUBTOTAL(9,I54:I55)</f>
        <v>0</v>
      </c>
    </row>
    <row r="54" spans="1:12" s="241" customFormat="1" ht="102" x14ac:dyDescent="0.2">
      <c r="A54" s="233">
        <v>37</v>
      </c>
      <c r="B54" s="243"/>
      <c r="C54" s="243" t="s">
        <v>99</v>
      </c>
      <c r="D54" s="244" t="s">
        <v>81</v>
      </c>
      <c r="E54" s="247" t="s">
        <v>158</v>
      </c>
      <c r="F54" s="243" t="s">
        <v>76</v>
      </c>
      <c r="G54" s="240">
        <v>2</v>
      </c>
      <c r="H54" s="242"/>
      <c r="I54" s="253">
        <f t="shared" ref="I54:I55" si="4">ROUND(G54*H54,2)</f>
        <v>0</v>
      </c>
      <c r="K54" s="292"/>
      <c r="L54" s="292"/>
    </row>
    <row r="55" spans="1:12" s="241" customFormat="1" ht="63.75" x14ac:dyDescent="0.2">
      <c r="A55" s="233">
        <v>38</v>
      </c>
      <c r="B55" s="243"/>
      <c r="C55" s="243" t="s">
        <v>99</v>
      </c>
      <c r="D55" s="244" t="s">
        <v>82</v>
      </c>
      <c r="E55" s="247" t="s">
        <v>130</v>
      </c>
      <c r="F55" s="243" t="s">
        <v>76</v>
      </c>
      <c r="G55" s="240">
        <f>G54</f>
        <v>2</v>
      </c>
      <c r="H55" s="242"/>
      <c r="I55" s="253">
        <f t="shared" si="4"/>
        <v>0</v>
      </c>
    </row>
    <row r="56" spans="1:12" s="134" customFormat="1" x14ac:dyDescent="0.2">
      <c r="A56" s="149"/>
      <c r="B56" s="148"/>
      <c r="C56" s="148"/>
      <c r="D56" s="193"/>
      <c r="E56" s="159" t="s">
        <v>225</v>
      </c>
      <c r="F56" s="196"/>
      <c r="G56" s="175"/>
      <c r="H56" s="143"/>
      <c r="I56" s="140">
        <f>SUBTOTAL(9,I57:I64)</f>
        <v>0</v>
      </c>
    </row>
    <row r="57" spans="1:12" s="134" customFormat="1" ht="51" x14ac:dyDescent="0.2">
      <c r="A57" s="144">
        <v>39</v>
      </c>
      <c r="B57" s="141"/>
      <c r="C57" s="141" t="s">
        <v>99</v>
      </c>
      <c r="D57" s="193" t="s">
        <v>226</v>
      </c>
      <c r="E57" s="162" t="s">
        <v>227</v>
      </c>
      <c r="F57" s="141" t="s">
        <v>76</v>
      </c>
      <c r="G57" s="153">
        <v>24</v>
      </c>
      <c r="H57" s="143"/>
      <c r="I57" s="143">
        <f t="shared" ref="I57:I64" si="5">ROUND(G57*H57,2)</f>
        <v>0</v>
      </c>
    </row>
    <row r="58" spans="1:12" s="134" customFormat="1" ht="51" x14ac:dyDescent="0.2">
      <c r="A58" s="144">
        <v>40</v>
      </c>
      <c r="B58" s="141"/>
      <c r="C58" s="141" t="s">
        <v>99</v>
      </c>
      <c r="D58" s="193" t="s">
        <v>226</v>
      </c>
      <c r="E58" s="162" t="s">
        <v>228</v>
      </c>
      <c r="F58" s="141" t="s">
        <v>76</v>
      </c>
      <c r="G58" s="153">
        <v>30</v>
      </c>
      <c r="H58" s="143"/>
      <c r="I58" s="143">
        <f t="shared" si="5"/>
        <v>0</v>
      </c>
    </row>
    <row r="59" spans="1:12" s="134" customFormat="1" ht="89.25" x14ac:dyDescent="0.2">
      <c r="A59" s="144">
        <v>41</v>
      </c>
      <c r="B59" s="141"/>
      <c r="C59" s="141" t="s">
        <v>99</v>
      </c>
      <c r="D59" s="193" t="s">
        <v>226</v>
      </c>
      <c r="E59" s="162" t="s">
        <v>229</v>
      </c>
      <c r="F59" s="141" t="s">
        <v>76</v>
      </c>
      <c r="G59" s="153">
        <f>9*5</f>
        <v>45</v>
      </c>
      <c r="H59" s="143"/>
      <c r="I59" s="143">
        <f t="shared" si="5"/>
        <v>0</v>
      </c>
    </row>
    <row r="60" spans="1:12" s="134" customFormat="1" ht="63.75" x14ac:dyDescent="0.2">
      <c r="A60" s="144">
        <v>42</v>
      </c>
      <c r="B60" s="141"/>
      <c r="C60" s="141" t="s">
        <v>99</v>
      </c>
      <c r="D60" s="193" t="s">
        <v>226</v>
      </c>
      <c r="E60" s="166" t="s">
        <v>261</v>
      </c>
      <c r="F60" s="141" t="s">
        <v>76</v>
      </c>
      <c r="G60" s="142">
        <v>3</v>
      </c>
      <c r="H60" s="143"/>
      <c r="I60" s="143">
        <f t="shared" ref="I60" si="6">ROUND(G60*H60,2)</f>
        <v>0</v>
      </c>
    </row>
    <row r="61" spans="1:12" s="134" customFormat="1" ht="25.5" x14ac:dyDescent="0.2">
      <c r="A61" s="144">
        <v>43</v>
      </c>
      <c r="B61" s="141"/>
      <c r="C61" s="141" t="s">
        <v>99</v>
      </c>
      <c r="D61" s="193" t="s">
        <v>230</v>
      </c>
      <c r="E61" s="162" t="s">
        <v>231</v>
      </c>
      <c r="F61" s="141" t="s">
        <v>76</v>
      </c>
      <c r="G61" s="142">
        <v>3</v>
      </c>
      <c r="H61" s="143"/>
      <c r="I61" s="143">
        <f t="shared" si="5"/>
        <v>0</v>
      </c>
    </row>
    <row r="62" spans="1:12" s="134" customFormat="1" ht="38.25" x14ac:dyDescent="0.2">
      <c r="A62" s="144">
        <v>44</v>
      </c>
      <c r="B62" s="141"/>
      <c r="C62" s="141" t="s">
        <v>99</v>
      </c>
      <c r="D62" s="193" t="s">
        <v>232</v>
      </c>
      <c r="E62" s="162" t="s">
        <v>233</v>
      </c>
      <c r="F62" s="141" t="s">
        <v>76</v>
      </c>
      <c r="G62" s="142">
        <v>3</v>
      </c>
      <c r="H62" s="143"/>
      <c r="I62" s="143">
        <f t="shared" si="5"/>
        <v>0</v>
      </c>
    </row>
    <row r="63" spans="1:12" s="134" customFormat="1" ht="114.75" x14ac:dyDescent="0.2">
      <c r="A63" s="144">
        <v>45</v>
      </c>
      <c r="B63" s="141"/>
      <c r="C63" s="141" t="s">
        <v>99</v>
      </c>
      <c r="D63" s="193" t="s">
        <v>275</v>
      </c>
      <c r="E63" s="162" t="s">
        <v>276</v>
      </c>
      <c r="F63" s="141" t="s">
        <v>76</v>
      </c>
      <c r="G63" s="142">
        <v>1</v>
      </c>
      <c r="H63" s="143"/>
      <c r="I63" s="143">
        <f t="shared" si="5"/>
        <v>0</v>
      </c>
    </row>
    <row r="64" spans="1:12" s="134" customFormat="1" ht="38.25" x14ac:dyDescent="0.2">
      <c r="A64" s="144">
        <v>46</v>
      </c>
      <c r="B64" s="141"/>
      <c r="C64" s="141" t="s">
        <v>99</v>
      </c>
      <c r="D64" s="193" t="s">
        <v>277</v>
      </c>
      <c r="E64" s="162" t="s">
        <v>278</v>
      </c>
      <c r="F64" s="141" t="s">
        <v>76</v>
      </c>
      <c r="G64" s="142">
        <v>5</v>
      </c>
      <c r="H64" s="143"/>
      <c r="I64" s="143">
        <f t="shared" si="5"/>
        <v>0</v>
      </c>
    </row>
    <row r="65" spans="1:9" s="241" customFormat="1" x14ac:dyDescent="0.2">
      <c r="A65" s="233"/>
      <c r="B65" s="243"/>
      <c r="C65" s="243"/>
      <c r="D65" s="244"/>
      <c r="E65" s="237" t="s">
        <v>115</v>
      </c>
      <c r="F65" s="252"/>
      <c r="G65" s="238"/>
      <c r="H65" s="238"/>
      <c r="I65" s="239">
        <f>SUBTOTAL(9,I66:I75)</f>
        <v>0</v>
      </c>
    </row>
    <row r="66" spans="1:9" s="241" customFormat="1" ht="89.25" x14ac:dyDescent="0.2">
      <c r="A66" s="233">
        <v>47</v>
      </c>
      <c r="B66" s="243"/>
      <c r="C66" s="243" t="s">
        <v>99</v>
      </c>
      <c r="D66" s="255" t="s">
        <v>110</v>
      </c>
      <c r="E66" s="256" t="s">
        <v>154</v>
      </c>
      <c r="F66" s="243" t="s">
        <v>76</v>
      </c>
      <c r="G66" s="240">
        <v>1</v>
      </c>
      <c r="H66" s="242"/>
      <c r="I66" s="242">
        <f>ROUND(G66*H66,2)</f>
        <v>0</v>
      </c>
    </row>
    <row r="67" spans="1:9" s="241" customFormat="1" ht="102" x14ac:dyDescent="0.2">
      <c r="A67" s="233">
        <v>48</v>
      </c>
      <c r="B67" s="243"/>
      <c r="C67" s="243" t="s">
        <v>99</v>
      </c>
      <c r="D67" s="255" t="s">
        <v>111</v>
      </c>
      <c r="E67" s="256" t="s">
        <v>155</v>
      </c>
      <c r="F67" s="243" t="s">
        <v>76</v>
      </c>
      <c r="G67" s="240">
        <v>1</v>
      </c>
      <c r="H67" s="242"/>
      <c r="I67" s="242">
        <f>ROUND(G67*H67,2)</f>
        <v>0</v>
      </c>
    </row>
    <row r="68" spans="1:9" s="241" customFormat="1" ht="25.5" x14ac:dyDescent="0.2">
      <c r="A68" s="233">
        <v>49</v>
      </c>
      <c r="B68" s="243"/>
      <c r="C68" s="243" t="s">
        <v>99</v>
      </c>
      <c r="D68" s="244" t="s">
        <v>98</v>
      </c>
      <c r="E68" s="247" t="s">
        <v>107</v>
      </c>
      <c r="F68" s="243" t="s">
        <v>76</v>
      </c>
      <c r="G68" s="240">
        <v>1</v>
      </c>
      <c r="H68" s="242"/>
      <c r="I68" s="253">
        <f t="shared" ref="I68" si="7">ROUND(G68*H68,2)</f>
        <v>0</v>
      </c>
    </row>
    <row r="69" spans="1:9" s="241" customFormat="1" ht="76.5" x14ac:dyDescent="0.2">
      <c r="A69" s="233">
        <v>50</v>
      </c>
      <c r="B69" s="243"/>
      <c r="C69" s="243" t="s">
        <v>99</v>
      </c>
      <c r="D69" s="255" t="s">
        <v>112</v>
      </c>
      <c r="E69" s="257" t="s">
        <v>149</v>
      </c>
      <c r="F69" s="243" t="s">
        <v>76</v>
      </c>
      <c r="G69" s="240">
        <v>1</v>
      </c>
      <c r="H69" s="242"/>
      <c r="I69" s="242">
        <f>ROUND(G69*H69,2)</f>
        <v>0</v>
      </c>
    </row>
    <row r="70" spans="1:9" s="241" customFormat="1" ht="102" x14ac:dyDescent="0.2">
      <c r="A70" s="233">
        <v>51</v>
      </c>
      <c r="B70" s="243"/>
      <c r="C70" s="243" t="s">
        <v>99</v>
      </c>
      <c r="D70" s="255" t="s">
        <v>113</v>
      </c>
      <c r="E70" s="257" t="s">
        <v>114</v>
      </c>
      <c r="F70" s="243" t="s">
        <v>76</v>
      </c>
      <c r="G70" s="240">
        <v>1</v>
      </c>
      <c r="H70" s="242"/>
      <c r="I70" s="242">
        <f>ROUND(G70*H70,2)</f>
        <v>0</v>
      </c>
    </row>
    <row r="71" spans="1:9" s="241" customFormat="1" ht="25.5" x14ac:dyDescent="0.2">
      <c r="A71" s="233">
        <v>52</v>
      </c>
      <c r="B71" s="243"/>
      <c r="C71" s="249" t="s">
        <v>99</v>
      </c>
      <c r="D71" s="246" t="s">
        <v>105</v>
      </c>
      <c r="E71" s="247" t="s">
        <v>132</v>
      </c>
      <c r="F71" s="243" t="s">
        <v>76</v>
      </c>
      <c r="G71" s="240">
        <v>1</v>
      </c>
      <c r="H71" s="242"/>
      <c r="I71" s="242">
        <f t="shared" ref="I71:I74" si="8">ROUND(G71*H71,2)</f>
        <v>0</v>
      </c>
    </row>
    <row r="72" spans="1:9" s="241" customFormat="1" ht="38.25" x14ac:dyDescent="0.2">
      <c r="A72" s="233">
        <v>53</v>
      </c>
      <c r="B72" s="243"/>
      <c r="C72" s="249" t="s">
        <v>99</v>
      </c>
      <c r="D72" s="246" t="s">
        <v>136</v>
      </c>
      <c r="E72" s="247" t="s">
        <v>134</v>
      </c>
      <c r="F72" s="243" t="s">
        <v>76</v>
      </c>
      <c r="G72" s="240">
        <f>G71</f>
        <v>1</v>
      </c>
      <c r="H72" s="242"/>
      <c r="I72" s="242">
        <f t="shared" si="8"/>
        <v>0</v>
      </c>
    </row>
    <row r="73" spans="1:9" s="241" customFormat="1" ht="25.5" x14ac:dyDescent="0.2">
      <c r="A73" s="233">
        <v>54</v>
      </c>
      <c r="B73" s="243"/>
      <c r="C73" s="249" t="s">
        <v>99</v>
      </c>
      <c r="D73" s="246" t="s">
        <v>105</v>
      </c>
      <c r="E73" s="247" t="s">
        <v>135</v>
      </c>
      <c r="F73" s="243" t="s">
        <v>76</v>
      </c>
      <c r="G73" s="240">
        <f>G71</f>
        <v>1</v>
      </c>
      <c r="H73" s="242"/>
      <c r="I73" s="242">
        <f t="shared" si="8"/>
        <v>0</v>
      </c>
    </row>
    <row r="74" spans="1:9" s="241" customFormat="1" ht="25.5" x14ac:dyDescent="0.2">
      <c r="A74" s="233">
        <v>55</v>
      </c>
      <c r="B74" s="243"/>
      <c r="C74" s="243" t="s">
        <v>99</v>
      </c>
      <c r="D74" s="246" t="s">
        <v>102</v>
      </c>
      <c r="E74" s="247" t="s">
        <v>109</v>
      </c>
      <c r="F74" s="243" t="s">
        <v>76</v>
      </c>
      <c r="G74" s="250">
        <v>1</v>
      </c>
      <c r="H74" s="242"/>
      <c r="I74" s="242">
        <f t="shared" si="8"/>
        <v>0</v>
      </c>
    </row>
    <row r="75" spans="1:9" s="241" customFormat="1" ht="89.25" x14ac:dyDescent="0.2">
      <c r="A75" s="233">
        <v>56</v>
      </c>
      <c r="B75" s="243"/>
      <c r="C75" s="243" t="s">
        <v>99</v>
      </c>
      <c r="D75" s="244" t="s">
        <v>128</v>
      </c>
      <c r="E75" s="245" t="s">
        <v>131</v>
      </c>
      <c r="F75" s="243" t="s">
        <v>76</v>
      </c>
      <c r="G75" s="240">
        <f>G74</f>
        <v>1</v>
      </c>
      <c r="H75" s="242"/>
      <c r="I75" s="242">
        <f>ROUND(G75*H75,2)</f>
        <v>0</v>
      </c>
    </row>
    <row r="76" spans="1:9" x14ac:dyDescent="0.2">
      <c r="A76" s="258"/>
      <c r="B76" s="259"/>
      <c r="C76" s="259"/>
      <c r="D76" s="260"/>
      <c r="E76" s="261" t="s">
        <v>97</v>
      </c>
      <c r="F76" s="259"/>
      <c r="G76" s="262"/>
      <c r="H76" s="262"/>
      <c r="I76" s="263">
        <f>SUBTOTAL(9,I14:I75)</f>
        <v>0</v>
      </c>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9C737-0C19-4D79-95A0-94B512F2BF3B}">
  <sheetPr>
    <pageSetUpPr fitToPage="1"/>
  </sheetPr>
  <dimension ref="A1:L76"/>
  <sheetViews>
    <sheetView showGridLines="0" topLeftCell="A18" zoomScaleNormal="100" workbookViewId="0">
      <selection activeCell="K24" sqref="K24"/>
    </sheetView>
  </sheetViews>
  <sheetFormatPr defaultColWidth="9.140625" defaultRowHeight="12.75" x14ac:dyDescent="0.2"/>
  <cols>
    <col min="1" max="1" width="5.5703125" style="224" customWidth="1"/>
    <col min="2" max="2" width="4.42578125" style="219" customWidth="1"/>
    <col min="3" max="3" width="6" style="219" customWidth="1"/>
    <col min="4" max="4" width="12.7109375" style="264" customWidth="1"/>
    <col min="5" max="5" width="94.28515625" style="265" customWidth="1"/>
    <col min="6" max="6" width="7.7109375" style="219" customWidth="1"/>
    <col min="7" max="7" width="9.85546875" style="224" customWidth="1"/>
    <col min="8" max="8" width="13.140625" style="224" customWidth="1"/>
    <col min="9" max="9" width="15.5703125" style="224" customWidth="1"/>
    <col min="10" max="10" width="9.140625" style="226"/>
    <col min="11" max="12" width="16.85546875" style="226" customWidth="1"/>
    <col min="13" max="16384" width="9.140625" style="226"/>
  </cols>
  <sheetData>
    <row r="1" spans="1:12" s="209" customFormat="1" ht="18" x14ac:dyDescent="0.2">
      <c r="A1" s="206" t="s">
        <v>100</v>
      </c>
      <c r="B1" s="207"/>
      <c r="C1" s="207"/>
      <c r="D1" s="208"/>
      <c r="E1" s="208"/>
      <c r="F1" s="207"/>
      <c r="G1" s="207"/>
      <c r="H1" s="207"/>
      <c r="I1" s="207"/>
    </row>
    <row r="2" spans="1:12" s="209" customFormat="1" x14ac:dyDescent="0.2">
      <c r="A2" s="210" t="s">
        <v>60</v>
      </c>
      <c r="B2" s="207"/>
      <c r="C2" s="211" t="str">
        <f>'[1]Krycí list'!E5</f>
        <v>Učebna pro výuku cizích jazyků</v>
      </c>
      <c r="D2" s="212"/>
      <c r="E2" s="212"/>
      <c r="F2" s="207"/>
      <c r="G2" s="207"/>
      <c r="H2" s="207"/>
      <c r="I2" s="207"/>
    </row>
    <row r="3" spans="1:12" s="209" customFormat="1" x14ac:dyDescent="0.2">
      <c r="A3" s="210" t="s">
        <v>61</v>
      </c>
      <c r="B3" s="207"/>
      <c r="C3" s="288" t="str">
        <f>'[1]Krycí list'!E7</f>
        <v>Vzorový projekt AV Media (název školy)</v>
      </c>
      <c r="D3" s="289"/>
      <c r="E3" s="289"/>
      <c r="F3" s="207"/>
      <c r="G3" s="207"/>
      <c r="H3" s="207"/>
      <c r="I3" s="211"/>
    </row>
    <row r="4" spans="1:12" s="209" customFormat="1" x14ac:dyDescent="0.2">
      <c r="A4" s="210" t="s">
        <v>62</v>
      </c>
      <c r="B4" s="207"/>
      <c r="C4" s="211" t="str">
        <f>'[1]Krycí list'!E9</f>
        <v>OCENĚNÝ SOUPIS PRACÍ A DODÁVEK A SLUŽEB</v>
      </c>
      <c r="D4" s="212"/>
      <c r="E4" s="212"/>
      <c r="F4" s="207"/>
      <c r="G4" s="207"/>
      <c r="H4" s="207"/>
      <c r="I4" s="211"/>
    </row>
    <row r="5" spans="1:12" s="209" customFormat="1" x14ac:dyDescent="0.2">
      <c r="A5" s="207" t="s">
        <v>70</v>
      </c>
      <c r="B5" s="207"/>
      <c r="C5" s="211" t="str">
        <f>'[1]Krycí list'!P5</f>
        <v xml:space="preserve"> </v>
      </c>
      <c r="D5" s="212"/>
      <c r="E5" s="212"/>
      <c r="F5" s="207"/>
      <c r="G5" s="207"/>
      <c r="H5" s="207"/>
      <c r="I5" s="211"/>
    </row>
    <row r="6" spans="1:12" s="209" customFormat="1" x14ac:dyDescent="0.2">
      <c r="A6" s="207"/>
      <c r="B6" s="207"/>
      <c r="C6" s="211"/>
      <c r="D6" s="212"/>
      <c r="E6" s="212"/>
      <c r="F6" s="207"/>
      <c r="G6" s="207"/>
      <c r="H6" s="207"/>
      <c r="I6" s="211"/>
    </row>
    <row r="7" spans="1:12" s="209" customFormat="1" x14ac:dyDescent="0.2">
      <c r="A7" s="207" t="s">
        <v>64</v>
      </c>
      <c r="B7" s="207"/>
      <c r="C7" s="288" t="str">
        <f>'[1]Krycí list'!E26</f>
        <v>Název školy</v>
      </c>
      <c r="D7" s="289"/>
      <c r="E7" s="289"/>
      <c r="F7" s="207"/>
      <c r="G7" s="207"/>
      <c r="H7" s="207"/>
      <c r="I7" s="211"/>
    </row>
    <row r="8" spans="1:12" s="209" customFormat="1" x14ac:dyDescent="0.2">
      <c r="A8" s="207" t="s">
        <v>65</v>
      </c>
      <c r="B8" s="207"/>
      <c r="C8" s="288" t="str">
        <f>'[1]Krycí list'!E28</f>
        <v xml:space="preserve"> </v>
      </c>
      <c r="D8" s="289"/>
      <c r="E8" s="212"/>
      <c r="F8" s="207"/>
      <c r="G8" s="207"/>
      <c r="H8" s="207"/>
      <c r="I8" s="211"/>
    </row>
    <row r="9" spans="1:12" s="209" customFormat="1" x14ac:dyDescent="0.2">
      <c r="A9" s="207" t="s">
        <v>66</v>
      </c>
      <c r="B9" s="207"/>
      <c r="C9" s="290" t="str">
        <f>'[1]Krycí list'!O31</f>
        <v>07/2024</v>
      </c>
      <c r="D9" s="289"/>
      <c r="E9" s="212"/>
      <c r="F9" s="207"/>
      <c r="G9" s="207"/>
      <c r="H9" s="207"/>
      <c r="I9" s="211"/>
    </row>
    <row r="10" spans="1:12" s="209" customFormat="1" x14ac:dyDescent="0.2">
      <c r="A10" s="207"/>
      <c r="B10" s="207"/>
      <c r="C10" s="207"/>
      <c r="D10" s="208"/>
      <c r="E10" s="208"/>
      <c r="F10" s="207"/>
      <c r="G10" s="207"/>
      <c r="H10" s="207"/>
      <c r="I10" s="207"/>
    </row>
    <row r="11" spans="1:12" s="215" customFormat="1" ht="50.25" customHeight="1" x14ac:dyDescent="0.2">
      <c r="A11" s="213" t="s">
        <v>71</v>
      </c>
      <c r="B11" s="214" t="s">
        <v>72</v>
      </c>
      <c r="C11" s="214" t="s">
        <v>73</v>
      </c>
      <c r="D11" s="214" t="s">
        <v>96</v>
      </c>
      <c r="E11" s="214" t="s">
        <v>93</v>
      </c>
      <c r="F11" s="214" t="s">
        <v>74</v>
      </c>
      <c r="G11" s="214" t="s">
        <v>75</v>
      </c>
      <c r="H11" s="214" t="s">
        <v>94</v>
      </c>
      <c r="I11" s="214" t="s">
        <v>95</v>
      </c>
      <c r="K11" s="136" t="s">
        <v>279</v>
      </c>
      <c r="L11" s="136" t="s">
        <v>280</v>
      </c>
    </row>
    <row r="12" spans="1:12" s="219" customFormat="1" x14ac:dyDescent="0.2">
      <c r="A12" s="216">
        <v>1</v>
      </c>
      <c r="B12" s="217">
        <v>2</v>
      </c>
      <c r="C12" s="217">
        <v>3</v>
      </c>
      <c r="D12" s="218">
        <v>4</v>
      </c>
      <c r="E12" s="218">
        <v>5</v>
      </c>
      <c r="F12" s="217">
        <v>6</v>
      </c>
      <c r="G12" s="217">
        <v>7</v>
      </c>
      <c r="H12" s="217">
        <v>8</v>
      </c>
      <c r="I12" s="217">
        <v>9</v>
      </c>
      <c r="K12" s="152">
        <v>10</v>
      </c>
      <c r="L12" s="152">
        <v>11</v>
      </c>
    </row>
    <row r="13" spans="1:12" x14ac:dyDescent="0.2">
      <c r="A13" s="220"/>
      <c r="B13" s="221"/>
      <c r="C13" s="221"/>
      <c r="D13" s="222"/>
      <c r="E13" s="223"/>
      <c r="F13" s="221"/>
      <c r="G13" s="220"/>
      <c r="H13" s="220"/>
      <c r="I13" s="220"/>
    </row>
    <row r="14" spans="1:12" s="232" customFormat="1" x14ac:dyDescent="0.2">
      <c r="A14" s="227"/>
      <c r="B14" s="228"/>
      <c r="C14" s="229"/>
      <c r="D14" s="230" t="s">
        <v>86</v>
      </c>
      <c r="E14" s="161" t="s">
        <v>213</v>
      </c>
      <c r="F14" s="229"/>
      <c r="G14" s="225"/>
      <c r="H14" s="225"/>
      <c r="I14" s="231">
        <f>SUBTOTAL(9,I15:I75)</f>
        <v>0</v>
      </c>
    </row>
    <row r="15" spans="1:12" s="241" customFormat="1" x14ac:dyDescent="0.2">
      <c r="A15" s="233"/>
      <c r="B15" s="234"/>
      <c r="C15" s="235"/>
      <c r="D15" s="236"/>
      <c r="E15" s="237" t="s">
        <v>147</v>
      </c>
      <c r="F15" s="235"/>
      <c r="G15" s="238"/>
      <c r="H15" s="238"/>
      <c r="I15" s="239">
        <f>SUBTOTAL(9,I16:I24)</f>
        <v>0</v>
      </c>
    </row>
    <row r="16" spans="1:12" s="241" customFormat="1" ht="63.75" x14ac:dyDescent="0.2">
      <c r="A16" s="233">
        <v>1</v>
      </c>
      <c r="B16" s="243"/>
      <c r="C16" s="243" t="s">
        <v>99</v>
      </c>
      <c r="D16" s="244" t="s">
        <v>127</v>
      </c>
      <c r="E16" s="247" t="s">
        <v>264</v>
      </c>
      <c r="F16" s="243" t="s">
        <v>76</v>
      </c>
      <c r="G16" s="240">
        <v>1</v>
      </c>
      <c r="H16" s="242"/>
      <c r="I16" s="242">
        <f t="shared" ref="I16:I24" si="0">ROUND(G16*H16,2)</f>
        <v>0</v>
      </c>
      <c r="K16" s="292"/>
    </row>
    <row r="17" spans="1:11" s="241" customFormat="1" ht="89.25" x14ac:dyDescent="0.2">
      <c r="A17" s="233">
        <v>2</v>
      </c>
      <c r="B17" s="243"/>
      <c r="C17" s="243" t="s">
        <v>99</v>
      </c>
      <c r="D17" s="244" t="s">
        <v>128</v>
      </c>
      <c r="E17" s="247" t="s">
        <v>131</v>
      </c>
      <c r="F17" s="243" t="s">
        <v>76</v>
      </c>
      <c r="G17" s="240">
        <f>G16</f>
        <v>1</v>
      </c>
      <c r="H17" s="242"/>
      <c r="I17" s="242">
        <f t="shared" si="0"/>
        <v>0</v>
      </c>
    </row>
    <row r="18" spans="1:11" s="241" customFormat="1" ht="63.75" x14ac:dyDescent="0.2">
      <c r="A18" s="233">
        <v>3</v>
      </c>
      <c r="B18" s="243"/>
      <c r="C18" s="243" t="s">
        <v>99</v>
      </c>
      <c r="D18" s="244" t="s">
        <v>166</v>
      </c>
      <c r="E18" s="248" t="s">
        <v>265</v>
      </c>
      <c r="F18" s="243" t="s">
        <v>76</v>
      </c>
      <c r="G18" s="240">
        <v>1</v>
      </c>
      <c r="H18" s="242"/>
      <c r="I18" s="242">
        <f t="shared" si="0"/>
        <v>0</v>
      </c>
    </row>
    <row r="19" spans="1:11" s="241" customFormat="1" ht="25.5" x14ac:dyDescent="0.2">
      <c r="A19" s="233">
        <v>4</v>
      </c>
      <c r="B19" s="243"/>
      <c r="C19" s="249" t="s">
        <v>99</v>
      </c>
      <c r="D19" s="246" t="s">
        <v>105</v>
      </c>
      <c r="E19" s="247" t="s">
        <v>133</v>
      </c>
      <c r="F19" s="243" t="s">
        <v>76</v>
      </c>
      <c r="G19" s="240">
        <v>1</v>
      </c>
      <c r="H19" s="242"/>
      <c r="I19" s="242">
        <f t="shared" si="0"/>
        <v>0</v>
      </c>
    </row>
    <row r="20" spans="1:11" s="241" customFormat="1" ht="38.25" x14ac:dyDescent="0.2">
      <c r="A20" s="233">
        <v>5</v>
      </c>
      <c r="B20" s="243"/>
      <c r="C20" s="249" t="s">
        <v>99</v>
      </c>
      <c r="D20" s="246" t="s">
        <v>136</v>
      </c>
      <c r="E20" s="247" t="s">
        <v>134</v>
      </c>
      <c r="F20" s="243" t="s">
        <v>76</v>
      </c>
      <c r="G20" s="240">
        <f>SUM(G19:G19)</f>
        <v>1</v>
      </c>
      <c r="H20" s="242"/>
      <c r="I20" s="242">
        <f t="shared" si="0"/>
        <v>0</v>
      </c>
    </row>
    <row r="21" spans="1:11" s="241" customFormat="1" ht="25.5" x14ac:dyDescent="0.2">
      <c r="A21" s="233">
        <v>6</v>
      </c>
      <c r="B21" s="243"/>
      <c r="C21" s="249" t="s">
        <v>99</v>
      </c>
      <c r="D21" s="246" t="s">
        <v>105</v>
      </c>
      <c r="E21" s="247" t="s">
        <v>135</v>
      </c>
      <c r="F21" s="243" t="s">
        <v>76</v>
      </c>
      <c r="G21" s="240">
        <f>G20</f>
        <v>1</v>
      </c>
      <c r="H21" s="242"/>
      <c r="I21" s="242">
        <f t="shared" si="0"/>
        <v>0</v>
      </c>
    </row>
    <row r="22" spans="1:11" s="241" customFormat="1" ht="25.5" x14ac:dyDescent="0.2">
      <c r="A22" s="233">
        <v>7</v>
      </c>
      <c r="B22" s="243"/>
      <c r="C22" s="243" t="s">
        <v>99</v>
      </c>
      <c r="D22" s="246" t="s">
        <v>102</v>
      </c>
      <c r="E22" s="247" t="s">
        <v>109</v>
      </c>
      <c r="F22" s="243" t="s">
        <v>76</v>
      </c>
      <c r="G22" s="250">
        <v>2</v>
      </c>
      <c r="H22" s="242"/>
      <c r="I22" s="242">
        <f t="shared" si="0"/>
        <v>0</v>
      </c>
    </row>
    <row r="23" spans="1:11" s="241" customFormat="1" ht="63.75" x14ac:dyDescent="0.2">
      <c r="A23" s="233">
        <v>8</v>
      </c>
      <c r="B23" s="243"/>
      <c r="C23" s="243" t="s">
        <v>99</v>
      </c>
      <c r="D23" s="244" t="s">
        <v>106</v>
      </c>
      <c r="E23" s="245" t="s">
        <v>156</v>
      </c>
      <c r="F23" s="243" t="s">
        <v>76</v>
      </c>
      <c r="G23" s="240">
        <v>1</v>
      </c>
      <c r="H23" s="242"/>
      <c r="I23" s="242">
        <f t="shared" si="0"/>
        <v>0</v>
      </c>
    </row>
    <row r="24" spans="1:11" s="241" customFormat="1" ht="51" x14ac:dyDescent="0.2">
      <c r="A24" s="233">
        <v>9</v>
      </c>
      <c r="B24" s="243"/>
      <c r="C24" s="243" t="s">
        <v>99</v>
      </c>
      <c r="D24" s="244" t="s">
        <v>80</v>
      </c>
      <c r="E24" s="247" t="s">
        <v>129</v>
      </c>
      <c r="F24" s="243" t="s">
        <v>76</v>
      </c>
      <c r="G24" s="240">
        <v>1</v>
      </c>
      <c r="H24" s="242"/>
      <c r="I24" s="242">
        <f t="shared" si="0"/>
        <v>0</v>
      </c>
      <c r="K24" s="292"/>
    </row>
    <row r="25" spans="1:11" s="241" customFormat="1" x14ac:dyDescent="0.2">
      <c r="A25" s="233"/>
      <c r="B25" s="243"/>
      <c r="C25" s="234"/>
      <c r="D25" s="251"/>
      <c r="E25" s="237" t="s">
        <v>148</v>
      </c>
      <c r="F25" s="252"/>
      <c r="G25" s="238"/>
      <c r="H25" s="238"/>
      <c r="I25" s="239">
        <f>SUBTOTAL(9,I26:I55)</f>
        <v>0</v>
      </c>
    </row>
    <row r="26" spans="1:11" s="241" customFormat="1" ht="89.25" x14ac:dyDescent="0.2">
      <c r="A26" s="233">
        <v>10</v>
      </c>
      <c r="B26" s="243"/>
      <c r="C26" s="243" t="s">
        <v>99</v>
      </c>
      <c r="D26" s="244" t="s">
        <v>169</v>
      </c>
      <c r="E26" s="247" t="s">
        <v>170</v>
      </c>
      <c r="F26" s="243" t="s">
        <v>76</v>
      </c>
      <c r="G26" s="240">
        <v>24</v>
      </c>
      <c r="H26" s="242"/>
      <c r="I26" s="253">
        <f t="shared" ref="I26:I55" si="1">ROUND(G26*H26,2)</f>
        <v>0</v>
      </c>
    </row>
    <row r="27" spans="1:11" s="241" customFormat="1" ht="114.75" x14ac:dyDescent="0.2">
      <c r="A27" s="233">
        <v>11</v>
      </c>
      <c r="B27" s="243"/>
      <c r="C27" s="243" t="s">
        <v>99</v>
      </c>
      <c r="D27" s="244" t="s">
        <v>171</v>
      </c>
      <c r="E27" s="247" t="s">
        <v>172</v>
      </c>
      <c r="F27" s="243" t="s">
        <v>76</v>
      </c>
      <c r="G27" s="240">
        <f>G26</f>
        <v>24</v>
      </c>
      <c r="H27" s="242"/>
      <c r="I27" s="253">
        <f t="shared" si="1"/>
        <v>0</v>
      </c>
    </row>
    <row r="28" spans="1:11" s="241" customFormat="1" ht="38.25" x14ac:dyDescent="0.2">
      <c r="A28" s="233">
        <v>12</v>
      </c>
      <c r="B28" s="243"/>
      <c r="C28" s="243" t="s">
        <v>99</v>
      </c>
      <c r="D28" s="244" t="s">
        <v>173</v>
      </c>
      <c r="E28" s="247" t="s">
        <v>174</v>
      </c>
      <c r="F28" s="243" t="s">
        <v>76</v>
      </c>
      <c r="G28" s="240">
        <v>4</v>
      </c>
      <c r="H28" s="242"/>
      <c r="I28" s="253">
        <f t="shared" si="1"/>
        <v>0</v>
      </c>
    </row>
    <row r="29" spans="1:11" s="241" customFormat="1" ht="38.25" x14ac:dyDescent="0.2">
      <c r="A29" s="233">
        <v>13</v>
      </c>
      <c r="B29" s="243"/>
      <c r="C29" s="243" t="s">
        <v>99</v>
      </c>
      <c r="D29" s="244" t="s">
        <v>175</v>
      </c>
      <c r="E29" s="245" t="s">
        <v>176</v>
      </c>
      <c r="F29" s="243" t="s">
        <v>76</v>
      </c>
      <c r="G29" s="250">
        <f>CEILING(G26/31,1)</f>
        <v>1</v>
      </c>
      <c r="H29" s="242"/>
      <c r="I29" s="253">
        <f t="shared" si="1"/>
        <v>0</v>
      </c>
    </row>
    <row r="30" spans="1:11" s="241" customFormat="1" ht="76.5" x14ac:dyDescent="0.2">
      <c r="A30" s="233">
        <v>14</v>
      </c>
      <c r="B30" s="243"/>
      <c r="C30" s="243" t="s">
        <v>99</v>
      </c>
      <c r="D30" s="244" t="s">
        <v>177</v>
      </c>
      <c r="E30" s="245" t="s">
        <v>178</v>
      </c>
      <c r="F30" s="243" t="s">
        <v>76</v>
      </c>
      <c r="G30" s="240">
        <v>1</v>
      </c>
      <c r="H30" s="242"/>
      <c r="I30" s="253">
        <f t="shared" si="1"/>
        <v>0</v>
      </c>
    </row>
    <row r="31" spans="1:11" s="241" customFormat="1" ht="76.5" x14ac:dyDescent="0.2">
      <c r="A31" s="233">
        <v>15</v>
      </c>
      <c r="B31" s="243"/>
      <c r="C31" s="243" t="s">
        <v>99</v>
      </c>
      <c r="D31" s="244" t="s">
        <v>179</v>
      </c>
      <c r="E31" s="247" t="s">
        <v>180</v>
      </c>
      <c r="F31" s="243" t="s">
        <v>76</v>
      </c>
      <c r="G31" s="240">
        <f>G26</f>
        <v>24</v>
      </c>
      <c r="H31" s="242"/>
      <c r="I31" s="253">
        <f t="shared" si="1"/>
        <v>0</v>
      </c>
    </row>
    <row r="32" spans="1:11" s="241" customFormat="1" ht="76.5" x14ac:dyDescent="0.2">
      <c r="A32" s="233">
        <v>16</v>
      </c>
      <c r="B32" s="243"/>
      <c r="C32" s="243" t="s">
        <v>99</v>
      </c>
      <c r="D32" s="244" t="s">
        <v>181</v>
      </c>
      <c r="E32" s="245" t="s">
        <v>182</v>
      </c>
      <c r="F32" s="243" t="s">
        <v>76</v>
      </c>
      <c r="G32" s="240">
        <f>G26+1</f>
        <v>25</v>
      </c>
      <c r="H32" s="242"/>
      <c r="I32" s="253">
        <f t="shared" si="1"/>
        <v>0</v>
      </c>
    </row>
    <row r="33" spans="1:12" s="241" customFormat="1" ht="63.75" x14ac:dyDescent="0.2">
      <c r="A33" s="233">
        <v>17</v>
      </c>
      <c r="B33" s="243"/>
      <c r="C33" s="267" t="s">
        <v>99</v>
      </c>
      <c r="D33" s="268" t="s">
        <v>183</v>
      </c>
      <c r="E33" s="245" t="s">
        <v>184</v>
      </c>
      <c r="F33" s="267" t="s">
        <v>76</v>
      </c>
      <c r="G33" s="250">
        <f>G32*2</f>
        <v>50</v>
      </c>
      <c r="H33" s="242"/>
      <c r="I33" s="242">
        <f t="shared" si="1"/>
        <v>0</v>
      </c>
    </row>
    <row r="34" spans="1:12" s="241" customFormat="1" ht="63.75" x14ac:dyDescent="0.2">
      <c r="A34" s="233">
        <v>18</v>
      </c>
      <c r="B34" s="243"/>
      <c r="C34" s="243" t="s">
        <v>99</v>
      </c>
      <c r="D34" s="244" t="s">
        <v>185</v>
      </c>
      <c r="E34" s="245" t="s">
        <v>186</v>
      </c>
      <c r="F34" s="243" t="s">
        <v>76</v>
      </c>
      <c r="G34" s="240">
        <f>G26</f>
        <v>24</v>
      </c>
      <c r="H34" s="242"/>
      <c r="I34" s="253">
        <f t="shared" si="1"/>
        <v>0</v>
      </c>
    </row>
    <row r="35" spans="1:12" s="241" customFormat="1" ht="38.25" x14ac:dyDescent="0.2">
      <c r="A35" s="233">
        <v>19</v>
      </c>
      <c r="B35" s="243"/>
      <c r="C35" s="243" t="s">
        <v>99</v>
      </c>
      <c r="D35" s="244" t="s">
        <v>187</v>
      </c>
      <c r="E35" s="245" t="s">
        <v>188</v>
      </c>
      <c r="F35" s="243" t="s">
        <v>76</v>
      </c>
      <c r="G35" s="240">
        <v>1</v>
      </c>
      <c r="H35" s="242"/>
      <c r="I35" s="253">
        <f t="shared" si="1"/>
        <v>0</v>
      </c>
    </row>
    <row r="36" spans="1:12" s="241" customFormat="1" ht="102" x14ac:dyDescent="0.2">
      <c r="A36" s="233">
        <v>20</v>
      </c>
      <c r="B36" s="243"/>
      <c r="C36" s="243" t="s">
        <v>99</v>
      </c>
      <c r="D36" s="244" t="s">
        <v>81</v>
      </c>
      <c r="E36" s="247" t="s">
        <v>158</v>
      </c>
      <c r="F36" s="243" t="s">
        <v>76</v>
      </c>
      <c r="G36" s="240">
        <v>7</v>
      </c>
      <c r="H36" s="242"/>
      <c r="I36" s="253">
        <f t="shared" si="1"/>
        <v>0</v>
      </c>
      <c r="K36" s="291"/>
      <c r="L36" s="291"/>
    </row>
    <row r="37" spans="1:12" s="241" customFormat="1" ht="38.25" x14ac:dyDescent="0.2">
      <c r="A37" s="233">
        <v>21</v>
      </c>
      <c r="B37" s="243"/>
      <c r="C37" s="243" t="s">
        <v>99</v>
      </c>
      <c r="D37" s="246" t="s">
        <v>189</v>
      </c>
      <c r="E37" s="245" t="s">
        <v>190</v>
      </c>
      <c r="F37" s="243" t="s">
        <v>76</v>
      </c>
      <c r="G37" s="240">
        <f>G26+1</f>
        <v>25</v>
      </c>
      <c r="H37" s="242"/>
      <c r="I37" s="253">
        <f t="shared" si="1"/>
        <v>0</v>
      </c>
      <c r="K37" s="134"/>
      <c r="L37" s="134"/>
    </row>
    <row r="38" spans="1:12" s="241" customFormat="1" ht="63.75" x14ac:dyDescent="0.2">
      <c r="A38" s="233">
        <v>22</v>
      </c>
      <c r="B38" s="243"/>
      <c r="C38" s="243" t="s">
        <v>99</v>
      </c>
      <c r="D38" s="244" t="s">
        <v>82</v>
      </c>
      <c r="E38" s="247" t="s">
        <v>130</v>
      </c>
      <c r="F38" s="243" t="s">
        <v>76</v>
      </c>
      <c r="G38" s="240">
        <v>8</v>
      </c>
      <c r="H38" s="242"/>
      <c r="I38" s="253">
        <f t="shared" si="1"/>
        <v>0</v>
      </c>
    </row>
    <row r="39" spans="1:12" s="241" customFormat="1" ht="25.5" x14ac:dyDescent="0.2">
      <c r="A39" s="233">
        <v>23</v>
      </c>
      <c r="B39" s="243"/>
      <c r="C39" s="243" t="s">
        <v>99</v>
      </c>
      <c r="D39" s="246" t="s">
        <v>103</v>
      </c>
      <c r="E39" s="245" t="s">
        <v>116</v>
      </c>
      <c r="F39" s="243" t="s">
        <v>76</v>
      </c>
      <c r="G39" s="240">
        <v>7</v>
      </c>
      <c r="H39" s="242"/>
      <c r="I39" s="253">
        <f t="shared" si="1"/>
        <v>0</v>
      </c>
    </row>
    <row r="40" spans="1:12" s="241" customFormat="1" ht="25.5" x14ac:dyDescent="0.2">
      <c r="A40" s="233">
        <v>24</v>
      </c>
      <c r="B40" s="243"/>
      <c r="C40" s="243" t="s">
        <v>99</v>
      </c>
      <c r="D40" s="246" t="s">
        <v>104</v>
      </c>
      <c r="E40" s="247" t="s">
        <v>117</v>
      </c>
      <c r="F40" s="243" t="s">
        <v>76</v>
      </c>
      <c r="G40" s="240">
        <v>1</v>
      </c>
      <c r="H40" s="242"/>
      <c r="I40" s="253">
        <f t="shared" si="1"/>
        <v>0</v>
      </c>
    </row>
    <row r="41" spans="1:12" s="241" customFormat="1" ht="25.5" x14ac:dyDescent="0.2">
      <c r="A41" s="233">
        <v>25</v>
      </c>
      <c r="B41" s="243"/>
      <c r="C41" s="243" t="s">
        <v>99</v>
      </c>
      <c r="D41" s="246" t="s">
        <v>105</v>
      </c>
      <c r="E41" s="247" t="s">
        <v>146</v>
      </c>
      <c r="F41" s="243" t="s">
        <v>76</v>
      </c>
      <c r="G41" s="240">
        <v>1</v>
      </c>
      <c r="H41" s="242"/>
      <c r="I41" s="253">
        <f t="shared" si="1"/>
        <v>0</v>
      </c>
    </row>
    <row r="42" spans="1:12" s="241" customFormat="1" ht="51" x14ac:dyDescent="0.2">
      <c r="A42" s="233">
        <v>26</v>
      </c>
      <c r="B42" s="243"/>
      <c r="C42" s="243" t="s">
        <v>99</v>
      </c>
      <c r="D42" s="244" t="s">
        <v>191</v>
      </c>
      <c r="E42" s="245" t="s">
        <v>192</v>
      </c>
      <c r="F42" s="243" t="s">
        <v>76</v>
      </c>
      <c r="G42" s="240">
        <v>1</v>
      </c>
      <c r="H42" s="242"/>
      <c r="I42" s="253">
        <f t="shared" si="1"/>
        <v>0</v>
      </c>
    </row>
    <row r="43" spans="1:12" s="241" customFormat="1" ht="102" x14ac:dyDescent="0.2">
      <c r="A43" s="233">
        <v>27</v>
      </c>
      <c r="B43" s="243"/>
      <c r="C43" s="243" t="s">
        <v>99</v>
      </c>
      <c r="D43" s="244" t="s">
        <v>83</v>
      </c>
      <c r="E43" s="247" t="s">
        <v>159</v>
      </c>
      <c r="F43" s="243" t="s">
        <v>76</v>
      </c>
      <c r="G43" s="240">
        <f>G26</f>
        <v>24</v>
      </c>
      <c r="H43" s="242"/>
      <c r="I43" s="242">
        <f t="shared" si="1"/>
        <v>0</v>
      </c>
      <c r="K43" s="292"/>
      <c r="L43" s="292"/>
    </row>
    <row r="44" spans="1:12" s="241" customFormat="1" ht="63.75" x14ac:dyDescent="0.2">
      <c r="A44" s="233">
        <v>28</v>
      </c>
      <c r="B44" s="243"/>
      <c r="C44" s="243" t="s">
        <v>99</v>
      </c>
      <c r="D44" s="244" t="s">
        <v>82</v>
      </c>
      <c r="E44" s="247" t="s">
        <v>130</v>
      </c>
      <c r="F44" s="243" t="s">
        <v>76</v>
      </c>
      <c r="G44" s="240">
        <f>G26</f>
        <v>24</v>
      </c>
      <c r="H44" s="242"/>
      <c r="I44" s="253">
        <f t="shared" si="1"/>
        <v>0</v>
      </c>
      <c r="K44" s="134"/>
      <c r="L44" s="134"/>
    </row>
    <row r="45" spans="1:12" s="241" customFormat="1" ht="25.5" x14ac:dyDescent="0.2">
      <c r="A45" s="233">
        <v>29</v>
      </c>
      <c r="B45" s="243"/>
      <c r="C45" s="243" t="s">
        <v>99</v>
      </c>
      <c r="D45" s="246" t="s">
        <v>103</v>
      </c>
      <c r="E45" s="245" t="s">
        <v>108</v>
      </c>
      <c r="F45" s="243" t="s">
        <v>76</v>
      </c>
      <c r="G45" s="240">
        <f>G27</f>
        <v>24</v>
      </c>
      <c r="H45" s="242"/>
      <c r="I45" s="253">
        <f t="shared" si="1"/>
        <v>0</v>
      </c>
      <c r="K45" s="134"/>
      <c r="L45" s="134"/>
    </row>
    <row r="46" spans="1:12" s="241" customFormat="1" ht="51" x14ac:dyDescent="0.2">
      <c r="A46" s="233">
        <v>30</v>
      </c>
      <c r="B46" s="243"/>
      <c r="C46" s="243" t="s">
        <v>99</v>
      </c>
      <c r="D46" s="244" t="s">
        <v>193</v>
      </c>
      <c r="E46" s="245" t="s">
        <v>192</v>
      </c>
      <c r="F46" s="243" t="s">
        <v>76</v>
      </c>
      <c r="G46" s="240">
        <f>G26</f>
        <v>24</v>
      </c>
      <c r="H46" s="242"/>
      <c r="I46" s="253">
        <f t="shared" si="1"/>
        <v>0</v>
      </c>
      <c r="K46" s="134"/>
      <c r="L46" s="134"/>
    </row>
    <row r="47" spans="1:12" s="241" customFormat="1" ht="63.75" x14ac:dyDescent="0.2">
      <c r="A47" s="233">
        <v>31</v>
      </c>
      <c r="B47" s="243"/>
      <c r="C47" s="243" t="s">
        <v>99</v>
      </c>
      <c r="D47" s="193" t="s">
        <v>262</v>
      </c>
      <c r="E47" s="247" t="s">
        <v>263</v>
      </c>
      <c r="F47" s="243" t="s">
        <v>76</v>
      </c>
      <c r="G47" s="240">
        <v>3</v>
      </c>
      <c r="H47" s="242"/>
      <c r="I47" s="242">
        <f t="shared" si="1"/>
        <v>0</v>
      </c>
      <c r="K47" s="134"/>
      <c r="L47" s="134"/>
    </row>
    <row r="48" spans="1:12" s="241" customFormat="1" ht="25.5" x14ac:dyDescent="0.2">
      <c r="A48" s="233">
        <v>32</v>
      </c>
      <c r="B48" s="243"/>
      <c r="C48" s="243" t="s">
        <v>99</v>
      </c>
      <c r="D48" s="244" t="s">
        <v>98</v>
      </c>
      <c r="E48" s="247" t="s">
        <v>107</v>
      </c>
      <c r="F48" s="243" t="s">
        <v>76</v>
      </c>
      <c r="G48" s="240">
        <v>1</v>
      </c>
      <c r="H48" s="242"/>
      <c r="I48" s="253">
        <f t="shared" si="1"/>
        <v>0</v>
      </c>
    </row>
    <row r="49" spans="1:12" s="241" customFormat="1" ht="63.75" x14ac:dyDescent="0.2">
      <c r="A49" s="233">
        <v>33</v>
      </c>
      <c r="B49" s="243"/>
      <c r="C49" s="243" t="s">
        <v>99</v>
      </c>
      <c r="D49" s="244" t="s">
        <v>194</v>
      </c>
      <c r="E49" s="247" t="s">
        <v>195</v>
      </c>
      <c r="F49" s="243" t="s">
        <v>76</v>
      </c>
      <c r="G49" s="240">
        <v>1</v>
      </c>
      <c r="H49" s="242"/>
      <c r="I49" s="253">
        <f t="shared" si="1"/>
        <v>0</v>
      </c>
    </row>
    <row r="50" spans="1:12" s="241" customFormat="1" ht="39" customHeight="1" x14ac:dyDescent="0.2">
      <c r="A50" s="233">
        <v>34</v>
      </c>
      <c r="B50" s="243"/>
      <c r="C50" s="243" t="s">
        <v>99</v>
      </c>
      <c r="D50" s="244" t="s">
        <v>196</v>
      </c>
      <c r="E50" s="247" t="s">
        <v>197</v>
      </c>
      <c r="F50" s="243" t="s">
        <v>76</v>
      </c>
      <c r="G50" s="240">
        <v>2</v>
      </c>
      <c r="H50" s="242"/>
      <c r="I50" s="253">
        <f t="shared" si="1"/>
        <v>0</v>
      </c>
    </row>
    <row r="51" spans="1:12" s="241" customFormat="1" ht="66" customHeight="1" x14ac:dyDescent="0.2">
      <c r="A51" s="233">
        <v>35</v>
      </c>
      <c r="B51" s="243"/>
      <c r="C51" s="243" t="s">
        <v>99</v>
      </c>
      <c r="D51" s="244" t="s">
        <v>122</v>
      </c>
      <c r="E51" s="247" t="s">
        <v>198</v>
      </c>
      <c r="F51" s="243" t="s">
        <v>76</v>
      </c>
      <c r="G51" s="240">
        <v>1</v>
      </c>
      <c r="H51" s="242"/>
      <c r="I51" s="242">
        <f t="shared" si="1"/>
        <v>0</v>
      </c>
    </row>
    <row r="52" spans="1:12" s="241" customFormat="1" ht="25.5" x14ac:dyDescent="0.2">
      <c r="A52" s="233">
        <v>36</v>
      </c>
      <c r="B52" s="243"/>
      <c r="C52" s="243" t="s">
        <v>99</v>
      </c>
      <c r="D52" s="244" t="s">
        <v>123</v>
      </c>
      <c r="E52" s="247" t="s">
        <v>124</v>
      </c>
      <c r="F52" s="243" t="s">
        <v>76</v>
      </c>
      <c r="G52" s="240">
        <f>G51</f>
        <v>1</v>
      </c>
      <c r="H52" s="242"/>
      <c r="I52" s="242">
        <f t="shared" si="1"/>
        <v>0</v>
      </c>
    </row>
    <row r="53" spans="1:12" s="134" customFormat="1" ht="51" x14ac:dyDescent="0.2">
      <c r="A53" s="144">
        <v>37</v>
      </c>
      <c r="B53" s="141"/>
      <c r="C53" s="141" t="s">
        <v>99</v>
      </c>
      <c r="D53" s="193" t="s">
        <v>84</v>
      </c>
      <c r="E53" s="162" t="s">
        <v>162</v>
      </c>
      <c r="F53" s="141" t="s">
        <v>76</v>
      </c>
      <c r="G53" s="142">
        <v>2</v>
      </c>
      <c r="H53" s="143"/>
      <c r="I53" s="150">
        <f t="shared" si="1"/>
        <v>0</v>
      </c>
      <c r="K53" s="241"/>
      <c r="L53" s="241"/>
    </row>
    <row r="54" spans="1:12" s="134" customFormat="1" ht="25.5" x14ac:dyDescent="0.2">
      <c r="A54" s="144">
        <v>38</v>
      </c>
      <c r="B54" s="141"/>
      <c r="C54" s="141" t="s">
        <v>99</v>
      </c>
      <c r="D54" s="193" t="s">
        <v>163</v>
      </c>
      <c r="E54" s="162" t="s">
        <v>164</v>
      </c>
      <c r="F54" s="141" t="s">
        <v>76</v>
      </c>
      <c r="G54" s="142">
        <v>2</v>
      </c>
      <c r="H54" s="143"/>
      <c r="I54" s="143">
        <f t="shared" si="1"/>
        <v>0</v>
      </c>
      <c r="K54" s="241"/>
      <c r="L54" s="241"/>
    </row>
    <row r="55" spans="1:12" s="134" customFormat="1" ht="38.25" x14ac:dyDescent="0.2">
      <c r="A55" s="144">
        <v>39</v>
      </c>
      <c r="B55" s="141"/>
      <c r="C55" s="141" t="s">
        <v>99</v>
      </c>
      <c r="D55" s="193" t="s">
        <v>120</v>
      </c>
      <c r="E55" s="163" t="s">
        <v>121</v>
      </c>
      <c r="F55" s="141" t="s">
        <v>76</v>
      </c>
      <c r="G55" s="142">
        <v>2</v>
      </c>
      <c r="H55" s="143"/>
      <c r="I55" s="143">
        <f t="shared" si="1"/>
        <v>0</v>
      </c>
      <c r="K55" s="241"/>
      <c r="L55" s="241"/>
    </row>
    <row r="56" spans="1:12" s="241" customFormat="1" x14ac:dyDescent="0.2">
      <c r="A56" s="233"/>
      <c r="B56" s="243"/>
      <c r="C56" s="243"/>
      <c r="D56" s="244"/>
      <c r="E56" s="237" t="s">
        <v>199</v>
      </c>
      <c r="F56" s="252"/>
      <c r="G56" s="238"/>
      <c r="H56" s="238"/>
      <c r="I56" s="239">
        <f>SUBTOTAL(9,I57:I64)</f>
        <v>0</v>
      </c>
      <c r="K56" s="134"/>
      <c r="L56" s="134"/>
    </row>
    <row r="57" spans="1:12" s="241" customFormat="1" ht="76.5" x14ac:dyDescent="0.2">
      <c r="A57" s="233">
        <v>40</v>
      </c>
      <c r="B57" s="243"/>
      <c r="C57" s="243" t="s">
        <v>99</v>
      </c>
      <c r="D57" s="244" t="s">
        <v>200</v>
      </c>
      <c r="E57" s="254" t="s">
        <v>201</v>
      </c>
      <c r="F57" s="243" t="s">
        <v>76</v>
      </c>
      <c r="G57" s="240">
        <v>1</v>
      </c>
      <c r="H57" s="242"/>
      <c r="I57" s="253">
        <f t="shared" ref="I57:I63" si="2">ROUND(G57*H57,2)</f>
        <v>0</v>
      </c>
      <c r="K57" s="291"/>
      <c r="L57" s="291"/>
    </row>
    <row r="58" spans="1:12" s="241" customFormat="1" ht="51" x14ac:dyDescent="0.2">
      <c r="A58" s="233">
        <v>41</v>
      </c>
      <c r="B58" s="243"/>
      <c r="C58" s="243" t="s">
        <v>99</v>
      </c>
      <c r="D58" s="246" t="s">
        <v>202</v>
      </c>
      <c r="E58" s="254" t="s">
        <v>203</v>
      </c>
      <c r="F58" s="243" t="s">
        <v>76</v>
      </c>
      <c r="G58" s="240">
        <v>1</v>
      </c>
      <c r="H58" s="242"/>
      <c r="I58" s="253">
        <f t="shared" si="2"/>
        <v>0</v>
      </c>
      <c r="K58" s="134"/>
      <c r="L58" s="134"/>
    </row>
    <row r="59" spans="1:12" s="241" customFormat="1" ht="25.5" x14ac:dyDescent="0.2">
      <c r="A59" s="233">
        <v>42</v>
      </c>
      <c r="B59" s="243"/>
      <c r="C59" s="243" t="s">
        <v>99</v>
      </c>
      <c r="D59" s="244" t="s">
        <v>85</v>
      </c>
      <c r="E59" s="247" t="s">
        <v>204</v>
      </c>
      <c r="F59" s="243" t="s">
        <v>76</v>
      </c>
      <c r="G59" s="240">
        <v>1</v>
      </c>
      <c r="H59" s="242"/>
      <c r="I59" s="242">
        <f t="shared" si="2"/>
        <v>0</v>
      </c>
      <c r="K59" s="134"/>
      <c r="L59" s="134"/>
    </row>
    <row r="60" spans="1:12" s="241" customFormat="1" ht="25.5" x14ac:dyDescent="0.2">
      <c r="A60" s="233">
        <v>43</v>
      </c>
      <c r="B60" s="243"/>
      <c r="C60" s="243" t="s">
        <v>99</v>
      </c>
      <c r="D60" s="244" t="s">
        <v>142</v>
      </c>
      <c r="E60" s="247" t="s">
        <v>205</v>
      </c>
      <c r="F60" s="243" t="s">
        <v>76</v>
      </c>
      <c r="G60" s="240">
        <f>G59</f>
        <v>1</v>
      </c>
      <c r="H60" s="242"/>
      <c r="I60" s="242">
        <f t="shared" si="2"/>
        <v>0</v>
      </c>
      <c r="K60" s="134"/>
      <c r="L60" s="134"/>
    </row>
    <row r="61" spans="1:12" s="241" customFormat="1" ht="25.5" x14ac:dyDescent="0.2">
      <c r="A61" s="233">
        <v>44</v>
      </c>
      <c r="B61" s="243"/>
      <c r="C61" s="243" t="s">
        <v>99</v>
      </c>
      <c r="D61" s="244" t="s">
        <v>144</v>
      </c>
      <c r="E61" s="247" t="s">
        <v>139</v>
      </c>
      <c r="F61" s="243" t="s">
        <v>76</v>
      </c>
      <c r="G61" s="240">
        <f>G59</f>
        <v>1</v>
      </c>
      <c r="H61" s="242"/>
      <c r="I61" s="242">
        <f t="shared" si="2"/>
        <v>0</v>
      </c>
      <c r="K61" s="134"/>
      <c r="L61" s="134"/>
    </row>
    <row r="62" spans="1:12" s="241" customFormat="1" ht="25.5" x14ac:dyDescent="0.2">
      <c r="A62" s="233">
        <v>45</v>
      </c>
      <c r="B62" s="243"/>
      <c r="C62" s="243" t="s">
        <v>99</v>
      </c>
      <c r="D62" s="244" t="s">
        <v>143</v>
      </c>
      <c r="E62" s="247" t="s">
        <v>140</v>
      </c>
      <c r="F62" s="243" t="s">
        <v>76</v>
      </c>
      <c r="G62" s="240">
        <f>G59*8</f>
        <v>8</v>
      </c>
      <c r="H62" s="242"/>
      <c r="I62" s="242">
        <f t="shared" si="2"/>
        <v>0</v>
      </c>
      <c r="K62" s="134"/>
      <c r="L62" s="134"/>
    </row>
    <row r="63" spans="1:12" s="241" customFormat="1" ht="25.5" x14ac:dyDescent="0.2">
      <c r="A63" s="233">
        <v>46</v>
      </c>
      <c r="B63" s="243"/>
      <c r="C63" s="243" t="s">
        <v>99</v>
      </c>
      <c r="D63" s="244" t="s">
        <v>145</v>
      </c>
      <c r="E63" s="247" t="s">
        <v>141</v>
      </c>
      <c r="F63" s="243" t="s">
        <v>76</v>
      </c>
      <c r="G63" s="240">
        <v>3</v>
      </c>
      <c r="H63" s="242"/>
      <c r="I63" s="242">
        <f t="shared" si="2"/>
        <v>0</v>
      </c>
      <c r="K63" s="134"/>
      <c r="L63" s="134"/>
    </row>
    <row r="64" spans="1:12" s="241" customFormat="1" ht="102" x14ac:dyDescent="0.2">
      <c r="A64" s="233">
        <v>47</v>
      </c>
      <c r="B64" s="243"/>
      <c r="C64" s="243" t="s">
        <v>99</v>
      </c>
      <c r="D64" s="244" t="s">
        <v>206</v>
      </c>
      <c r="E64" s="247" t="s">
        <v>234</v>
      </c>
      <c r="F64" s="243" t="s">
        <v>76</v>
      </c>
      <c r="G64" s="240">
        <v>1</v>
      </c>
      <c r="H64" s="242"/>
      <c r="I64" s="242">
        <f>ROUND(G64*H64,2)</f>
        <v>0</v>
      </c>
      <c r="K64" s="134"/>
      <c r="L64" s="134"/>
    </row>
    <row r="65" spans="1:9" s="241" customFormat="1" x14ac:dyDescent="0.2">
      <c r="A65" s="233"/>
      <c r="B65" s="243"/>
      <c r="C65" s="243"/>
      <c r="D65" s="244"/>
      <c r="E65" s="237" t="s">
        <v>115</v>
      </c>
      <c r="F65" s="252"/>
      <c r="G65" s="238"/>
      <c r="H65" s="238"/>
      <c r="I65" s="239">
        <f>SUBTOTAL(9,I66:I75)</f>
        <v>0</v>
      </c>
    </row>
    <row r="66" spans="1:9" s="241" customFormat="1" ht="89.25" x14ac:dyDescent="0.2">
      <c r="A66" s="233">
        <v>48</v>
      </c>
      <c r="B66" s="243"/>
      <c r="C66" s="243" t="s">
        <v>99</v>
      </c>
      <c r="D66" s="255" t="s">
        <v>110</v>
      </c>
      <c r="E66" s="256" t="s">
        <v>154</v>
      </c>
      <c r="F66" s="243" t="s">
        <v>76</v>
      </c>
      <c r="G66" s="240">
        <v>1</v>
      </c>
      <c r="H66" s="242"/>
      <c r="I66" s="242">
        <f>ROUND(G66*H66,2)</f>
        <v>0</v>
      </c>
    </row>
    <row r="67" spans="1:9" s="241" customFormat="1" ht="102" x14ac:dyDescent="0.2">
      <c r="A67" s="233">
        <v>49</v>
      </c>
      <c r="B67" s="243"/>
      <c r="C67" s="243" t="s">
        <v>99</v>
      </c>
      <c r="D67" s="255" t="s">
        <v>111</v>
      </c>
      <c r="E67" s="256" t="s">
        <v>155</v>
      </c>
      <c r="F67" s="243" t="s">
        <v>76</v>
      </c>
      <c r="G67" s="240">
        <v>1</v>
      </c>
      <c r="H67" s="242"/>
      <c r="I67" s="242">
        <f>ROUND(G67*H67,2)</f>
        <v>0</v>
      </c>
    </row>
    <row r="68" spans="1:9" s="241" customFormat="1" ht="25.5" x14ac:dyDescent="0.2">
      <c r="A68" s="233">
        <v>50</v>
      </c>
      <c r="B68" s="243"/>
      <c r="C68" s="243" t="s">
        <v>99</v>
      </c>
      <c r="D68" s="244" t="s">
        <v>98</v>
      </c>
      <c r="E68" s="247" t="s">
        <v>107</v>
      </c>
      <c r="F68" s="243" t="s">
        <v>76</v>
      </c>
      <c r="G68" s="240">
        <v>1</v>
      </c>
      <c r="H68" s="242"/>
      <c r="I68" s="253">
        <f t="shared" ref="I68" si="3">ROUND(G68*H68,2)</f>
        <v>0</v>
      </c>
    </row>
    <row r="69" spans="1:9" s="241" customFormat="1" ht="76.5" x14ac:dyDescent="0.2">
      <c r="A69" s="233">
        <v>51</v>
      </c>
      <c r="B69" s="243"/>
      <c r="C69" s="243" t="s">
        <v>99</v>
      </c>
      <c r="D69" s="255" t="s">
        <v>112</v>
      </c>
      <c r="E69" s="257" t="s">
        <v>149</v>
      </c>
      <c r="F69" s="243" t="s">
        <v>76</v>
      </c>
      <c r="G69" s="240">
        <v>1</v>
      </c>
      <c r="H69" s="242"/>
      <c r="I69" s="242">
        <f>ROUND(G69*H69,2)</f>
        <v>0</v>
      </c>
    </row>
    <row r="70" spans="1:9" s="241" customFormat="1" ht="102" x14ac:dyDescent="0.2">
      <c r="A70" s="233">
        <v>52</v>
      </c>
      <c r="B70" s="243"/>
      <c r="C70" s="243" t="s">
        <v>99</v>
      </c>
      <c r="D70" s="255" t="s">
        <v>113</v>
      </c>
      <c r="E70" s="257" t="s">
        <v>114</v>
      </c>
      <c r="F70" s="243" t="s">
        <v>76</v>
      </c>
      <c r="G70" s="240">
        <v>1</v>
      </c>
      <c r="H70" s="242"/>
      <c r="I70" s="242">
        <f>ROUND(G70*H70,2)</f>
        <v>0</v>
      </c>
    </row>
    <row r="71" spans="1:9" s="241" customFormat="1" ht="25.5" x14ac:dyDescent="0.2">
      <c r="A71" s="233">
        <v>53</v>
      </c>
      <c r="B71" s="243"/>
      <c r="C71" s="249" t="s">
        <v>99</v>
      </c>
      <c r="D71" s="246" t="s">
        <v>105</v>
      </c>
      <c r="E71" s="247" t="s">
        <v>132</v>
      </c>
      <c r="F71" s="243" t="s">
        <v>76</v>
      </c>
      <c r="G71" s="240">
        <v>1</v>
      </c>
      <c r="H71" s="242"/>
      <c r="I71" s="242">
        <f t="shared" ref="I71:I74" si="4">ROUND(G71*H71,2)</f>
        <v>0</v>
      </c>
    </row>
    <row r="72" spans="1:9" s="241" customFormat="1" ht="38.25" x14ac:dyDescent="0.2">
      <c r="A72" s="233">
        <v>54</v>
      </c>
      <c r="B72" s="243"/>
      <c r="C72" s="249" t="s">
        <v>99</v>
      </c>
      <c r="D72" s="246" t="s">
        <v>136</v>
      </c>
      <c r="E72" s="247" t="s">
        <v>134</v>
      </c>
      <c r="F72" s="243" t="s">
        <v>76</v>
      </c>
      <c r="G72" s="240">
        <f>G71</f>
        <v>1</v>
      </c>
      <c r="H72" s="242"/>
      <c r="I72" s="242">
        <f t="shared" si="4"/>
        <v>0</v>
      </c>
    </row>
    <row r="73" spans="1:9" s="241" customFormat="1" ht="25.5" x14ac:dyDescent="0.2">
      <c r="A73" s="233">
        <v>55</v>
      </c>
      <c r="B73" s="243"/>
      <c r="C73" s="249" t="s">
        <v>99</v>
      </c>
      <c r="D73" s="246" t="s">
        <v>105</v>
      </c>
      <c r="E73" s="247" t="s">
        <v>135</v>
      </c>
      <c r="F73" s="243" t="s">
        <v>76</v>
      </c>
      <c r="G73" s="240">
        <f>G71</f>
        <v>1</v>
      </c>
      <c r="H73" s="242"/>
      <c r="I73" s="242">
        <f t="shared" si="4"/>
        <v>0</v>
      </c>
    </row>
    <row r="74" spans="1:9" s="241" customFormat="1" ht="25.5" x14ac:dyDescent="0.2">
      <c r="A74" s="233">
        <v>56</v>
      </c>
      <c r="B74" s="243"/>
      <c r="C74" s="243" t="s">
        <v>99</v>
      </c>
      <c r="D74" s="246" t="s">
        <v>102</v>
      </c>
      <c r="E74" s="247" t="s">
        <v>109</v>
      </c>
      <c r="F74" s="243" t="s">
        <v>76</v>
      </c>
      <c r="G74" s="250">
        <v>1</v>
      </c>
      <c r="H74" s="242"/>
      <c r="I74" s="242">
        <f t="shared" si="4"/>
        <v>0</v>
      </c>
    </row>
    <row r="75" spans="1:9" s="241" customFormat="1" ht="89.25" x14ac:dyDescent="0.2">
      <c r="A75" s="233">
        <v>57</v>
      </c>
      <c r="B75" s="243"/>
      <c r="C75" s="243" t="s">
        <v>99</v>
      </c>
      <c r="D75" s="244" t="s">
        <v>128</v>
      </c>
      <c r="E75" s="245" t="s">
        <v>131</v>
      </c>
      <c r="F75" s="243" t="s">
        <v>76</v>
      </c>
      <c r="G75" s="240">
        <f>G74</f>
        <v>1</v>
      </c>
      <c r="H75" s="242"/>
      <c r="I75" s="242">
        <f>ROUND(G75*H75,2)</f>
        <v>0</v>
      </c>
    </row>
    <row r="76" spans="1:9" x14ac:dyDescent="0.2">
      <c r="A76" s="258"/>
      <c r="B76" s="259"/>
      <c r="C76" s="259"/>
      <c r="D76" s="260"/>
      <c r="E76" s="261" t="s">
        <v>97</v>
      </c>
      <c r="F76" s="259"/>
      <c r="G76" s="262"/>
      <c r="H76" s="262"/>
      <c r="I76" s="263">
        <f>SUBTOTAL(9,I14:I75)</f>
        <v>0</v>
      </c>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C75C3-995C-4F22-AC63-8D3A0CD55C42}">
  <sheetPr>
    <pageSetUpPr fitToPage="1"/>
  </sheetPr>
  <dimension ref="A1:L75"/>
  <sheetViews>
    <sheetView showGridLines="0" tabSelected="1" topLeftCell="A34" zoomScaleNormal="100" workbookViewId="0">
      <selection activeCell="E38" sqref="E38"/>
    </sheetView>
  </sheetViews>
  <sheetFormatPr defaultColWidth="9.140625" defaultRowHeight="12.75" x14ac:dyDescent="0.2"/>
  <cols>
    <col min="1" max="1" width="5.5703125" style="224" customWidth="1"/>
    <col min="2" max="2" width="4.42578125" style="219" customWidth="1"/>
    <col min="3" max="3" width="6" style="219" customWidth="1"/>
    <col min="4" max="4" width="12.7109375" style="264" customWidth="1"/>
    <col min="5" max="5" width="94.28515625" style="265" customWidth="1"/>
    <col min="6" max="6" width="7.7109375" style="219" customWidth="1"/>
    <col min="7" max="7" width="9.85546875" style="224" customWidth="1"/>
    <col min="8" max="8" width="13.140625" style="224" customWidth="1"/>
    <col min="9" max="9" width="15.5703125" style="224" customWidth="1"/>
    <col min="10" max="10" width="9.140625" style="226"/>
    <col min="11" max="12" width="16.85546875" style="226" customWidth="1"/>
    <col min="13" max="16384" width="9.140625" style="226"/>
  </cols>
  <sheetData>
    <row r="1" spans="1:12" s="209" customFormat="1" ht="18" x14ac:dyDescent="0.2">
      <c r="A1" s="206" t="s">
        <v>100</v>
      </c>
      <c r="B1" s="207"/>
      <c r="C1" s="207"/>
      <c r="D1" s="208"/>
      <c r="E1" s="208"/>
      <c r="F1" s="207"/>
      <c r="G1" s="207"/>
      <c r="H1" s="207"/>
      <c r="I1" s="207"/>
    </row>
    <row r="2" spans="1:12" s="209" customFormat="1" x14ac:dyDescent="0.2">
      <c r="A2" s="210" t="s">
        <v>60</v>
      </c>
      <c r="B2" s="207"/>
      <c r="C2" s="211" t="str">
        <f>'[1]Krycí list'!E5</f>
        <v>Učebna pro výuku cizích jazyků</v>
      </c>
      <c r="D2" s="212"/>
      <c r="E2" s="212"/>
      <c r="F2" s="207"/>
      <c r="G2" s="207"/>
      <c r="H2" s="207"/>
      <c r="I2" s="207"/>
    </row>
    <row r="3" spans="1:12" s="209" customFormat="1" x14ac:dyDescent="0.2">
      <c r="A3" s="210" t="s">
        <v>61</v>
      </c>
      <c r="B3" s="207"/>
      <c r="C3" s="288" t="str">
        <f>'[1]Krycí list'!E7</f>
        <v>Vzorový projekt AV Media (název školy)</v>
      </c>
      <c r="D3" s="289"/>
      <c r="E3" s="289"/>
      <c r="F3" s="207"/>
      <c r="G3" s="207"/>
      <c r="H3" s="207"/>
      <c r="I3" s="211"/>
    </row>
    <row r="4" spans="1:12" s="209" customFormat="1" x14ac:dyDescent="0.2">
      <c r="A4" s="210" t="s">
        <v>62</v>
      </c>
      <c r="B4" s="207"/>
      <c r="C4" s="211" t="str">
        <f>'[1]Krycí list'!E9</f>
        <v>OCENĚNÝ SOUPIS PRACÍ A DODÁVEK A SLUŽEB</v>
      </c>
      <c r="D4" s="212"/>
      <c r="E4" s="212"/>
      <c r="F4" s="207"/>
      <c r="G4" s="207"/>
      <c r="H4" s="207"/>
      <c r="I4" s="211"/>
    </row>
    <row r="5" spans="1:12" s="209" customFormat="1" x14ac:dyDescent="0.2">
      <c r="A5" s="207" t="s">
        <v>70</v>
      </c>
      <c r="B5" s="207"/>
      <c r="C5" s="211" t="str">
        <f>'[1]Krycí list'!P5</f>
        <v xml:space="preserve"> </v>
      </c>
      <c r="D5" s="212"/>
      <c r="E5" s="212"/>
      <c r="F5" s="207"/>
      <c r="G5" s="207"/>
      <c r="H5" s="207"/>
      <c r="I5" s="211"/>
    </row>
    <row r="6" spans="1:12" s="209" customFormat="1" x14ac:dyDescent="0.2">
      <c r="A6" s="207"/>
      <c r="B6" s="207"/>
      <c r="C6" s="211"/>
      <c r="D6" s="212"/>
      <c r="E6" s="212"/>
      <c r="F6" s="207"/>
      <c r="G6" s="207"/>
      <c r="H6" s="207"/>
      <c r="I6" s="211"/>
    </row>
    <row r="7" spans="1:12" s="209" customFormat="1" x14ac:dyDescent="0.2">
      <c r="A7" s="207" t="s">
        <v>64</v>
      </c>
      <c r="B7" s="207"/>
      <c r="C7" s="288" t="str">
        <f>'[1]Krycí list'!E26</f>
        <v>Název školy</v>
      </c>
      <c r="D7" s="289"/>
      <c r="E7" s="289"/>
      <c r="F7" s="207"/>
      <c r="G7" s="207"/>
      <c r="H7" s="207"/>
      <c r="I7" s="211"/>
    </row>
    <row r="8" spans="1:12" s="209" customFormat="1" x14ac:dyDescent="0.2">
      <c r="A8" s="207" t="s">
        <v>65</v>
      </c>
      <c r="B8" s="207"/>
      <c r="C8" s="288" t="str">
        <f>'[1]Krycí list'!E28</f>
        <v xml:space="preserve"> </v>
      </c>
      <c r="D8" s="289"/>
      <c r="E8" s="212"/>
      <c r="F8" s="207"/>
      <c r="G8" s="207"/>
      <c r="H8" s="207"/>
      <c r="I8" s="211"/>
    </row>
    <row r="9" spans="1:12" s="209" customFormat="1" x14ac:dyDescent="0.2">
      <c r="A9" s="207" t="s">
        <v>66</v>
      </c>
      <c r="B9" s="207"/>
      <c r="C9" s="290" t="str">
        <f>'[1]Krycí list'!O31</f>
        <v>07/2024</v>
      </c>
      <c r="D9" s="289"/>
      <c r="E9" s="212"/>
      <c r="F9" s="207"/>
      <c r="G9" s="207"/>
      <c r="H9" s="207"/>
      <c r="I9" s="211"/>
    </row>
    <row r="10" spans="1:12" s="209" customFormat="1" x14ac:dyDescent="0.2">
      <c r="A10" s="207"/>
      <c r="B10" s="207"/>
      <c r="C10" s="207"/>
      <c r="D10" s="208"/>
      <c r="E10" s="208"/>
      <c r="F10" s="207"/>
      <c r="G10" s="207"/>
      <c r="H10" s="207"/>
      <c r="I10" s="207"/>
    </row>
    <row r="11" spans="1:12" s="215" customFormat="1" ht="50.25" customHeight="1" x14ac:dyDescent="0.2">
      <c r="A11" s="213" t="s">
        <v>71</v>
      </c>
      <c r="B11" s="214" t="s">
        <v>72</v>
      </c>
      <c r="C11" s="214" t="s">
        <v>73</v>
      </c>
      <c r="D11" s="214" t="s">
        <v>96</v>
      </c>
      <c r="E11" s="214" t="s">
        <v>93</v>
      </c>
      <c r="F11" s="214" t="s">
        <v>74</v>
      </c>
      <c r="G11" s="214" t="s">
        <v>75</v>
      </c>
      <c r="H11" s="214" t="s">
        <v>94</v>
      </c>
      <c r="I11" s="214" t="s">
        <v>95</v>
      </c>
      <c r="K11" s="136" t="s">
        <v>279</v>
      </c>
      <c r="L11" s="136" t="s">
        <v>280</v>
      </c>
    </row>
    <row r="12" spans="1:12" s="219" customFormat="1" x14ac:dyDescent="0.2">
      <c r="A12" s="216">
        <v>1</v>
      </c>
      <c r="B12" s="217">
        <v>2</v>
      </c>
      <c r="C12" s="217">
        <v>3</v>
      </c>
      <c r="D12" s="218">
        <v>4</v>
      </c>
      <c r="E12" s="218">
        <v>5</v>
      </c>
      <c r="F12" s="217">
        <v>6</v>
      </c>
      <c r="G12" s="217">
        <v>7</v>
      </c>
      <c r="H12" s="217">
        <v>8</v>
      </c>
      <c r="I12" s="217">
        <v>9</v>
      </c>
      <c r="K12" s="152">
        <v>10</v>
      </c>
      <c r="L12" s="152">
        <v>11</v>
      </c>
    </row>
    <row r="13" spans="1:12" x14ac:dyDescent="0.2">
      <c r="A13" s="220"/>
      <c r="B13" s="221"/>
      <c r="C13" s="221"/>
      <c r="D13" s="222"/>
      <c r="E13" s="223"/>
      <c r="F13" s="221"/>
      <c r="G13" s="220"/>
      <c r="H13" s="220"/>
      <c r="I13" s="220"/>
    </row>
    <row r="14" spans="1:12" s="232" customFormat="1" x14ac:dyDescent="0.2">
      <c r="A14" s="227"/>
      <c r="B14" s="228"/>
      <c r="C14" s="229"/>
      <c r="D14" s="230" t="s">
        <v>86</v>
      </c>
      <c r="E14" s="161" t="s">
        <v>214</v>
      </c>
      <c r="F14" s="229"/>
      <c r="G14" s="225"/>
      <c r="H14" s="225"/>
      <c r="I14" s="231">
        <f>SUBTOTAL(9,I15:I43)</f>
        <v>0</v>
      </c>
    </row>
    <row r="15" spans="1:12" s="241" customFormat="1" x14ac:dyDescent="0.2">
      <c r="A15" s="233"/>
      <c r="B15" s="234"/>
      <c r="C15" s="235"/>
      <c r="D15" s="236"/>
      <c r="E15" s="237" t="s">
        <v>147</v>
      </c>
      <c r="F15" s="235"/>
      <c r="G15" s="238"/>
      <c r="H15" s="238"/>
      <c r="I15" s="239">
        <f>SUBTOTAL(9,I16:I24)</f>
        <v>0</v>
      </c>
    </row>
    <row r="16" spans="1:12" s="241" customFormat="1" ht="63.75" x14ac:dyDescent="0.2">
      <c r="A16" s="233">
        <v>1</v>
      </c>
      <c r="B16" s="243"/>
      <c r="C16" s="243" t="s">
        <v>99</v>
      </c>
      <c r="D16" s="244" t="s">
        <v>127</v>
      </c>
      <c r="E16" s="245" t="s">
        <v>165</v>
      </c>
      <c r="F16" s="243" t="s">
        <v>76</v>
      </c>
      <c r="G16" s="240">
        <v>1</v>
      </c>
      <c r="H16" s="242"/>
      <c r="I16" s="242">
        <f t="shared" ref="I16:I24" si="0">ROUND(G16*H16,2)</f>
        <v>0</v>
      </c>
      <c r="K16" s="292"/>
    </row>
    <row r="17" spans="1:12" s="241" customFormat="1" ht="89.25" x14ac:dyDescent="0.2">
      <c r="A17" s="233">
        <v>2</v>
      </c>
      <c r="B17" s="243"/>
      <c r="C17" s="243" t="s">
        <v>99</v>
      </c>
      <c r="D17" s="244" t="s">
        <v>128</v>
      </c>
      <c r="E17" s="247" t="s">
        <v>131</v>
      </c>
      <c r="F17" s="243" t="s">
        <v>76</v>
      </c>
      <c r="G17" s="240">
        <f>G16</f>
        <v>1</v>
      </c>
      <c r="H17" s="242"/>
      <c r="I17" s="242">
        <f t="shared" si="0"/>
        <v>0</v>
      </c>
    </row>
    <row r="18" spans="1:12" s="241" customFormat="1" ht="63.75" x14ac:dyDescent="0.2">
      <c r="A18" s="233">
        <v>3</v>
      </c>
      <c r="B18" s="243"/>
      <c r="C18" s="243" t="s">
        <v>99</v>
      </c>
      <c r="D18" s="193" t="s">
        <v>216</v>
      </c>
      <c r="E18" s="163" t="s">
        <v>266</v>
      </c>
      <c r="F18" s="243" t="s">
        <v>76</v>
      </c>
      <c r="G18" s="240">
        <f>G16</f>
        <v>1</v>
      </c>
      <c r="H18" s="242"/>
      <c r="I18" s="242">
        <f t="shared" si="0"/>
        <v>0</v>
      </c>
    </row>
    <row r="19" spans="1:12" s="241" customFormat="1" ht="25.5" x14ac:dyDescent="0.2">
      <c r="A19" s="233">
        <v>4</v>
      </c>
      <c r="B19" s="243"/>
      <c r="C19" s="249" t="s">
        <v>99</v>
      </c>
      <c r="D19" s="246" t="s">
        <v>167</v>
      </c>
      <c r="E19" s="162" t="s">
        <v>235</v>
      </c>
      <c r="F19" s="243" t="s">
        <v>76</v>
      </c>
      <c r="G19" s="240">
        <v>2</v>
      </c>
      <c r="H19" s="242"/>
      <c r="I19" s="242">
        <f t="shared" si="0"/>
        <v>0</v>
      </c>
    </row>
    <row r="20" spans="1:12" s="241" customFormat="1" ht="25.5" x14ac:dyDescent="0.2">
      <c r="A20" s="233">
        <v>5</v>
      </c>
      <c r="B20" s="243"/>
      <c r="C20" s="249" t="s">
        <v>99</v>
      </c>
      <c r="D20" s="246" t="s">
        <v>105</v>
      </c>
      <c r="E20" s="247" t="s">
        <v>168</v>
      </c>
      <c r="F20" s="243" t="s">
        <v>76</v>
      </c>
      <c r="G20" s="240">
        <v>1</v>
      </c>
      <c r="H20" s="242"/>
      <c r="I20" s="242">
        <f t="shared" si="0"/>
        <v>0</v>
      </c>
    </row>
    <row r="21" spans="1:12" s="241" customFormat="1" ht="38.25" x14ac:dyDescent="0.2">
      <c r="A21" s="233">
        <v>6</v>
      </c>
      <c r="B21" s="243"/>
      <c r="C21" s="249" t="s">
        <v>99</v>
      </c>
      <c r="D21" s="246" t="s">
        <v>136</v>
      </c>
      <c r="E21" s="247" t="s">
        <v>134</v>
      </c>
      <c r="F21" s="243" t="s">
        <v>76</v>
      </c>
      <c r="G21" s="240">
        <f>SUM(G20:G20)</f>
        <v>1</v>
      </c>
      <c r="H21" s="242"/>
      <c r="I21" s="242">
        <f t="shared" si="0"/>
        <v>0</v>
      </c>
    </row>
    <row r="22" spans="1:12" s="241" customFormat="1" ht="25.5" x14ac:dyDescent="0.2">
      <c r="A22" s="233">
        <v>7</v>
      </c>
      <c r="B22" s="243"/>
      <c r="C22" s="249" t="s">
        <v>99</v>
      </c>
      <c r="D22" s="246" t="s">
        <v>105</v>
      </c>
      <c r="E22" s="247" t="s">
        <v>135</v>
      </c>
      <c r="F22" s="243" t="s">
        <v>76</v>
      </c>
      <c r="G22" s="240">
        <f>G21</f>
        <v>1</v>
      </c>
      <c r="H22" s="242"/>
      <c r="I22" s="242">
        <f t="shared" si="0"/>
        <v>0</v>
      </c>
    </row>
    <row r="23" spans="1:12" s="241" customFormat="1" ht="51" x14ac:dyDescent="0.2">
      <c r="A23" s="233">
        <v>8</v>
      </c>
      <c r="B23" s="243"/>
      <c r="C23" s="243" t="s">
        <v>99</v>
      </c>
      <c r="D23" s="244" t="s">
        <v>119</v>
      </c>
      <c r="E23" s="245" t="s">
        <v>157</v>
      </c>
      <c r="F23" s="243" t="s">
        <v>76</v>
      </c>
      <c r="G23" s="240">
        <v>1</v>
      </c>
      <c r="H23" s="242"/>
      <c r="I23" s="242">
        <f t="shared" si="0"/>
        <v>0</v>
      </c>
    </row>
    <row r="24" spans="1:12" s="241" customFormat="1" ht="51" x14ac:dyDescent="0.2">
      <c r="A24" s="233">
        <v>9</v>
      </c>
      <c r="B24" s="243"/>
      <c r="C24" s="243" t="s">
        <v>99</v>
      </c>
      <c r="D24" s="244" t="s">
        <v>80</v>
      </c>
      <c r="E24" s="247" t="s">
        <v>129</v>
      </c>
      <c r="F24" s="243" t="s">
        <v>76</v>
      </c>
      <c r="G24" s="240">
        <v>1</v>
      </c>
      <c r="H24" s="242"/>
      <c r="I24" s="242">
        <f t="shared" si="0"/>
        <v>0</v>
      </c>
      <c r="K24" s="292"/>
    </row>
    <row r="25" spans="1:12" s="241" customFormat="1" x14ac:dyDescent="0.2">
      <c r="A25" s="233"/>
      <c r="B25" s="243"/>
      <c r="C25" s="234"/>
      <c r="D25" s="251"/>
      <c r="E25" s="237" t="s">
        <v>148</v>
      </c>
      <c r="F25" s="252"/>
      <c r="G25" s="238"/>
      <c r="H25" s="238"/>
      <c r="I25" s="239">
        <f>SUBTOTAL(9,I26:I43)</f>
        <v>0</v>
      </c>
    </row>
    <row r="26" spans="1:12" s="134" customFormat="1" ht="114.75" x14ac:dyDescent="0.2">
      <c r="A26" s="144">
        <v>10</v>
      </c>
      <c r="B26" s="141"/>
      <c r="C26" s="141" t="s">
        <v>99</v>
      </c>
      <c r="D26" s="193" t="s">
        <v>238</v>
      </c>
      <c r="E26" s="162" t="s">
        <v>239</v>
      </c>
      <c r="F26" s="141" t="s">
        <v>76</v>
      </c>
      <c r="G26" s="142">
        <v>9</v>
      </c>
      <c r="H26" s="143"/>
      <c r="I26" s="150">
        <f t="shared" ref="I26:I34" si="1">ROUND(G26*H26,2)</f>
        <v>0</v>
      </c>
      <c r="K26" s="241"/>
      <c r="L26" s="241"/>
    </row>
    <row r="27" spans="1:12" s="134" customFormat="1" ht="89.25" x14ac:dyDescent="0.2">
      <c r="A27" s="144">
        <v>11</v>
      </c>
      <c r="B27" s="141"/>
      <c r="C27" s="141" t="s">
        <v>99</v>
      </c>
      <c r="D27" s="193" t="s">
        <v>249</v>
      </c>
      <c r="E27" s="162" t="s">
        <v>248</v>
      </c>
      <c r="F27" s="141" t="s">
        <v>76</v>
      </c>
      <c r="G27" s="142">
        <v>9</v>
      </c>
      <c r="H27" s="143"/>
      <c r="I27" s="150">
        <f t="shared" ref="I27" si="2">ROUND(G27*H27,2)</f>
        <v>0</v>
      </c>
      <c r="K27" s="241"/>
      <c r="L27" s="241"/>
    </row>
    <row r="28" spans="1:12" s="134" customFormat="1" ht="25.5" x14ac:dyDescent="0.2">
      <c r="A28" s="144">
        <v>12</v>
      </c>
      <c r="B28" s="141"/>
      <c r="C28" s="141" t="s">
        <v>99</v>
      </c>
      <c r="D28" s="193" t="s">
        <v>236</v>
      </c>
      <c r="E28" s="162" t="s">
        <v>237</v>
      </c>
      <c r="F28" s="141" t="s">
        <v>76</v>
      </c>
      <c r="G28" s="142">
        <f>G26</f>
        <v>9</v>
      </c>
      <c r="H28" s="143"/>
      <c r="I28" s="150">
        <f>ROUND(G28*H28,2)</f>
        <v>0</v>
      </c>
      <c r="K28" s="241"/>
      <c r="L28" s="241"/>
    </row>
    <row r="29" spans="1:12" s="134" customFormat="1" ht="114.75" x14ac:dyDescent="0.2">
      <c r="A29" s="144">
        <v>13</v>
      </c>
      <c r="B29" s="141"/>
      <c r="C29" s="141" t="s">
        <v>99</v>
      </c>
      <c r="D29" s="269" t="s">
        <v>246</v>
      </c>
      <c r="E29" s="270" t="s">
        <v>247</v>
      </c>
      <c r="F29" s="141" t="s">
        <v>76</v>
      </c>
      <c r="G29" s="142">
        <v>9</v>
      </c>
      <c r="H29" s="143"/>
      <c r="I29" s="143">
        <f>ROUND(G29*H29,2)</f>
        <v>0</v>
      </c>
      <c r="K29" s="241"/>
      <c r="L29" s="241"/>
    </row>
    <row r="30" spans="1:12" s="145" customFormat="1" ht="127.5" x14ac:dyDescent="0.2">
      <c r="A30" s="144">
        <v>14</v>
      </c>
      <c r="B30" s="141"/>
      <c r="C30" s="141" t="s">
        <v>99</v>
      </c>
      <c r="D30" s="193" t="s">
        <v>240</v>
      </c>
      <c r="E30" s="162" t="s">
        <v>241</v>
      </c>
      <c r="F30" s="141" t="s">
        <v>76</v>
      </c>
      <c r="G30" s="142">
        <v>1</v>
      </c>
      <c r="H30" s="143"/>
      <c r="I30" s="143">
        <f t="shared" si="1"/>
        <v>0</v>
      </c>
      <c r="K30" s="241"/>
      <c r="L30" s="241"/>
    </row>
    <row r="31" spans="1:12" s="134" customFormat="1" ht="114.75" x14ac:dyDescent="0.2">
      <c r="A31" s="144">
        <v>15</v>
      </c>
      <c r="B31" s="141"/>
      <c r="C31" s="141" t="s">
        <v>99</v>
      </c>
      <c r="D31" s="193" t="s">
        <v>242</v>
      </c>
      <c r="E31" s="162" t="s">
        <v>243</v>
      </c>
      <c r="F31" s="141" t="s">
        <v>76</v>
      </c>
      <c r="G31" s="142">
        <v>1</v>
      </c>
      <c r="H31" s="143"/>
      <c r="I31" s="150">
        <f t="shared" si="1"/>
        <v>0</v>
      </c>
      <c r="K31" s="241"/>
      <c r="L31" s="241"/>
    </row>
    <row r="32" spans="1:12" s="134" customFormat="1" ht="114.75" x14ac:dyDescent="0.2">
      <c r="A32" s="144">
        <v>16</v>
      </c>
      <c r="B32" s="141"/>
      <c r="C32" s="141" t="s">
        <v>99</v>
      </c>
      <c r="D32" s="193" t="s">
        <v>244</v>
      </c>
      <c r="E32" s="162" t="s">
        <v>245</v>
      </c>
      <c r="F32" s="141" t="s">
        <v>76</v>
      </c>
      <c r="G32" s="142">
        <v>1</v>
      </c>
      <c r="H32" s="143"/>
      <c r="I32" s="150">
        <f t="shared" si="1"/>
        <v>0</v>
      </c>
      <c r="K32" s="241"/>
      <c r="L32" s="241"/>
    </row>
    <row r="33" spans="1:12" s="134" customFormat="1" ht="76.5" x14ac:dyDescent="0.2">
      <c r="A33" s="144">
        <v>17</v>
      </c>
      <c r="B33" s="141"/>
      <c r="C33" s="141" t="s">
        <v>99</v>
      </c>
      <c r="D33" s="193" t="s">
        <v>250</v>
      </c>
      <c r="E33" s="162" t="s">
        <v>267</v>
      </c>
      <c r="F33" s="141" t="s">
        <v>76</v>
      </c>
      <c r="G33" s="142">
        <v>1</v>
      </c>
      <c r="H33" s="143"/>
      <c r="I33" s="150">
        <f t="shared" ref="I33" si="3">ROUND(G33*H33,2)</f>
        <v>0</v>
      </c>
      <c r="K33" s="241"/>
      <c r="L33" s="241"/>
    </row>
    <row r="34" spans="1:12" s="134" customFormat="1" ht="102" x14ac:dyDescent="0.2">
      <c r="A34" s="144">
        <v>18</v>
      </c>
      <c r="B34" s="141"/>
      <c r="C34" s="141" t="s">
        <v>99</v>
      </c>
      <c r="D34" s="193" t="s">
        <v>81</v>
      </c>
      <c r="E34" s="162" t="s">
        <v>158</v>
      </c>
      <c r="F34" s="141" t="s">
        <v>76</v>
      </c>
      <c r="G34" s="142">
        <v>1</v>
      </c>
      <c r="H34" s="143"/>
      <c r="I34" s="150">
        <f t="shared" si="1"/>
        <v>0</v>
      </c>
      <c r="K34" s="292"/>
      <c r="L34" s="292"/>
    </row>
    <row r="35" spans="1:12" s="241" customFormat="1" ht="63.75" x14ac:dyDescent="0.2">
      <c r="A35" s="233">
        <v>19</v>
      </c>
      <c r="B35" s="243"/>
      <c r="C35" s="243" t="s">
        <v>99</v>
      </c>
      <c r="D35" s="244" t="s">
        <v>82</v>
      </c>
      <c r="E35" s="247" t="s">
        <v>130</v>
      </c>
      <c r="F35" s="243" t="s">
        <v>76</v>
      </c>
      <c r="G35" s="240">
        <v>1</v>
      </c>
      <c r="H35" s="242"/>
      <c r="I35" s="253">
        <f t="shared" ref="I35:I43" si="4">ROUND(G35*H35,2)</f>
        <v>0</v>
      </c>
    </row>
    <row r="36" spans="1:12" s="134" customFormat="1" ht="89.25" x14ac:dyDescent="0.2">
      <c r="A36" s="144">
        <v>20</v>
      </c>
      <c r="B36" s="141"/>
      <c r="C36" s="141" t="s">
        <v>99</v>
      </c>
      <c r="D36" s="269" t="s">
        <v>251</v>
      </c>
      <c r="E36" s="162" t="s">
        <v>252</v>
      </c>
      <c r="F36" s="141" t="s">
        <v>76</v>
      </c>
      <c r="G36" s="142">
        <v>8</v>
      </c>
      <c r="H36" s="143"/>
      <c r="I36" s="150">
        <f t="shared" si="4"/>
        <v>0</v>
      </c>
      <c r="K36" s="291"/>
      <c r="L36" s="291"/>
    </row>
    <row r="37" spans="1:12" s="134" customFormat="1" ht="38.25" x14ac:dyDescent="0.2">
      <c r="A37" s="144">
        <v>21</v>
      </c>
      <c r="B37" s="141"/>
      <c r="C37" s="141" t="s">
        <v>99</v>
      </c>
      <c r="D37" s="269" t="s">
        <v>253</v>
      </c>
      <c r="E37" s="162" t="s">
        <v>254</v>
      </c>
      <c r="F37" s="141" t="s">
        <v>76</v>
      </c>
      <c r="G37" s="142">
        <f>G36</f>
        <v>8</v>
      </c>
      <c r="H37" s="143"/>
      <c r="I37" s="150">
        <f t="shared" si="4"/>
        <v>0</v>
      </c>
    </row>
    <row r="38" spans="1:12" s="134" customFormat="1" ht="63.75" x14ac:dyDescent="0.2">
      <c r="A38" s="144">
        <v>22</v>
      </c>
      <c r="B38" s="141"/>
      <c r="C38" s="141" t="s">
        <v>99</v>
      </c>
      <c r="D38" s="269" t="s">
        <v>255</v>
      </c>
      <c r="E38" s="162" t="s">
        <v>256</v>
      </c>
      <c r="F38" s="141" t="s">
        <v>76</v>
      </c>
      <c r="G38" s="142">
        <v>1</v>
      </c>
      <c r="H38" s="143"/>
      <c r="I38" s="150">
        <f t="shared" si="4"/>
        <v>0</v>
      </c>
      <c r="K38" s="241"/>
      <c r="L38" s="241"/>
    </row>
    <row r="39" spans="1:12" s="241" customFormat="1" ht="66" customHeight="1" x14ac:dyDescent="0.2">
      <c r="A39" s="233">
        <v>23</v>
      </c>
      <c r="B39" s="243"/>
      <c r="C39" s="243" t="s">
        <v>99</v>
      </c>
      <c r="D39" s="244" t="s">
        <v>122</v>
      </c>
      <c r="E39" s="247" t="s">
        <v>198</v>
      </c>
      <c r="F39" s="243" t="s">
        <v>76</v>
      </c>
      <c r="G39" s="240">
        <v>1</v>
      </c>
      <c r="H39" s="242"/>
      <c r="I39" s="242">
        <f t="shared" si="4"/>
        <v>0</v>
      </c>
    </row>
    <row r="40" spans="1:12" s="241" customFormat="1" ht="25.5" x14ac:dyDescent="0.2">
      <c r="A40" s="233">
        <v>24</v>
      </c>
      <c r="B40" s="243"/>
      <c r="C40" s="243" t="s">
        <v>99</v>
      </c>
      <c r="D40" s="244" t="s">
        <v>123</v>
      </c>
      <c r="E40" s="247" t="s">
        <v>124</v>
      </c>
      <c r="F40" s="243" t="s">
        <v>76</v>
      </c>
      <c r="G40" s="240">
        <f>G39</f>
        <v>1</v>
      </c>
      <c r="H40" s="242"/>
      <c r="I40" s="242">
        <f t="shared" si="4"/>
        <v>0</v>
      </c>
    </row>
    <row r="41" spans="1:12" s="134" customFormat="1" ht="51" x14ac:dyDescent="0.2">
      <c r="A41" s="144">
        <v>25</v>
      </c>
      <c r="B41" s="141"/>
      <c r="C41" s="141" t="s">
        <v>99</v>
      </c>
      <c r="D41" s="193" t="s">
        <v>84</v>
      </c>
      <c r="E41" s="162" t="s">
        <v>162</v>
      </c>
      <c r="F41" s="141" t="s">
        <v>76</v>
      </c>
      <c r="G41" s="142">
        <v>1</v>
      </c>
      <c r="H41" s="143"/>
      <c r="I41" s="150">
        <f t="shared" si="4"/>
        <v>0</v>
      </c>
      <c r="K41" s="241"/>
      <c r="L41" s="241"/>
    </row>
    <row r="42" spans="1:12" s="134" customFormat="1" ht="25.5" x14ac:dyDescent="0.2">
      <c r="A42" s="144">
        <v>26</v>
      </c>
      <c r="B42" s="141"/>
      <c r="C42" s="141" t="s">
        <v>99</v>
      </c>
      <c r="D42" s="193" t="s">
        <v>163</v>
      </c>
      <c r="E42" s="162" t="s">
        <v>164</v>
      </c>
      <c r="F42" s="141" t="s">
        <v>76</v>
      </c>
      <c r="G42" s="142">
        <v>1</v>
      </c>
      <c r="H42" s="143"/>
      <c r="I42" s="143">
        <f t="shared" si="4"/>
        <v>0</v>
      </c>
      <c r="K42" s="241"/>
      <c r="L42" s="241"/>
    </row>
    <row r="43" spans="1:12" s="145" customFormat="1" ht="63.75" x14ac:dyDescent="0.2">
      <c r="A43" s="144">
        <v>27</v>
      </c>
      <c r="B43" s="148"/>
      <c r="C43" s="141" t="s">
        <v>99</v>
      </c>
      <c r="D43" s="193" t="s">
        <v>257</v>
      </c>
      <c r="E43" s="163" t="s">
        <v>258</v>
      </c>
      <c r="F43" s="141" t="s">
        <v>76</v>
      </c>
      <c r="G43" s="142">
        <v>1</v>
      </c>
      <c r="H43" s="143"/>
      <c r="I43" s="143">
        <f t="shared" si="4"/>
        <v>0</v>
      </c>
      <c r="K43" s="241"/>
      <c r="L43" s="241"/>
    </row>
    <row r="44" spans="1:12" x14ac:dyDescent="0.2">
      <c r="A44" s="258"/>
      <c r="B44" s="259"/>
      <c r="C44" s="259"/>
      <c r="D44" s="260"/>
      <c r="E44" s="261" t="s">
        <v>97</v>
      </c>
      <c r="F44" s="259"/>
      <c r="G44" s="262"/>
      <c r="H44" s="262"/>
      <c r="I44" s="263">
        <f>SUBTOTAL(9,I14:I43)</f>
        <v>0</v>
      </c>
      <c r="K44" s="134"/>
      <c r="L44" s="134"/>
    </row>
    <row r="45" spans="1:12" x14ac:dyDescent="0.2">
      <c r="K45" s="134"/>
      <c r="L45" s="134"/>
    </row>
    <row r="46" spans="1:12" x14ac:dyDescent="0.2">
      <c r="K46" s="134"/>
      <c r="L46" s="134"/>
    </row>
    <row r="47" spans="1:12" x14ac:dyDescent="0.2">
      <c r="K47" s="134"/>
      <c r="L47" s="134"/>
    </row>
    <row r="48" spans="1:12" x14ac:dyDescent="0.2">
      <c r="K48" s="241"/>
      <c r="L48" s="241"/>
    </row>
    <row r="49" spans="11:12" x14ac:dyDescent="0.2">
      <c r="K49" s="241"/>
      <c r="L49" s="241"/>
    </row>
    <row r="50" spans="11:12" x14ac:dyDescent="0.2">
      <c r="K50" s="241"/>
      <c r="L50" s="241"/>
    </row>
    <row r="51" spans="11:12" x14ac:dyDescent="0.2">
      <c r="K51" s="241"/>
      <c r="L51" s="241"/>
    </row>
    <row r="52" spans="11:12" x14ac:dyDescent="0.2">
      <c r="K52" s="241"/>
      <c r="L52" s="241"/>
    </row>
    <row r="53" spans="11:12" x14ac:dyDescent="0.2">
      <c r="K53" s="241"/>
      <c r="L53" s="241"/>
    </row>
    <row r="54" spans="11:12" x14ac:dyDescent="0.2">
      <c r="K54" s="241"/>
      <c r="L54" s="241"/>
    </row>
    <row r="55" spans="11:12" x14ac:dyDescent="0.2">
      <c r="K55" s="241"/>
      <c r="L55" s="241"/>
    </row>
    <row r="56" spans="11:12" x14ac:dyDescent="0.2">
      <c r="K56" s="134"/>
      <c r="L56" s="134"/>
    </row>
    <row r="57" spans="11:12" x14ac:dyDescent="0.2">
      <c r="K57" s="134"/>
      <c r="L57" s="134"/>
    </row>
    <row r="58" spans="11:12" x14ac:dyDescent="0.2">
      <c r="K58" s="134"/>
      <c r="L58" s="134"/>
    </row>
    <row r="59" spans="11:12" x14ac:dyDescent="0.2">
      <c r="K59" s="134"/>
      <c r="L59" s="134"/>
    </row>
    <row r="60" spans="11:12" x14ac:dyDescent="0.2">
      <c r="K60" s="134"/>
      <c r="L60" s="134"/>
    </row>
    <row r="61" spans="11:12" x14ac:dyDescent="0.2">
      <c r="K61" s="134"/>
      <c r="L61" s="134"/>
    </row>
    <row r="62" spans="11:12" x14ac:dyDescent="0.2">
      <c r="K62" s="134"/>
      <c r="L62" s="134"/>
    </row>
    <row r="63" spans="11:12" x14ac:dyDescent="0.2">
      <c r="K63" s="134"/>
      <c r="L63" s="134"/>
    </row>
    <row r="64" spans="11:12" x14ac:dyDescent="0.2">
      <c r="K64" s="134"/>
      <c r="L64" s="134"/>
    </row>
    <row r="65" spans="11:12" x14ac:dyDescent="0.2">
      <c r="K65" s="241"/>
      <c r="L65" s="241"/>
    </row>
    <row r="66" spans="11:12" x14ac:dyDescent="0.2">
      <c r="K66" s="241"/>
      <c r="L66" s="241"/>
    </row>
    <row r="67" spans="11:12" x14ac:dyDescent="0.2">
      <c r="K67" s="241"/>
      <c r="L67" s="241"/>
    </row>
    <row r="68" spans="11:12" x14ac:dyDescent="0.2">
      <c r="K68" s="241"/>
      <c r="L68" s="241"/>
    </row>
    <row r="69" spans="11:12" x14ac:dyDescent="0.2">
      <c r="K69" s="241"/>
      <c r="L69" s="241"/>
    </row>
    <row r="70" spans="11:12" x14ac:dyDescent="0.2">
      <c r="K70" s="241"/>
      <c r="L70" s="241"/>
    </row>
    <row r="71" spans="11:12" x14ac:dyDescent="0.2">
      <c r="K71" s="241"/>
      <c r="L71" s="241"/>
    </row>
    <row r="72" spans="11:12" x14ac:dyDescent="0.2">
      <c r="K72" s="241"/>
      <c r="L72" s="241"/>
    </row>
    <row r="73" spans="11:12" x14ac:dyDescent="0.2">
      <c r="K73" s="241"/>
      <c r="L73" s="241"/>
    </row>
    <row r="74" spans="11:12" x14ac:dyDescent="0.2">
      <c r="K74" s="241"/>
      <c r="L74" s="241"/>
    </row>
    <row r="75" spans="11:12" x14ac:dyDescent="0.2">
      <c r="K75" s="241"/>
      <c r="L75" s="241"/>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
  <sheetViews>
    <sheetView workbookViewId="0"/>
  </sheetViews>
  <sheetFormatPr defaultRowHeight="12.75" x14ac:dyDescent="0.2"/>
  <sheetData/>
  <sheetProtection formatCells="0" formatColumns="0" formatRows="0" insertColumns="0" insertRows="0" insertHyperlinks="0" deleteColumns="0" deleteRows="0" sort="0" autoFilter="0" pivotTables="0"/>
  <customSheetViews>
    <customSheetView guid="{65E3123D-ED26-44E3-A414-09EEEF825484}" state="hidden">
      <pageMargins left="0.69999998807907104" right="0.69999998807907104" top="0.75" bottom="0.75" header="0.30000001192092896" footer="0.30000001192092896"/>
      <pageSetup errors="blank"/>
    </customSheetView>
    <customSheetView guid="{82B4F4D9-5370-4303-A97E-2A49E01AF629}" state="hidden">
      <pageMargins left="0.69999998807907104" right="0.69999998807907104" top="0.75" bottom="0.75" header="0.30000001192092896" footer="0.30000001192092896"/>
      <pageSetup errors="blank"/>
    </customSheetView>
    <customSheetView guid="{D6CFA044-0C8C-4ECE-96A2-AFF3DD5E0425}" state="hidden">
      <pageMargins left="0.69999998807907104" right="0.69999998807907104" top="0.75" bottom="0.75" header="0.30000001192092896" footer="0.30000001192092896"/>
      <pageSetup errors="blank"/>
    </customSheetView>
  </customSheetViews>
  <pageMargins left="0.69999998807907104" right="0.69999998807907104" top="0.75" bottom="0.75" header="0.30000001192092896" footer="0.30000001192092896"/>
  <pageSetup orientation="portrait" errors="blank"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file>

<file path=customXml/itemProps1.xml><?xml version="1.0" encoding="utf-8"?>
<ds:datastoreItem xmlns:ds="http://schemas.openxmlformats.org/officeDocument/2006/customXml" ds:itemID="{1A117082-AE84-45DC-B4B1-E854891D3B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9</vt:i4>
      </vt:variant>
    </vt:vector>
  </HeadingPairs>
  <TitlesOfParts>
    <vt:vector size="16" baseType="lpstr">
      <vt:lpstr>Krycí list</vt:lpstr>
      <vt:lpstr>Rekapitulace</vt:lpstr>
      <vt:lpstr>Učebna informatiky - malá</vt:lpstr>
      <vt:lpstr>Učebna informatiky - velká a ka</vt:lpstr>
      <vt:lpstr>Učebna pro výuku cizích jazyků</vt:lpstr>
      <vt:lpstr>Učebna pro výuku přírodních věd</vt:lpstr>
      <vt:lpstr>#Figury</vt:lpstr>
      <vt:lpstr>Rekapitulace!Názvy_tisku</vt:lpstr>
      <vt:lpstr>'Učebna informatiky - malá'!Názvy_tisku</vt:lpstr>
      <vt:lpstr>'Učebna informatiky - velká a ka'!Názvy_tisku</vt:lpstr>
      <vt:lpstr>'Učebna pro výuku cizích jazyků'!Názvy_tisku</vt:lpstr>
      <vt:lpstr>'Učebna pro výuku přírodních věd'!Názvy_tisku</vt:lpstr>
      <vt:lpstr>'Učebna informatiky - malá'!Oblast_tisku</vt:lpstr>
      <vt:lpstr>'Učebna informatiky - velká a ka'!Oblast_tisku</vt:lpstr>
      <vt:lpstr>'Učebna pro výuku cizích jazyků'!Oblast_tisku</vt:lpstr>
      <vt:lpstr>'Učebna pro výuku přírodních věd'!Oblast_tisku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dc:creator>
  <cp:lastModifiedBy>Sebastian Fenyk</cp:lastModifiedBy>
  <cp:lastPrinted>2019-11-21T13:12:23Z</cp:lastPrinted>
  <dcterms:created xsi:type="dcterms:W3CDTF">2006-04-27T05:25:48Z</dcterms:created>
  <dcterms:modified xsi:type="dcterms:W3CDTF">2024-10-09T09:41:32Z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