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codeName="ThisWorkbook" defaultThemeVersion="124226"/>
  <mc:AlternateContent xmlns:mc="http://schemas.openxmlformats.org/markup-compatibility/2006">
    <mc:Choice Requires="x15">
      <x15ac:absPath xmlns:x15ac="http://schemas.microsoft.com/office/spreadsheetml/2010/11/ac" url="C:\Users\Valentova\Documents\Výzvy\2020\Rekonstrukce stoupacího potrubí ZTI a stavební úpravy koupelen a WC v bytových jednotkách a prostorách provozovny ČP, Komenského náměstí 219, Ivančice\"/>
    </mc:Choice>
  </mc:AlternateContent>
  <xr:revisionPtr revIDLastSave="0" documentId="8_{DE651ED0-F216-4ACB-A949-99D8DFC11861}" xr6:coauthVersionLast="36" xr6:coauthVersionMax="36" xr10:uidLastSave="{00000000-0000-0000-0000-000000000000}"/>
  <bookViews>
    <workbookView xWindow="360" yWindow="270" windowWidth="18735" windowHeight="12210" activeTab="1" xr2:uid="{00000000-000D-0000-FFFF-FFFF00000000}"/>
  </bookViews>
  <sheets>
    <sheet name="Pokyny pro vyplnění" sheetId="11" r:id="rId1"/>
    <sheet name="Stavba" sheetId="1" r:id="rId2"/>
    <sheet name="VzorPolozky" sheetId="10" state="hidden" r:id="rId3"/>
    <sheet name="00 180524 Naklady" sheetId="12" r:id="rId4"/>
    <sheet name="SO 01 01 Pol" sheetId="13" r:id="rId5"/>
    <sheet name="SO 01.01 02_180520 Pol" sheetId="14" r:id="rId6"/>
    <sheet name="SO 01.01 2 Pol" sheetId="15" r:id="rId7"/>
    <sheet name="SO 01.02 02_180520 Pol" sheetId="16" r:id="rId8"/>
    <sheet name="SO 01.02 3 Pol" sheetId="17" r:id="rId9"/>
    <sheet name="SO 01.03 02_180524 Pol" sheetId="18" r:id="rId10"/>
    <sheet name="SO 01.03 4 Pol" sheetId="19" r:id="rId11"/>
    <sheet name="SO 01.04 02_180524 Pol" sheetId="20" r:id="rId12"/>
    <sheet name="SO 01.04 5 Pol" sheetId="21" r:id="rId13"/>
    <sheet name="SO 01.05 02_180520 Pol" sheetId="22" r:id="rId14"/>
    <sheet name="SO 01.05 6 Pol" sheetId="23" r:id="rId15"/>
    <sheet name="SO 01.06 02_180520 Pol" sheetId="24" r:id="rId16"/>
    <sheet name="SO 01.06 6 Pol" sheetId="25" r:id="rId17"/>
    <sheet name="SO 01.07 02_180520 Pol" sheetId="26" r:id="rId18"/>
    <sheet name="SO 01.07 8 Pol" sheetId="27" r:id="rId19"/>
    <sheet name="SO 01.08 02_180520 Pol" sheetId="28" r:id="rId20"/>
    <sheet name="SO 01.08 9 Pol" sheetId="29" r:id="rId21"/>
    <sheet name="SO 01.09 02_180520 Pol" sheetId="30" r:id="rId22"/>
    <sheet name="SO 01.09 10 Pol" sheetId="31" r:id="rId23"/>
    <sheet name="SO 01.10 02_180520 Pol" sheetId="32" r:id="rId24"/>
    <sheet name="SO 01.10 11 Pol" sheetId="33" r:id="rId25"/>
    <sheet name="SO 01.10 11 P1" sheetId="34" r:id="rId26"/>
    <sheet name="SO 01.11 02_180520 Pol" sheetId="35" r:id="rId27"/>
    <sheet name="SO 01.11 12 Pol" sheetId="36" r:id="rId28"/>
    <sheet name="SO 01.12 02_180520 Pol" sheetId="37" r:id="rId29"/>
    <sheet name="SO 01.12 13 Pol" sheetId="38" r:id="rId30"/>
    <sheet name="SO 01.13 02_180520 Pol" sheetId="39" r:id="rId31"/>
    <sheet name="SO 01.13 14 Pol" sheetId="40" r:id="rId32"/>
    <sheet name="SO 01.14 02_180520 Pol" sheetId="41" r:id="rId33"/>
    <sheet name="SO 01.14 15 Pol" sheetId="42" r:id="rId34"/>
    <sheet name="SO 01.15 02_180520 Pol" sheetId="43" r:id="rId35"/>
    <sheet name="SO 01.15 16 Pol" sheetId="44" r:id="rId36"/>
    <sheet name="SO 01.16 02_180520 Pol" sheetId="45" r:id="rId37"/>
    <sheet name="SO 01.16 17 Pol" sheetId="46" r:id="rId38"/>
    <sheet name="SO 01.17 02_180520 Pol" sheetId="47" r:id="rId39"/>
  </sheets>
  <externalReferences>
    <externalReference r:id="rId40"/>
  </externalReferences>
  <definedNames>
    <definedName name="CelkemDPHVypocet" localSheetId="1">Stavba!$H$95</definedName>
    <definedName name="CenaCelkem">Stavba!$G$29</definedName>
    <definedName name="CenaCelkemBezDPH">Stavba!$G$28</definedName>
    <definedName name="CenaCelkemVypocet" localSheetId="1">Stavba!$I$95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180524 Naklady'!$1:$7</definedName>
    <definedName name="_xlnm.Print_Titles" localSheetId="4">'SO 01 01 Pol'!$1:$7</definedName>
    <definedName name="_xlnm.Print_Titles" localSheetId="5">'SO 01.01 02_180520 Pol'!$1:$7</definedName>
    <definedName name="_xlnm.Print_Titles" localSheetId="6">'SO 01.01 2 Pol'!$1:$7</definedName>
    <definedName name="_xlnm.Print_Titles" localSheetId="7">'SO 01.02 02_180520 Pol'!$1:$7</definedName>
    <definedName name="_xlnm.Print_Titles" localSheetId="8">'SO 01.02 3 Pol'!$1:$7</definedName>
    <definedName name="_xlnm.Print_Titles" localSheetId="9">'SO 01.03 02_180524 Pol'!$1:$7</definedName>
    <definedName name="_xlnm.Print_Titles" localSheetId="10">'SO 01.03 4 Pol'!$1:$7</definedName>
    <definedName name="_xlnm.Print_Titles" localSheetId="11">'SO 01.04 02_180524 Pol'!$1:$7</definedName>
    <definedName name="_xlnm.Print_Titles" localSheetId="12">'SO 01.04 5 Pol'!$1:$7</definedName>
    <definedName name="_xlnm.Print_Titles" localSheetId="13">'SO 01.05 02_180520 Pol'!$1:$7</definedName>
    <definedName name="_xlnm.Print_Titles" localSheetId="14">'SO 01.05 6 Pol'!$1:$7</definedName>
    <definedName name="_xlnm.Print_Titles" localSheetId="15">'SO 01.06 02_180520 Pol'!$1:$7</definedName>
    <definedName name="_xlnm.Print_Titles" localSheetId="16">'SO 01.06 6 Pol'!$1:$7</definedName>
    <definedName name="_xlnm.Print_Titles" localSheetId="17">'SO 01.07 02_180520 Pol'!$1:$7</definedName>
    <definedName name="_xlnm.Print_Titles" localSheetId="18">'SO 01.07 8 Pol'!$1:$7</definedName>
    <definedName name="_xlnm.Print_Titles" localSheetId="19">'SO 01.08 02_180520 Pol'!$1:$7</definedName>
    <definedName name="_xlnm.Print_Titles" localSheetId="20">'SO 01.08 9 Pol'!$1:$7</definedName>
    <definedName name="_xlnm.Print_Titles" localSheetId="21">'SO 01.09 02_180520 Pol'!$1:$7</definedName>
    <definedName name="_xlnm.Print_Titles" localSheetId="22">'SO 01.09 10 Pol'!$1:$7</definedName>
    <definedName name="_xlnm.Print_Titles" localSheetId="23">'SO 01.10 02_180520 Pol'!$1:$7</definedName>
    <definedName name="_xlnm.Print_Titles" localSheetId="25">'SO 01.10 11 P1'!$1:$7</definedName>
    <definedName name="_xlnm.Print_Titles" localSheetId="24">'SO 01.10 11 Pol'!$1:$7</definedName>
    <definedName name="_xlnm.Print_Titles" localSheetId="26">'SO 01.11 02_180520 Pol'!$1:$7</definedName>
    <definedName name="_xlnm.Print_Titles" localSheetId="27">'SO 01.11 12 Pol'!$1:$7</definedName>
    <definedName name="_xlnm.Print_Titles" localSheetId="28">'SO 01.12 02_180520 Pol'!$1:$7</definedName>
    <definedName name="_xlnm.Print_Titles" localSheetId="29">'SO 01.12 13 Pol'!$1:$7</definedName>
    <definedName name="_xlnm.Print_Titles" localSheetId="30">'SO 01.13 02_180520 Pol'!$1:$7</definedName>
    <definedName name="_xlnm.Print_Titles" localSheetId="31">'SO 01.13 14 Pol'!$1:$7</definedName>
    <definedName name="_xlnm.Print_Titles" localSheetId="32">'SO 01.14 02_180520 Pol'!$1:$7</definedName>
    <definedName name="_xlnm.Print_Titles" localSheetId="33">'SO 01.14 15 Pol'!$1:$7</definedName>
    <definedName name="_xlnm.Print_Titles" localSheetId="34">'SO 01.15 02_180520 Pol'!$1:$7</definedName>
    <definedName name="_xlnm.Print_Titles" localSheetId="35">'SO 01.15 16 Pol'!$1:$7</definedName>
    <definedName name="_xlnm.Print_Titles" localSheetId="36">'SO 01.16 02_180520 Pol'!$1:$7</definedName>
    <definedName name="_xlnm.Print_Titles" localSheetId="37">'SO 01.16 17 Pol'!$1:$7</definedName>
    <definedName name="_xlnm.Print_Titles" localSheetId="38">'SO 01.17 02_180520 Pol'!$1:$7</definedName>
    <definedName name="oadresa">Stavba!$D$6</definedName>
    <definedName name="Objednatel" localSheetId="1">Stavba!$D$5</definedName>
    <definedName name="Objekt" localSheetId="1">Stavba!$B$38</definedName>
    <definedName name="_xlnm.Print_Area" localSheetId="3">'00 180524 Naklady'!$A$1:$W$21</definedName>
    <definedName name="_xlnm.Print_Area" localSheetId="4">'SO 01 01 Pol'!$A$1:$W$277</definedName>
    <definedName name="_xlnm.Print_Area" localSheetId="5">'SO 01.01 02_180520 Pol'!$A$1:$W$172</definedName>
    <definedName name="_xlnm.Print_Area" localSheetId="6">'SO 01.01 2 Pol'!$A$1:$W$34</definedName>
    <definedName name="_xlnm.Print_Area" localSheetId="7">'SO 01.02 02_180520 Pol'!$A$1:$W$172</definedName>
    <definedName name="_xlnm.Print_Area" localSheetId="8">'SO 01.02 3 Pol'!$A$1:$W$33</definedName>
    <definedName name="_xlnm.Print_Area" localSheetId="9">'SO 01.03 02_180524 Pol'!$A$1:$W$140</definedName>
    <definedName name="_xlnm.Print_Area" localSheetId="10">'SO 01.03 4 Pol'!$A$1:$W$32</definedName>
    <definedName name="_xlnm.Print_Area" localSheetId="11">'SO 01.04 02_180524 Pol'!$A$1:$W$134</definedName>
    <definedName name="_xlnm.Print_Area" localSheetId="12">'SO 01.04 5 Pol'!$A$1:$W$26</definedName>
    <definedName name="_xlnm.Print_Area" localSheetId="13">'SO 01.05 02_180520 Pol'!$A$1:$W$171</definedName>
    <definedName name="_xlnm.Print_Area" localSheetId="14">'SO 01.05 6 Pol'!$A$1:$W$34</definedName>
    <definedName name="_xlnm.Print_Area" localSheetId="15">'SO 01.06 02_180520 Pol'!$A$1:$W$167</definedName>
    <definedName name="_xlnm.Print_Area" localSheetId="16">'SO 01.06 6 Pol'!$A$1:$W$32</definedName>
    <definedName name="_xlnm.Print_Area" localSheetId="17">'SO 01.07 02_180520 Pol'!$A$1:$W$135</definedName>
    <definedName name="_xlnm.Print_Area" localSheetId="18">'SO 01.07 8 Pol'!$A$1:$W$25</definedName>
    <definedName name="_xlnm.Print_Area" localSheetId="19">'SO 01.08 02_180520 Pol'!$A$1:$W$172</definedName>
    <definedName name="_xlnm.Print_Area" localSheetId="20">'SO 01.08 9 Pol'!$A$1:$W$34</definedName>
    <definedName name="_xlnm.Print_Area" localSheetId="21">'SO 01.09 02_180520 Pol'!$A$1:$W$160</definedName>
    <definedName name="_xlnm.Print_Area" localSheetId="22">'SO 01.09 10 Pol'!$A$1:$W$32</definedName>
    <definedName name="_xlnm.Print_Area" localSheetId="23">'SO 01.10 02_180520 Pol'!$A$1:$W$140</definedName>
    <definedName name="_xlnm.Print_Area" localSheetId="25">'SO 01.10 11 P1'!$A$1:$W$25</definedName>
    <definedName name="_xlnm.Print_Area" localSheetId="24">'SO 01.10 11 Pol'!$A$1:$W$25</definedName>
    <definedName name="_xlnm.Print_Area" localSheetId="26">'SO 01.11 02_180520 Pol'!$A$1:$W$172</definedName>
    <definedName name="_xlnm.Print_Area" localSheetId="27">'SO 01.11 12 Pol'!$A$1:$W$31</definedName>
    <definedName name="_xlnm.Print_Area" localSheetId="28">'SO 01.12 02_180520 Pol'!$A$1:$W$119</definedName>
    <definedName name="_xlnm.Print_Area" localSheetId="29">'SO 01.12 13 Pol'!$A$1:$W$25</definedName>
    <definedName name="_xlnm.Print_Area" localSheetId="30">'SO 01.13 02_180520 Pol'!$A$1:$W$173</definedName>
    <definedName name="_xlnm.Print_Area" localSheetId="31">'SO 01.13 14 Pol'!$A$1:$W$31</definedName>
    <definedName name="_xlnm.Print_Area" localSheetId="32">'SO 01.14 02_180520 Pol'!$A$1:$W$119</definedName>
    <definedName name="_xlnm.Print_Area" localSheetId="33">'SO 01.14 15 Pol'!$A$1:$W$23</definedName>
    <definedName name="_xlnm.Print_Area" localSheetId="34">'SO 01.15 02_180520 Pol'!$A$1:$W$178</definedName>
    <definedName name="_xlnm.Print_Area" localSheetId="35">'SO 01.15 16 Pol'!$A$1:$W$32</definedName>
    <definedName name="_xlnm.Print_Area" localSheetId="36">'SO 01.16 02_180520 Pol'!$A$1:$W$164</definedName>
    <definedName name="_xlnm.Print_Area" localSheetId="37">'SO 01.16 17 Pol'!$A$1:$W$32</definedName>
    <definedName name="_xlnm.Print_Area" localSheetId="38">'SO 01.17 02_180520 Pol'!$A$1:$W$172</definedName>
    <definedName name="_xlnm.Print_Area" localSheetId="1">Stavba!$A$1:$J$233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Stavba!$F$95</definedName>
    <definedName name="ZakladDPHZakl">Stavba!$G$25</definedName>
    <definedName name="ZakladDPHZaklVypocet" localSheetId="1">Stavba!$G$95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134" i="47" l="1"/>
  <c r="BA118" i="47"/>
  <c r="BA62" i="47"/>
  <c r="BA59" i="47"/>
  <c r="BA26" i="47"/>
  <c r="BA23" i="47"/>
  <c r="BA20" i="47"/>
  <c r="G9" i="47"/>
  <c r="M9" i="47" s="1"/>
  <c r="I9" i="47"/>
  <c r="K9" i="47"/>
  <c r="K8" i="47" s="1"/>
  <c r="O9" i="47"/>
  <c r="O8" i="47" s="1"/>
  <c r="Q9" i="47"/>
  <c r="V9" i="47"/>
  <c r="G12" i="47"/>
  <c r="G8" i="47" s="1"/>
  <c r="I12" i="47"/>
  <c r="K12" i="47"/>
  <c r="O12" i="47"/>
  <c r="Q12" i="47"/>
  <c r="V12" i="47"/>
  <c r="G16" i="47"/>
  <c r="G15" i="47" s="1"/>
  <c r="I214" i="1" s="1"/>
  <c r="I16" i="47"/>
  <c r="I15" i="47" s="1"/>
  <c r="K16" i="47"/>
  <c r="K15" i="47" s="1"/>
  <c r="O16" i="47"/>
  <c r="O15" i="47" s="1"/>
  <c r="Q16" i="47"/>
  <c r="Q15" i="47" s="1"/>
  <c r="V16" i="47"/>
  <c r="V15" i="47" s="1"/>
  <c r="G19" i="47"/>
  <c r="I19" i="47"/>
  <c r="K19" i="47"/>
  <c r="M19" i="47"/>
  <c r="O19" i="47"/>
  <c r="Q19" i="47"/>
  <c r="V19" i="47"/>
  <c r="G22" i="47"/>
  <c r="M22" i="47" s="1"/>
  <c r="I22" i="47"/>
  <c r="K22" i="47"/>
  <c r="O22" i="47"/>
  <c r="Q22" i="47"/>
  <c r="V22" i="47"/>
  <c r="G25" i="47"/>
  <c r="I25" i="47"/>
  <c r="K25" i="47"/>
  <c r="O25" i="47"/>
  <c r="Q25" i="47"/>
  <c r="V25" i="47"/>
  <c r="G28" i="47"/>
  <c r="M28" i="47" s="1"/>
  <c r="I28" i="47"/>
  <c r="K28" i="47"/>
  <c r="O28" i="47"/>
  <c r="Q28" i="47"/>
  <c r="V28" i="47"/>
  <c r="G36" i="47"/>
  <c r="M36" i="47" s="1"/>
  <c r="I36" i="47"/>
  <c r="K36" i="47"/>
  <c r="O36" i="47"/>
  <c r="Q36" i="47"/>
  <c r="V36" i="47"/>
  <c r="G38" i="47"/>
  <c r="I38" i="47"/>
  <c r="K38" i="47"/>
  <c r="M38" i="47"/>
  <c r="O38" i="47"/>
  <c r="Q38" i="47"/>
  <c r="V38" i="47"/>
  <c r="G50" i="47"/>
  <c r="M50" i="47" s="1"/>
  <c r="I50" i="47"/>
  <c r="K50" i="47"/>
  <c r="O50" i="47"/>
  <c r="Q50" i="47"/>
  <c r="V50" i="47"/>
  <c r="G53" i="47"/>
  <c r="O53" i="47"/>
  <c r="G54" i="47"/>
  <c r="I54" i="47"/>
  <c r="I53" i="47" s="1"/>
  <c r="K54" i="47"/>
  <c r="K53" i="47" s="1"/>
  <c r="M54" i="47"/>
  <c r="M53" i="47" s="1"/>
  <c r="O54" i="47"/>
  <c r="Q54" i="47"/>
  <c r="Q53" i="47" s="1"/>
  <c r="V54" i="47"/>
  <c r="V53" i="47" s="1"/>
  <c r="G58" i="47"/>
  <c r="I58" i="47"/>
  <c r="K58" i="47"/>
  <c r="M58" i="47"/>
  <c r="O58" i="47"/>
  <c r="Q58" i="47"/>
  <c r="V58" i="47"/>
  <c r="G61" i="47"/>
  <c r="M61" i="47" s="1"/>
  <c r="I61" i="47"/>
  <c r="K61" i="47"/>
  <c r="O61" i="47"/>
  <c r="Q61" i="47"/>
  <c r="V61" i="47"/>
  <c r="G64" i="47"/>
  <c r="I64" i="47"/>
  <c r="K64" i="47"/>
  <c r="M64" i="47"/>
  <c r="O64" i="47"/>
  <c r="Q64" i="47"/>
  <c r="V64" i="47"/>
  <c r="V57" i="47" s="1"/>
  <c r="G74" i="47"/>
  <c r="I74" i="47"/>
  <c r="K74" i="47"/>
  <c r="M74" i="47"/>
  <c r="O74" i="47"/>
  <c r="Q74" i="47"/>
  <c r="V74" i="47"/>
  <c r="G76" i="47"/>
  <c r="M76" i="47" s="1"/>
  <c r="I76" i="47"/>
  <c r="K76" i="47"/>
  <c r="O76" i="47"/>
  <c r="Q76" i="47"/>
  <c r="V76" i="47"/>
  <c r="G79" i="47"/>
  <c r="M79" i="47" s="1"/>
  <c r="I79" i="47"/>
  <c r="K79" i="47"/>
  <c r="O79" i="47"/>
  <c r="Q79" i="47"/>
  <c r="V79" i="47"/>
  <c r="G93" i="47"/>
  <c r="M93" i="47" s="1"/>
  <c r="I93" i="47"/>
  <c r="K93" i="47"/>
  <c r="O93" i="47"/>
  <c r="Q93" i="47"/>
  <c r="V93" i="47"/>
  <c r="V95" i="47"/>
  <c r="G96" i="47"/>
  <c r="G95" i="47" s="1"/>
  <c r="I96" i="47"/>
  <c r="I95" i="47" s="1"/>
  <c r="K96" i="47"/>
  <c r="K95" i="47" s="1"/>
  <c r="O96" i="47"/>
  <c r="O95" i="47" s="1"/>
  <c r="Q96" i="47"/>
  <c r="Q95" i="47" s="1"/>
  <c r="V96" i="47"/>
  <c r="G99" i="47"/>
  <c r="I99" i="47"/>
  <c r="K99" i="47"/>
  <c r="M99" i="47"/>
  <c r="O99" i="47"/>
  <c r="Q99" i="47"/>
  <c r="V99" i="47"/>
  <c r="G103" i="47"/>
  <c r="I103" i="47"/>
  <c r="K103" i="47"/>
  <c r="M103" i="47"/>
  <c r="O103" i="47"/>
  <c r="Q103" i="47"/>
  <c r="V103" i="47"/>
  <c r="G104" i="47"/>
  <c r="I104" i="47"/>
  <c r="K104" i="47"/>
  <c r="M104" i="47"/>
  <c r="O104" i="47"/>
  <c r="Q104" i="47"/>
  <c r="V104" i="47"/>
  <c r="G114" i="47"/>
  <c r="M114" i="47" s="1"/>
  <c r="I114" i="47"/>
  <c r="K114" i="47"/>
  <c r="O114" i="47"/>
  <c r="Q114" i="47"/>
  <c r="V114" i="47"/>
  <c r="G117" i="47"/>
  <c r="G116" i="47" s="1"/>
  <c r="I117" i="47"/>
  <c r="I116" i="47" s="1"/>
  <c r="K117" i="47"/>
  <c r="O117" i="47"/>
  <c r="O116" i="47" s="1"/>
  <c r="Q117" i="47"/>
  <c r="Q116" i="47" s="1"/>
  <c r="V117" i="47"/>
  <c r="G127" i="47"/>
  <c r="I127" i="47"/>
  <c r="K127" i="47"/>
  <c r="M127" i="47"/>
  <c r="O127" i="47"/>
  <c r="Q127" i="47"/>
  <c r="V127" i="47"/>
  <c r="G130" i="47"/>
  <c r="M130" i="47" s="1"/>
  <c r="I130" i="47"/>
  <c r="K130" i="47"/>
  <c r="O130" i="47"/>
  <c r="Q130" i="47"/>
  <c r="V130" i="47"/>
  <c r="G133" i="47"/>
  <c r="G132" i="47" s="1"/>
  <c r="I133" i="47"/>
  <c r="K133" i="47"/>
  <c r="M133" i="47"/>
  <c r="O133" i="47"/>
  <c r="O132" i="47" s="1"/>
  <c r="Q133" i="47"/>
  <c r="V133" i="47"/>
  <c r="V132" i="47" s="1"/>
  <c r="G147" i="47"/>
  <c r="I147" i="47"/>
  <c r="I132" i="47" s="1"/>
  <c r="K147" i="47"/>
  <c r="M147" i="47"/>
  <c r="O147" i="47"/>
  <c r="Q147" i="47"/>
  <c r="Q132" i="47" s="1"/>
  <c r="V147" i="47"/>
  <c r="G149" i="47"/>
  <c r="M149" i="47" s="1"/>
  <c r="I149" i="47"/>
  <c r="K149" i="47"/>
  <c r="O149" i="47"/>
  <c r="Q149" i="47"/>
  <c r="V149" i="47"/>
  <c r="I150" i="47"/>
  <c r="G151" i="47"/>
  <c r="G150" i="47" s="1"/>
  <c r="I151" i="47"/>
  <c r="K151" i="47"/>
  <c r="K150" i="47" s="1"/>
  <c r="O151" i="47"/>
  <c r="O150" i="47" s="1"/>
  <c r="Q151" i="47"/>
  <c r="Q150" i="47" s="1"/>
  <c r="V151" i="47"/>
  <c r="V150" i="47" s="1"/>
  <c r="G164" i="47"/>
  <c r="I164" i="47"/>
  <c r="K164" i="47"/>
  <c r="O164" i="47"/>
  <c r="Q164" i="47"/>
  <c r="Q163" i="47" s="1"/>
  <c r="V164" i="47"/>
  <c r="G165" i="47"/>
  <c r="M165" i="47" s="1"/>
  <c r="I165" i="47"/>
  <c r="K165" i="47"/>
  <c r="O165" i="47"/>
  <c r="Q165" i="47"/>
  <c r="V165" i="47"/>
  <c r="G166" i="47"/>
  <c r="I166" i="47"/>
  <c r="K166" i="47"/>
  <c r="M166" i="47"/>
  <c r="O166" i="47"/>
  <c r="Q166" i="47"/>
  <c r="V166" i="47"/>
  <c r="G167" i="47"/>
  <c r="M167" i="47" s="1"/>
  <c r="I167" i="47"/>
  <c r="K167" i="47"/>
  <c r="O167" i="47"/>
  <c r="Q167" i="47"/>
  <c r="V167" i="47"/>
  <c r="G168" i="47"/>
  <c r="M168" i="47" s="1"/>
  <c r="I168" i="47"/>
  <c r="K168" i="47"/>
  <c r="O168" i="47"/>
  <c r="Q168" i="47"/>
  <c r="V168" i="47"/>
  <c r="G169" i="47"/>
  <c r="I169" i="47"/>
  <c r="K169" i="47"/>
  <c r="M169" i="47"/>
  <c r="O169" i="47"/>
  <c r="Q169" i="47"/>
  <c r="V169" i="47"/>
  <c r="AF171" i="47"/>
  <c r="G94" i="1" s="1"/>
  <c r="G9" i="46"/>
  <c r="M9" i="46" s="1"/>
  <c r="M8" i="46" s="1"/>
  <c r="I9" i="46"/>
  <c r="I8" i="46" s="1"/>
  <c r="K9" i="46"/>
  <c r="K8" i="46" s="1"/>
  <c r="O9" i="46"/>
  <c r="O8" i="46" s="1"/>
  <c r="Q9" i="46"/>
  <c r="Q8" i="46" s="1"/>
  <c r="V9" i="46"/>
  <c r="V8" i="46" s="1"/>
  <c r="G12" i="46"/>
  <c r="I12" i="46"/>
  <c r="I11" i="46" s="1"/>
  <c r="K12" i="46"/>
  <c r="M12" i="46"/>
  <c r="O12" i="46"/>
  <c r="Q12" i="46"/>
  <c r="Q11" i="46" s="1"/>
  <c r="V12" i="46"/>
  <c r="G13" i="46"/>
  <c r="I13" i="46"/>
  <c r="K13" i="46"/>
  <c r="K11" i="46" s="1"/>
  <c r="O13" i="46"/>
  <c r="Q13" i="46"/>
  <c r="V13" i="46"/>
  <c r="G14" i="46"/>
  <c r="I14" i="46"/>
  <c r="K14" i="46"/>
  <c r="O14" i="46"/>
  <c r="Q14" i="46"/>
  <c r="V14" i="46"/>
  <c r="G15" i="46"/>
  <c r="M15" i="46" s="1"/>
  <c r="I15" i="46"/>
  <c r="K15" i="46"/>
  <c r="O15" i="46"/>
  <c r="Q15" i="46"/>
  <c r="V15" i="46"/>
  <c r="G16" i="46"/>
  <c r="I16" i="46"/>
  <c r="K16" i="46"/>
  <c r="M16" i="46"/>
  <c r="O16" i="46"/>
  <c r="Q16" i="46"/>
  <c r="V16" i="46"/>
  <c r="G17" i="46"/>
  <c r="M17" i="46" s="1"/>
  <c r="I17" i="46"/>
  <c r="K17" i="46"/>
  <c r="O17" i="46"/>
  <c r="Q17" i="46"/>
  <c r="V17" i="46"/>
  <c r="G18" i="46"/>
  <c r="I18" i="46"/>
  <c r="K18" i="46"/>
  <c r="M18" i="46"/>
  <c r="O18" i="46"/>
  <c r="Q18" i="46"/>
  <c r="V18" i="46"/>
  <c r="G19" i="46"/>
  <c r="M19" i="46" s="1"/>
  <c r="I19" i="46"/>
  <c r="K19" i="46"/>
  <c r="O19" i="46"/>
  <c r="Q19" i="46"/>
  <c r="V19" i="46"/>
  <c r="G20" i="46"/>
  <c r="M20" i="46" s="1"/>
  <c r="I20" i="46"/>
  <c r="K20" i="46"/>
  <c r="O20" i="46"/>
  <c r="Q20" i="46"/>
  <c r="V20" i="46"/>
  <c r="G21" i="46"/>
  <c r="M21" i="46" s="1"/>
  <c r="I21" i="46"/>
  <c r="K21" i="46"/>
  <c r="O21" i="46"/>
  <c r="Q21" i="46"/>
  <c r="V21" i="46"/>
  <c r="G22" i="46"/>
  <c r="M22" i="46" s="1"/>
  <c r="I22" i="46"/>
  <c r="K22" i="46"/>
  <c r="O22" i="46"/>
  <c r="Q22" i="46"/>
  <c r="V22" i="46"/>
  <c r="G23" i="46"/>
  <c r="M23" i="46" s="1"/>
  <c r="I23" i="46"/>
  <c r="K23" i="46"/>
  <c r="O23" i="46"/>
  <c r="Q23" i="46"/>
  <c r="V23" i="46"/>
  <c r="G24" i="46"/>
  <c r="I24" i="46"/>
  <c r="K24" i="46"/>
  <c r="M24" i="46"/>
  <c r="O24" i="46"/>
  <c r="Q24" i="46"/>
  <c r="V24" i="46"/>
  <c r="G25" i="46"/>
  <c r="M25" i="46" s="1"/>
  <c r="I25" i="46"/>
  <c r="K25" i="46"/>
  <c r="O25" i="46"/>
  <c r="Q25" i="46"/>
  <c r="V25" i="46"/>
  <c r="G27" i="46"/>
  <c r="M27" i="46" s="1"/>
  <c r="M26" i="46" s="1"/>
  <c r="I27" i="46"/>
  <c r="K27" i="46"/>
  <c r="O27" i="46"/>
  <c r="Q27" i="46"/>
  <c r="V27" i="46"/>
  <c r="G28" i="46"/>
  <c r="M28" i="46" s="1"/>
  <c r="I28" i="46"/>
  <c r="K28" i="46"/>
  <c r="O28" i="46"/>
  <c r="Q28" i="46"/>
  <c r="V28" i="46"/>
  <c r="G29" i="46"/>
  <c r="M29" i="46" s="1"/>
  <c r="I29" i="46"/>
  <c r="K29" i="46"/>
  <c r="O29" i="46"/>
  <c r="Q29" i="46"/>
  <c r="V29" i="46"/>
  <c r="AF31" i="46"/>
  <c r="G92" i="1" s="1"/>
  <c r="BA133" i="45"/>
  <c r="BA121" i="45"/>
  <c r="BA76" i="45"/>
  <c r="BA38" i="45"/>
  <c r="BA35" i="45"/>
  <c r="BA20" i="45"/>
  <c r="BA16" i="45"/>
  <c r="BA13" i="45"/>
  <c r="G9" i="45"/>
  <c r="M9" i="45" s="1"/>
  <c r="I9" i="45"/>
  <c r="K9" i="45"/>
  <c r="O9" i="45"/>
  <c r="Q9" i="45"/>
  <c r="V9" i="45"/>
  <c r="G12" i="45"/>
  <c r="M12" i="45" s="1"/>
  <c r="I12" i="45"/>
  <c r="K12" i="45"/>
  <c r="O12" i="45"/>
  <c r="Q12" i="45"/>
  <c r="V12" i="45"/>
  <c r="G15" i="45"/>
  <c r="I15" i="45"/>
  <c r="K15" i="45"/>
  <c r="M15" i="45"/>
  <c r="O15" i="45"/>
  <c r="Q15" i="45"/>
  <c r="V15" i="45"/>
  <c r="G18" i="45"/>
  <c r="I18" i="45"/>
  <c r="K18" i="45"/>
  <c r="O18" i="45"/>
  <c r="Q18" i="45"/>
  <c r="V18" i="45"/>
  <c r="G22" i="45"/>
  <c r="M22" i="45" s="1"/>
  <c r="I22" i="45"/>
  <c r="K22" i="45"/>
  <c r="O22" i="45"/>
  <c r="Q22" i="45"/>
  <c r="V22" i="45"/>
  <c r="G24" i="45"/>
  <c r="M24" i="45" s="1"/>
  <c r="I24" i="45"/>
  <c r="K24" i="45"/>
  <c r="O24" i="45"/>
  <c r="Q24" i="45"/>
  <c r="V24" i="45"/>
  <c r="G26" i="45"/>
  <c r="I26" i="45"/>
  <c r="K26" i="45"/>
  <c r="M26" i="45"/>
  <c r="O26" i="45"/>
  <c r="Q26" i="45"/>
  <c r="V26" i="45"/>
  <c r="G28" i="45"/>
  <c r="M28" i="45" s="1"/>
  <c r="I28" i="45"/>
  <c r="K28" i="45"/>
  <c r="O28" i="45"/>
  <c r="Q28" i="45"/>
  <c r="V28" i="45"/>
  <c r="G34" i="45"/>
  <c r="M34" i="45" s="1"/>
  <c r="I34" i="45"/>
  <c r="K34" i="45"/>
  <c r="O34" i="45"/>
  <c r="Q34" i="45"/>
  <c r="V34" i="45"/>
  <c r="G37" i="45"/>
  <c r="M37" i="45" s="1"/>
  <c r="I37" i="45"/>
  <c r="K37" i="45"/>
  <c r="O37" i="45"/>
  <c r="Q37" i="45"/>
  <c r="V37" i="45"/>
  <c r="G40" i="45"/>
  <c r="I40" i="45"/>
  <c r="K40" i="45"/>
  <c r="O40" i="45"/>
  <c r="Q40" i="45"/>
  <c r="V40" i="45"/>
  <c r="G43" i="45"/>
  <c r="M43" i="45" s="1"/>
  <c r="I43" i="45"/>
  <c r="K43" i="45"/>
  <c r="O43" i="45"/>
  <c r="Q43" i="45"/>
  <c r="V43" i="45"/>
  <c r="G50" i="45"/>
  <c r="M50" i="45" s="1"/>
  <c r="I50" i="45"/>
  <c r="K50" i="45"/>
  <c r="O50" i="45"/>
  <c r="Q50" i="45"/>
  <c r="V50" i="45"/>
  <c r="G57" i="45"/>
  <c r="I57" i="45"/>
  <c r="K57" i="45"/>
  <c r="M57" i="45"/>
  <c r="O57" i="45"/>
  <c r="Q57" i="45"/>
  <c r="V57" i="45"/>
  <c r="G60" i="45"/>
  <c r="M60" i="45" s="1"/>
  <c r="I60" i="45"/>
  <c r="K60" i="45"/>
  <c r="O60" i="45"/>
  <c r="Q60" i="45"/>
  <c r="V60" i="45"/>
  <c r="G65" i="45"/>
  <c r="M65" i="45" s="1"/>
  <c r="I65" i="45"/>
  <c r="K65" i="45"/>
  <c r="O65" i="45"/>
  <c r="Q65" i="45"/>
  <c r="V65" i="45"/>
  <c r="Q67" i="45"/>
  <c r="G68" i="45"/>
  <c r="M68" i="45" s="1"/>
  <c r="I68" i="45"/>
  <c r="K68" i="45"/>
  <c r="K67" i="45" s="1"/>
  <c r="O68" i="45"/>
  <c r="Q68" i="45"/>
  <c r="V68" i="45"/>
  <c r="V67" i="45" s="1"/>
  <c r="G71" i="45"/>
  <c r="I71" i="45"/>
  <c r="I67" i="45" s="1"/>
  <c r="K71" i="45"/>
  <c r="O71" i="45"/>
  <c r="O67" i="45" s="1"/>
  <c r="Q71" i="45"/>
  <c r="V71" i="45"/>
  <c r="G75" i="45"/>
  <c r="M75" i="45" s="1"/>
  <c r="I75" i="45"/>
  <c r="K75" i="45"/>
  <c r="O75" i="45"/>
  <c r="Q75" i="45"/>
  <c r="V75" i="45"/>
  <c r="G78" i="45"/>
  <c r="I78" i="45"/>
  <c r="K78" i="45"/>
  <c r="M78" i="45"/>
  <c r="O78" i="45"/>
  <c r="Q78" i="45"/>
  <c r="V78" i="45"/>
  <c r="G80" i="45"/>
  <c r="M80" i="45" s="1"/>
  <c r="I80" i="45"/>
  <c r="K80" i="45"/>
  <c r="O80" i="45"/>
  <c r="Q80" i="45"/>
  <c r="V80" i="45"/>
  <c r="G83" i="45"/>
  <c r="M83" i="45" s="1"/>
  <c r="I83" i="45"/>
  <c r="K83" i="45"/>
  <c r="O83" i="45"/>
  <c r="Q83" i="45"/>
  <c r="V83" i="45"/>
  <c r="G85" i="45"/>
  <c r="M85" i="45" s="1"/>
  <c r="I85" i="45"/>
  <c r="K85" i="45"/>
  <c r="O85" i="45"/>
  <c r="Q85" i="45"/>
  <c r="V85" i="45"/>
  <c r="G88" i="45"/>
  <c r="I88" i="45"/>
  <c r="K88" i="45"/>
  <c r="M88" i="45"/>
  <c r="O88" i="45"/>
  <c r="Q88" i="45"/>
  <c r="V88" i="45"/>
  <c r="G91" i="45"/>
  <c r="M91" i="45" s="1"/>
  <c r="I91" i="45"/>
  <c r="K91" i="45"/>
  <c r="O91" i="45"/>
  <c r="Q91" i="45"/>
  <c r="V91" i="45"/>
  <c r="G95" i="45"/>
  <c r="M95" i="45" s="1"/>
  <c r="I95" i="45"/>
  <c r="K95" i="45"/>
  <c r="O95" i="45"/>
  <c r="Q95" i="45"/>
  <c r="V95" i="45"/>
  <c r="G96" i="45"/>
  <c r="M96" i="45" s="1"/>
  <c r="I96" i="45"/>
  <c r="K96" i="45"/>
  <c r="O96" i="45"/>
  <c r="Q96" i="45"/>
  <c r="V96" i="45"/>
  <c r="V100" i="45"/>
  <c r="G101" i="45"/>
  <c r="G100" i="45" s="1"/>
  <c r="I101" i="45"/>
  <c r="I100" i="45" s="1"/>
  <c r="K101" i="45"/>
  <c r="K100" i="45" s="1"/>
  <c r="M101" i="45"/>
  <c r="M100" i="45" s="1"/>
  <c r="O101" i="45"/>
  <c r="O100" i="45" s="1"/>
  <c r="Q101" i="45"/>
  <c r="Q100" i="45" s="1"/>
  <c r="V101" i="45"/>
  <c r="G104" i="45"/>
  <c r="M104" i="45" s="1"/>
  <c r="I104" i="45"/>
  <c r="K104" i="45"/>
  <c r="O104" i="45"/>
  <c r="Q104" i="45"/>
  <c r="V104" i="45"/>
  <c r="G109" i="45"/>
  <c r="M109" i="45" s="1"/>
  <c r="I109" i="45"/>
  <c r="K109" i="45"/>
  <c r="O109" i="45"/>
  <c r="Q109" i="45"/>
  <c r="V109" i="45"/>
  <c r="G110" i="45"/>
  <c r="I110" i="45"/>
  <c r="K110" i="45"/>
  <c r="M110" i="45"/>
  <c r="O110" i="45"/>
  <c r="Q110" i="45"/>
  <c r="V110" i="45"/>
  <c r="G111" i="45"/>
  <c r="M111" i="45" s="1"/>
  <c r="I111" i="45"/>
  <c r="K111" i="45"/>
  <c r="O111" i="45"/>
  <c r="Q111" i="45"/>
  <c r="V111" i="45"/>
  <c r="G113" i="45"/>
  <c r="M113" i="45" s="1"/>
  <c r="I113" i="45"/>
  <c r="K113" i="45"/>
  <c r="O113" i="45"/>
  <c r="Q113" i="45"/>
  <c r="V113" i="45"/>
  <c r="K115" i="45"/>
  <c r="G116" i="45"/>
  <c r="I116" i="45"/>
  <c r="K116" i="45"/>
  <c r="O116" i="45"/>
  <c r="Q116" i="45"/>
  <c r="Q115" i="45" s="1"/>
  <c r="V116" i="45"/>
  <c r="V115" i="45" s="1"/>
  <c r="G117" i="45"/>
  <c r="M117" i="45" s="1"/>
  <c r="I117" i="45"/>
  <c r="K117" i="45"/>
  <c r="O117" i="45"/>
  <c r="Q117" i="45"/>
  <c r="V117" i="45"/>
  <c r="G120" i="45"/>
  <c r="M120" i="45" s="1"/>
  <c r="I120" i="45"/>
  <c r="K120" i="45"/>
  <c r="O120" i="45"/>
  <c r="Q120" i="45"/>
  <c r="V120" i="45"/>
  <c r="V119" i="45" s="1"/>
  <c r="G123" i="45"/>
  <c r="I123" i="45"/>
  <c r="K123" i="45"/>
  <c r="M123" i="45"/>
  <c r="O123" i="45"/>
  <c r="Q123" i="45"/>
  <c r="Q119" i="45" s="1"/>
  <c r="V123" i="45"/>
  <c r="G126" i="45"/>
  <c r="G119" i="45" s="1"/>
  <c r="I126" i="45"/>
  <c r="K126" i="45"/>
  <c r="O126" i="45"/>
  <c r="Q126" i="45"/>
  <c r="V126" i="45"/>
  <c r="G128" i="45"/>
  <c r="O128" i="45"/>
  <c r="G129" i="45"/>
  <c r="M129" i="45" s="1"/>
  <c r="M128" i="45" s="1"/>
  <c r="I129" i="45"/>
  <c r="I128" i="45" s="1"/>
  <c r="K129" i="45"/>
  <c r="K128" i="45" s="1"/>
  <c r="O129" i="45"/>
  <c r="Q129" i="45"/>
  <c r="Q128" i="45" s="1"/>
  <c r="V129" i="45"/>
  <c r="V128" i="45" s="1"/>
  <c r="G132" i="45"/>
  <c r="I132" i="45"/>
  <c r="K132" i="45"/>
  <c r="O132" i="45"/>
  <c r="Q132" i="45"/>
  <c r="Q131" i="45" s="1"/>
  <c r="V132" i="45"/>
  <c r="G137" i="45"/>
  <c r="M137" i="45" s="1"/>
  <c r="I137" i="45"/>
  <c r="K137" i="45"/>
  <c r="O137" i="45"/>
  <c r="Q137" i="45"/>
  <c r="V137" i="45"/>
  <c r="G140" i="45"/>
  <c r="M140" i="45" s="1"/>
  <c r="I140" i="45"/>
  <c r="K140" i="45"/>
  <c r="O140" i="45"/>
  <c r="Q140" i="45"/>
  <c r="V140" i="45"/>
  <c r="V131" i="45" s="1"/>
  <c r="G142" i="45"/>
  <c r="I142" i="45"/>
  <c r="K142" i="45"/>
  <c r="M142" i="45"/>
  <c r="O142" i="45"/>
  <c r="Q142" i="45"/>
  <c r="V142" i="45"/>
  <c r="G143" i="45"/>
  <c r="G144" i="45"/>
  <c r="M144" i="45" s="1"/>
  <c r="I144" i="45"/>
  <c r="I143" i="45" s="1"/>
  <c r="K144" i="45"/>
  <c r="K143" i="45" s="1"/>
  <c r="O144" i="45"/>
  <c r="O143" i="45" s="1"/>
  <c r="Q144" i="45"/>
  <c r="Q143" i="45" s="1"/>
  <c r="V144" i="45"/>
  <c r="G149" i="45"/>
  <c r="M149" i="45" s="1"/>
  <c r="I149" i="45"/>
  <c r="K149" i="45"/>
  <c r="O149" i="45"/>
  <c r="Q149" i="45"/>
  <c r="V149" i="45"/>
  <c r="G152" i="45"/>
  <c r="G151" i="45" s="1"/>
  <c r="I152" i="45"/>
  <c r="I151" i="45" s="1"/>
  <c r="K152" i="45"/>
  <c r="K151" i="45" s="1"/>
  <c r="O152" i="45"/>
  <c r="O151" i="45" s="1"/>
  <c r="Q152" i="45"/>
  <c r="Q151" i="45" s="1"/>
  <c r="V152" i="45"/>
  <c r="V151" i="45" s="1"/>
  <c r="I153" i="45"/>
  <c r="G154" i="45"/>
  <c r="G153" i="45" s="1"/>
  <c r="I154" i="45"/>
  <c r="K154" i="45"/>
  <c r="K153" i="45" s="1"/>
  <c r="M154" i="45"/>
  <c r="M153" i="45" s="1"/>
  <c r="O154" i="45"/>
  <c r="O153" i="45" s="1"/>
  <c r="Q154" i="45"/>
  <c r="Q153" i="45" s="1"/>
  <c r="V154" i="45"/>
  <c r="V153" i="45" s="1"/>
  <c r="G156" i="45"/>
  <c r="I156" i="45"/>
  <c r="K156" i="45"/>
  <c r="O156" i="45"/>
  <c r="Q156" i="45"/>
  <c r="V156" i="45"/>
  <c r="G157" i="45"/>
  <c r="M157" i="45" s="1"/>
  <c r="I157" i="45"/>
  <c r="K157" i="45"/>
  <c r="O157" i="45"/>
  <c r="Q157" i="45"/>
  <c r="V157" i="45"/>
  <c r="G158" i="45"/>
  <c r="M158" i="45" s="1"/>
  <c r="I158" i="45"/>
  <c r="K158" i="45"/>
  <c r="O158" i="45"/>
  <c r="Q158" i="45"/>
  <c r="V158" i="45"/>
  <c r="V155" i="45" s="1"/>
  <c r="G159" i="45"/>
  <c r="I159" i="45"/>
  <c r="K159" i="45"/>
  <c r="M159" i="45"/>
  <c r="O159" i="45"/>
  <c r="Q159" i="45"/>
  <c r="V159" i="45"/>
  <c r="G160" i="45"/>
  <c r="M160" i="45" s="1"/>
  <c r="I160" i="45"/>
  <c r="K160" i="45"/>
  <c r="O160" i="45"/>
  <c r="Q160" i="45"/>
  <c r="V160" i="45"/>
  <c r="G161" i="45"/>
  <c r="M161" i="45" s="1"/>
  <c r="I161" i="45"/>
  <c r="K161" i="45"/>
  <c r="O161" i="45"/>
  <c r="Q161" i="45"/>
  <c r="V161" i="45"/>
  <c r="AF163" i="45"/>
  <c r="G8" i="44"/>
  <c r="G9" i="44"/>
  <c r="M9" i="44" s="1"/>
  <c r="M8" i="44" s="1"/>
  <c r="I9" i="44"/>
  <c r="I8" i="44" s="1"/>
  <c r="K9" i="44"/>
  <c r="K8" i="44" s="1"/>
  <c r="O9" i="44"/>
  <c r="O8" i="44" s="1"/>
  <c r="Q9" i="44"/>
  <c r="Q8" i="44" s="1"/>
  <c r="V9" i="44"/>
  <c r="V8" i="44" s="1"/>
  <c r="G12" i="44"/>
  <c r="M12" i="44" s="1"/>
  <c r="I12" i="44"/>
  <c r="K12" i="44"/>
  <c r="O12" i="44"/>
  <c r="Q12" i="44"/>
  <c r="V12" i="44"/>
  <c r="G13" i="44"/>
  <c r="I13" i="44"/>
  <c r="K13" i="44"/>
  <c r="O13" i="44"/>
  <c r="O11" i="44" s="1"/>
  <c r="Q13" i="44"/>
  <c r="V13" i="44"/>
  <c r="G14" i="44"/>
  <c r="M14" i="44" s="1"/>
  <c r="I14" i="44"/>
  <c r="K14" i="44"/>
  <c r="O14" i="44"/>
  <c r="Q14" i="44"/>
  <c r="V14" i="44"/>
  <c r="G15" i="44"/>
  <c r="M15" i="44" s="1"/>
  <c r="I15" i="44"/>
  <c r="K15" i="44"/>
  <c r="O15" i="44"/>
  <c r="Q15" i="44"/>
  <c r="V15" i="44"/>
  <c r="G16" i="44"/>
  <c r="M16" i="44" s="1"/>
  <c r="I16" i="44"/>
  <c r="K16" i="44"/>
  <c r="O16" i="44"/>
  <c r="Q16" i="44"/>
  <c r="V16" i="44"/>
  <c r="G17" i="44"/>
  <c r="M17" i="44" s="1"/>
  <c r="I17" i="44"/>
  <c r="K17" i="44"/>
  <c r="O17" i="44"/>
  <c r="Q17" i="44"/>
  <c r="V17" i="44"/>
  <c r="G18" i="44"/>
  <c r="I18" i="44"/>
  <c r="K18" i="44"/>
  <c r="M18" i="44"/>
  <c r="O18" i="44"/>
  <c r="Q18" i="44"/>
  <c r="V18" i="44"/>
  <c r="G19" i="44"/>
  <c r="M19" i="44" s="1"/>
  <c r="I19" i="44"/>
  <c r="K19" i="44"/>
  <c r="O19" i="44"/>
  <c r="Q19" i="44"/>
  <c r="V19" i="44"/>
  <c r="G20" i="44"/>
  <c r="M20" i="44" s="1"/>
  <c r="I20" i="44"/>
  <c r="K20" i="44"/>
  <c r="O20" i="44"/>
  <c r="Q20" i="44"/>
  <c r="V20" i="44"/>
  <c r="G21" i="44"/>
  <c r="M21" i="44" s="1"/>
  <c r="I21" i="44"/>
  <c r="K21" i="44"/>
  <c r="O21" i="44"/>
  <c r="Q21" i="44"/>
  <c r="V21" i="44"/>
  <c r="G22" i="44"/>
  <c r="M22" i="44" s="1"/>
  <c r="I22" i="44"/>
  <c r="K22" i="44"/>
  <c r="O22" i="44"/>
  <c r="Q22" i="44"/>
  <c r="V22" i="44"/>
  <c r="G23" i="44"/>
  <c r="M23" i="44" s="1"/>
  <c r="I23" i="44"/>
  <c r="K23" i="44"/>
  <c r="O23" i="44"/>
  <c r="Q23" i="44"/>
  <c r="V23" i="44"/>
  <c r="G24" i="44"/>
  <c r="M24" i="44" s="1"/>
  <c r="I24" i="44"/>
  <c r="K24" i="44"/>
  <c r="O24" i="44"/>
  <c r="Q24" i="44"/>
  <c r="V24" i="44"/>
  <c r="G25" i="44"/>
  <c r="M25" i="44" s="1"/>
  <c r="I25" i="44"/>
  <c r="K25" i="44"/>
  <c r="O25" i="44"/>
  <c r="Q25" i="44"/>
  <c r="V25" i="44"/>
  <c r="G27" i="44"/>
  <c r="M27" i="44" s="1"/>
  <c r="I27" i="44"/>
  <c r="K27" i="44"/>
  <c r="K26" i="44" s="1"/>
  <c r="O27" i="44"/>
  <c r="O26" i="44" s="1"/>
  <c r="Q27" i="44"/>
  <c r="V27" i="44"/>
  <c r="V26" i="44" s="1"/>
  <c r="G28" i="44"/>
  <c r="M28" i="44" s="1"/>
  <c r="I28" i="44"/>
  <c r="I26" i="44" s="1"/>
  <c r="K28" i="44"/>
  <c r="O28" i="44"/>
  <c r="Q28" i="44"/>
  <c r="Q26" i="44" s="1"/>
  <c r="V28" i="44"/>
  <c r="AF31" i="44"/>
  <c r="G89" i="1" s="1"/>
  <c r="BA144" i="43"/>
  <c r="BA125" i="43"/>
  <c r="BA76" i="43"/>
  <c r="BA31" i="43"/>
  <c r="BA28" i="43"/>
  <c r="BA17" i="43"/>
  <c r="G9" i="43"/>
  <c r="M9" i="43" s="1"/>
  <c r="I9" i="43"/>
  <c r="K9" i="43"/>
  <c r="K8" i="43" s="1"/>
  <c r="O9" i="43"/>
  <c r="Q9" i="43"/>
  <c r="V9" i="43"/>
  <c r="G12" i="43"/>
  <c r="M12" i="43" s="1"/>
  <c r="I12" i="43"/>
  <c r="K12" i="43"/>
  <c r="O12" i="43"/>
  <c r="Q12" i="43"/>
  <c r="V12" i="43"/>
  <c r="G15" i="43"/>
  <c r="M15" i="43" s="1"/>
  <c r="I15" i="43"/>
  <c r="K15" i="43"/>
  <c r="O15" i="43"/>
  <c r="Q15" i="43"/>
  <c r="V15" i="43"/>
  <c r="G19" i="43"/>
  <c r="M19" i="43" s="1"/>
  <c r="I19" i="43"/>
  <c r="K19" i="43"/>
  <c r="O19" i="43"/>
  <c r="Q19" i="43"/>
  <c r="V19" i="43"/>
  <c r="G21" i="43"/>
  <c r="M21" i="43" s="1"/>
  <c r="I21" i="43"/>
  <c r="K21" i="43"/>
  <c r="O21" i="43"/>
  <c r="Q21" i="43"/>
  <c r="V21" i="43"/>
  <c r="G27" i="43"/>
  <c r="M27" i="43" s="1"/>
  <c r="I27" i="43"/>
  <c r="K27" i="43"/>
  <c r="O27" i="43"/>
  <c r="Q27" i="43"/>
  <c r="Q26" i="43" s="1"/>
  <c r="V27" i="43"/>
  <c r="G30" i="43"/>
  <c r="I30" i="43"/>
  <c r="K30" i="43"/>
  <c r="O30" i="43"/>
  <c r="Q30" i="43"/>
  <c r="V30" i="43"/>
  <c r="G32" i="43"/>
  <c r="M32" i="43" s="1"/>
  <c r="I32" i="43"/>
  <c r="K32" i="43"/>
  <c r="O32" i="43"/>
  <c r="Q32" i="43"/>
  <c r="V32" i="43"/>
  <c r="G36" i="43"/>
  <c r="M36" i="43" s="1"/>
  <c r="I36" i="43"/>
  <c r="K36" i="43"/>
  <c r="O36" i="43"/>
  <c r="Q36" i="43"/>
  <c r="V36" i="43"/>
  <c r="G44" i="43"/>
  <c r="I44" i="43"/>
  <c r="K44" i="43"/>
  <c r="M44" i="43"/>
  <c r="O44" i="43"/>
  <c r="Q44" i="43"/>
  <c r="V44" i="43"/>
  <c r="G52" i="43"/>
  <c r="M52" i="43" s="1"/>
  <c r="I52" i="43"/>
  <c r="K52" i="43"/>
  <c r="O52" i="43"/>
  <c r="Q52" i="43"/>
  <c r="V52" i="43"/>
  <c r="G56" i="43"/>
  <c r="M56" i="43" s="1"/>
  <c r="I56" i="43"/>
  <c r="K56" i="43"/>
  <c r="O56" i="43"/>
  <c r="Q56" i="43"/>
  <c r="V56" i="43"/>
  <c r="G59" i="43"/>
  <c r="M59" i="43" s="1"/>
  <c r="I59" i="43"/>
  <c r="K59" i="43"/>
  <c r="O59" i="43"/>
  <c r="Q59" i="43"/>
  <c r="V59" i="43"/>
  <c r="G64" i="43"/>
  <c r="M64" i="43" s="1"/>
  <c r="I64" i="43"/>
  <c r="K64" i="43"/>
  <c r="O64" i="43"/>
  <c r="Q64" i="43"/>
  <c r="V64" i="43"/>
  <c r="G68" i="43"/>
  <c r="I68" i="43"/>
  <c r="K68" i="43"/>
  <c r="O68" i="43"/>
  <c r="O67" i="43" s="1"/>
  <c r="Q68" i="43"/>
  <c r="V68" i="43"/>
  <c r="G71" i="43"/>
  <c r="M71" i="43" s="1"/>
  <c r="I71" i="43"/>
  <c r="K71" i="43"/>
  <c r="O71" i="43"/>
  <c r="Q71" i="43"/>
  <c r="V71" i="43"/>
  <c r="V67" i="43" s="1"/>
  <c r="G75" i="43"/>
  <c r="M75" i="43" s="1"/>
  <c r="I75" i="43"/>
  <c r="K75" i="43"/>
  <c r="O75" i="43"/>
  <c r="Q75" i="43"/>
  <c r="V75" i="43"/>
  <c r="G78" i="43"/>
  <c r="M78" i="43" s="1"/>
  <c r="I78" i="43"/>
  <c r="K78" i="43"/>
  <c r="O78" i="43"/>
  <c r="Q78" i="43"/>
  <c r="V78" i="43"/>
  <c r="G82" i="43"/>
  <c r="M82" i="43" s="1"/>
  <c r="I82" i="43"/>
  <c r="K82" i="43"/>
  <c r="O82" i="43"/>
  <c r="Q82" i="43"/>
  <c r="V82" i="43"/>
  <c r="G84" i="43"/>
  <c r="I84" i="43"/>
  <c r="K84" i="43"/>
  <c r="M84" i="43"/>
  <c r="O84" i="43"/>
  <c r="Q84" i="43"/>
  <c r="V84" i="43"/>
  <c r="G86" i="43"/>
  <c r="M86" i="43" s="1"/>
  <c r="I86" i="43"/>
  <c r="K86" i="43"/>
  <c r="O86" i="43"/>
  <c r="Q86" i="43"/>
  <c r="V86" i="43"/>
  <c r="G89" i="43"/>
  <c r="M89" i="43" s="1"/>
  <c r="I89" i="43"/>
  <c r="K89" i="43"/>
  <c r="O89" i="43"/>
  <c r="Q89" i="43"/>
  <c r="V89" i="43"/>
  <c r="G92" i="43"/>
  <c r="I92" i="43"/>
  <c r="K92" i="43"/>
  <c r="M92" i="43"/>
  <c r="O92" i="43"/>
  <c r="Q92" i="43"/>
  <c r="V92" i="43"/>
  <c r="G96" i="43"/>
  <c r="M96" i="43" s="1"/>
  <c r="I96" i="43"/>
  <c r="K96" i="43"/>
  <c r="O96" i="43"/>
  <c r="Q96" i="43"/>
  <c r="V96" i="43"/>
  <c r="G97" i="43"/>
  <c r="M97" i="43" s="1"/>
  <c r="I97" i="43"/>
  <c r="K97" i="43"/>
  <c r="O97" i="43"/>
  <c r="Q97" i="43"/>
  <c r="V97" i="43"/>
  <c r="G102" i="43"/>
  <c r="G101" i="43" s="1"/>
  <c r="I102" i="43"/>
  <c r="I101" i="43" s="1"/>
  <c r="K102" i="43"/>
  <c r="K101" i="43" s="1"/>
  <c r="O102" i="43"/>
  <c r="O101" i="43" s="1"/>
  <c r="Q102" i="43"/>
  <c r="Q101" i="43" s="1"/>
  <c r="V102" i="43"/>
  <c r="V101" i="43" s="1"/>
  <c r="G105" i="43"/>
  <c r="M105" i="43" s="1"/>
  <c r="I105" i="43"/>
  <c r="K105" i="43"/>
  <c r="O105" i="43"/>
  <c r="O104" i="43" s="1"/>
  <c r="Q105" i="43"/>
  <c r="V105" i="43"/>
  <c r="G112" i="43"/>
  <c r="M112" i="43" s="1"/>
  <c r="I112" i="43"/>
  <c r="K112" i="43"/>
  <c r="O112" i="43"/>
  <c r="Q112" i="43"/>
  <c r="V112" i="43"/>
  <c r="G113" i="43"/>
  <c r="M113" i="43" s="1"/>
  <c r="I113" i="43"/>
  <c r="K113" i="43"/>
  <c r="O113" i="43"/>
  <c r="Q113" i="43"/>
  <c r="V113" i="43"/>
  <c r="G114" i="43"/>
  <c r="I114" i="43"/>
  <c r="K114" i="43"/>
  <c r="M114" i="43"/>
  <c r="O114" i="43"/>
  <c r="Q114" i="43"/>
  <c r="V114" i="43"/>
  <c r="G117" i="43"/>
  <c r="M117" i="43" s="1"/>
  <c r="I117" i="43"/>
  <c r="K117" i="43"/>
  <c r="O117" i="43"/>
  <c r="Q117" i="43"/>
  <c r="V117" i="43"/>
  <c r="G120" i="43"/>
  <c r="M120" i="43" s="1"/>
  <c r="I120" i="43"/>
  <c r="K120" i="43"/>
  <c r="K119" i="43" s="1"/>
  <c r="O120" i="43"/>
  <c r="Q120" i="43"/>
  <c r="V120" i="43"/>
  <c r="V119" i="43" s="1"/>
  <c r="G121" i="43"/>
  <c r="I121" i="43"/>
  <c r="I119" i="43" s="1"/>
  <c r="K121" i="43"/>
  <c r="O121" i="43"/>
  <c r="Q121" i="43"/>
  <c r="Q119" i="43" s="1"/>
  <c r="V121" i="43"/>
  <c r="G124" i="43"/>
  <c r="I124" i="43"/>
  <c r="K124" i="43"/>
  <c r="O124" i="43"/>
  <c r="O123" i="43" s="1"/>
  <c r="Q124" i="43"/>
  <c r="Q123" i="43" s="1"/>
  <c r="V124" i="43"/>
  <c r="G128" i="43"/>
  <c r="M128" i="43" s="1"/>
  <c r="I128" i="43"/>
  <c r="K128" i="43"/>
  <c r="O128" i="43"/>
  <c r="Q128" i="43"/>
  <c r="V128" i="43"/>
  <c r="G136" i="43"/>
  <c r="I136" i="43"/>
  <c r="K136" i="43"/>
  <c r="M136" i="43"/>
  <c r="O136" i="43"/>
  <c r="Q136" i="43"/>
  <c r="V136" i="43"/>
  <c r="G138" i="43"/>
  <c r="G139" i="43"/>
  <c r="M139" i="43" s="1"/>
  <c r="M138" i="43" s="1"/>
  <c r="I139" i="43"/>
  <c r="I138" i="43" s="1"/>
  <c r="K139" i="43"/>
  <c r="K138" i="43" s="1"/>
  <c r="O139" i="43"/>
  <c r="O138" i="43" s="1"/>
  <c r="Q139" i="43"/>
  <c r="Q138" i="43" s="1"/>
  <c r="V139" i="43"/>
  <c r="V138" i="43" s="1"/>
  <c r="G143" i="43"/>
  <c r="I143" i="43"/>
  <c r="K143" i="43"/>
  <c r="O143" i="43"/>
  <c r="Q143" i="43"/>
  <c r="V143" i="43"/>
  <c r="G151" i="43"/>
  <c r="I151" i="43"/>
  <c r="K151" i="43"/>
  <c r="O151" i="43"/>
  <c r="Q151" i="43"/>
  <c r="V151" i="43"/>
  <c r="G154" i="43"/>
  <c r="M154" i="43" s="1"/>
  <c r="I154" i="43"/>
  <c r="K154" i="43"/>
  <c r="O154" i="43"/>
  <c r="Q154" i="43"/>
  <c r="V154" i="43"/>
  <c r="G156" i="43"/>
  <c r="M156" i="43" s="1"/>
  <c r="I156" i="43"/>
  <c r="K156" i="43"/>
  <c r="O156" i="43"/>
  <c r="Q156" i="43"/>
  <c r="V156" i="43"/>
  <c r="V142" i="43" s="1"/>
  <c r="G158" i="43"/>
  <c r="M158" i="43" s="1"/>
  <c r="M157" i="43" s="1"/>
  <c r="I158" i="43"/>
  <c r="I157" i="43" s="1"/>
  <c r="K158" i="43"/>
  <c r="K157" i="43" s="1"/>
  <c r="O158" i="43"/>
  <c r="O157" i="43" s="1"/>
  <c r="Q158" i="43"/>
  <c r="Q157" i="43" s="1"/>
  <c r="V158" i="43"/>
  <c r="V157" i="43" s="1"/>
  <c r="I163" i="43"/>
  <c r="G164" i="43"/>
  <c r="M164" i="43" s="1"/>
  <c r="M163" i="43" s="1"/>
  <c r="I164" i="43"/>
  <c r="K164" i="43"/>
  <c r="K163" i="43" s="1"/>
  <c r="O164" i="43"/>
  <c r="O163" i="43" s="1"/>
  <c r="Q164" i="43"/>
  <c r="Q163" i="43" s="1"/>
  <c r="V164" i="43"/>
  <c r="V163" i="43" s="1"/>
  <c r="V165" i="43"/>
  <c r="G166" i="43"/>
  <c r="M166" i="43" s="1"/>
  <c r="M165" i="43" s="1"/>
  <c r="I166" i="43"/>
  <c r="I165" i="43" s="1"/>
  <c r="K166" i="43"/>
  <c r="K165" i="43" s="1"/>
  <c r="O166" i="43"/>
  <c r="O165" i="43" s="1"/>
  <c r="Q166" i="43"/>
  <c r="Q165" i="43" s="1"/>
  <c r="V166" i="43"/>
  <c r="G168" i="43"/>
  <c r="M168" i="43" s="1"/>
  <c r="I168" i="43"/>
  <c r="K168" i="43"/>
  <c r="K167" i="43" s="1"/>
  <c r="O168" i="43"/>
  <c r="Q168" i="43"/>
  <c r="V168" i="43"/>
  <c r="V167" i="43" s="1"/>
  <c r="G169" i="43"/>
  <c r="I169" i="43"/>
  <c r="K169" i="43"/>
  <c r="M169" i="43"/>
  <c r="O169" i="43"/>
  <c r="Q169" i="43"/>
  <c r="V169" i="43"/>
  <c r="G170" i="43"/>
  <c r="M170" i="43" s="1"/>
  <c r="I170" i="43"/>
  <c r="K170" i="43"/>
  <c r="O170" i="43"/>
  <c r="Q170" i="43"/>
  <c r="V170" i="43"/>
  <c r="G171" i="43"/>
  <c r="M171" i="43" s="1"/>
  <c r="I171" i="43"/>
  <c r="K171" i="43"/>
  <c r="O171" i="43"/>
  <c r="Q171" i="43"/>
  <c r="V171" i="43"/>
  <c r="G172" i="43"/>
  <c r="M172" i="43" s="1"/>
  <c r="I172" i="43"/>
  <c r="K172" i="43"/>
  <c r="O172" i="43"/>
  <c r="Q172" i="43"/>
  <c r="V172" i="43"/>
  <c r="G173" i="43"/>
  <c r="M173" i="43" s="1"/>
  <c r="I173" i="43"/>
  <c r="K173" i="43"/>
  <c r="O173" i="43"/>
  <c r="Q173" i="43"/>
  <c r="V173" i="43"/>
  <c r="G174" i="43"/>
  <c r="M174" i="43" s="1"/>
  <c r="I174" i="43"/>
  <c r="K174" i="43"/>
  <c r="O174" i="43"/>
  <c r="Q174" i="43"/>
  <c r="V174" i="43"/>
  <c r="G175" i="43"/>
  <c r="M175" i="43" s="1"/>
  <c r="I175" i="43"/>
  <c r="K175" i="43"/>
  <c r="O175" i="43"/>
  <c r="Q175" i="43"/>
  <c r="V175" i="43"/>
  <c r="AF177" i="43"/>
  <c r="G9" i="42"/>
  <c r="M9" i="42" s="1"/>
  <c r="I9" i="42"/>
  <c r="K9" i="42"/>
  <c r="O9" i="42"/>
  <c r="Q9" i="42"/>
  <c r="Q8" i="42" s="1"/>
  <c r="V9" i="42"/>
  <c r="G10" i="42"/>
  <c r="M10" i="42" s="1"/>
  <c r="I10" i="42"/>
  <c r="K10" i="42"/>
  <c r="O10" i="42"/>
  <c r="Q10" i="42"/>
  <c r="V10" i="42"/>
  <c r="G11" i="42"/>
  <c r="I11" i="42"/>
  <c r="K11" i="42"/>
  <c r="M11" i="42"/>
  <c r="O11" i="42"/>
  <c r="Q11" i="42"/>
  <c r="V11" i="42"/>
  <c r="G12" i="42"/>
  <c r="I12" i="42"/>
  <c r="K12" i="42"/>
  <c r="O12" i="42"/>
  <c r="Q12" i="42"/>
  <c r="V12" i="42"/>
  <c r="G13" i="42"/>
  <c r="M13" i="42" s="1"/>
  <c r="I13" i="42"/>
  <c r="K13" i="42"/>
  <c r="O13" i="42"/>
  <c r="Q13" i="42"/>
  <c r="V13" i="42"/>
  <c r="G14" i="42"/>
  <c r="M14" i="42" s="1"/>
  <c r="I14" i="42"/>
  <c r="K14" i="42"/>
  <c r="O14" i="42"/>
  <c r="Q14" i="42"/>
  <c r="V14" i="42"/>
  <c r="G15" i="42"/>
  <c r="M15" i="42" s="1"/>
  <c r="I15" i="42"/>
  <c r="K15" i="42"/>
  <c r="O15" i="42"/>
  <c r="Q15" i="42"/>
  <c r="V15" i="42"/>
  <c r="G16" i="42"/>
  <c r="M16" i="42" s="1"/>
  <c r="I16" i="42"/>
  <c r="K16" i="42"/>
  <c r="O16" i="42"/>
  <c r="Q16" i="42"/>
  <c r="V16" i="42"/>
  <c r="G17" i="42"/>
  <c r="M17" i="42" s="1"/>
  <c r="I17" i="42"/>
  <c r="K17" i="42"/>
  <c r="O17" i="42"/>
  <c r="Q17" i="42"/>
  <c r="V17" i="42"/>
  <c r="V18" i="42"/>
  <c r="G19" i="42"/>
  <c r="I19" i="42"/>
  <c r="I18" i="42" s="1"/>
  <c r="K19" i="42"/>
  <c r="K18" i="42" s="1"/>
  <c r="M19" i="42"/>
  <c r="O19" i="42"/>
  <c r="Q19" i="42"/>
  <c r="V19" i="42"/>
  <c r="G20" i="42"/>
  <c r="G18" i="42" s="1"/>
  <c r="I208" i="1" s="1"/>
  <c r="I20" i="42"/>
  <c r="K20" i="42"/>
  <c r="O20" i="42"/>
  <c r="O18" i="42" s="1"/>
  <c r="Q20" i="42"/>
  <c r="V20" i="42"/>
  <c r="AF22" i="42"/>
  <c r="G86" i="1" s="1"/>
  <c r="BA94" i="41"/>
  <c r="BA81" i="41"/>
  <c r="BA22" i="41"/>
  <c r="BA19" i="41"/>
  <c r="G8" i="41"/>
  <c r="G9" i="41"/>
  <c r="M9" i="41" s="1"/>
  <c r="I9" i="41"/>
  <c r="K9" i="41"/>
  <c r="K8" i="41" s="1"/>
  <c r="O9" i="41"/>
  <c r="Q9" i="41"/>
  <c r="V9" i="41"/>
  <c r="V8" i="41" s="1"/>
  <c r="G12" i="41"/>
  <c r="M12" i="41" s="1"/>
  <c r="I12" i="41"/>
  <c r="K12" i="41"/>
  <c r="O12" i="41"/>
  <c r="Q12" i="41"/>
  <c r="V12" i="41"/>
  <c r="G14" i="41"/>
  <c r="M14" i="41" s="1"/>
  <c r="I14" i="41"/>
  <c r="K14" i="41"/>
  <c r="O14" i="41"/>
  <c r="Q14" i="41"/>
  <c r="V14" i="41"/>
  <c r="G18" i="41"/>
  <c r="M18" i="41" s="1"/>
  <c r="I18" i="41"/>
  <c r="K18" i="41"/>
  <c r="K17" i="41" s="1"/>
  <c r="O18" i="41"/>
  <c r="Q18" i="41"/>
  <c r="V18" i="41"/>
  <c r="G21" i="41"/>
  <c r="M21" i="41" s="1"/>
  <c r="I21" i="41"/>
  <c r="K21" i="41"/>
  <c r="O21" i="41"/>
  <c r="Q21" i="41"/>
  <c r="V21" i="41"/>
  <c r="G24" i="41"/>
  <c r="M24" i="41" s="1"/>
  <c r="I24" i="41"/>
  <c r="K24" i="41"/>
  <c r="O24" i="41"/>
  <c r="Q24" i="41"/>
  <c r="V24" i="41"/>
  <c r="G27" i="41"/>
  <c r="I27" i="41"/>
  <c r="K27" i="41"/>
  <c r="O27" i="41"/>
  <c r="Q27" i="41"/>
  <c r="V27" i="41"/>
  <c r="G34" i="41"/>
  <c r="M34" i="41" s="1"/>
  <c r="I34" i="41"/>
  <c r="K34" i="41"/>
  <c r="O34" i="41"/>
  <c r="Q34" i="41"/>
  <c r="V34" i="41"/>
  <c r="G41" i="41"/>
  <c r="M41" i="41" s="1"/>
  <c r="I41" i="41"/>
  <c r="K41" i="41"/>
  <c r="O41" i="41"/>
  <c r="Q41" i="41"/>
  <c r="V41" i="41"/>
  <c r="G43" i="41"/>
  <c r="I43" i="41"/>
  <c r="K43" i="41"/>
  <c r="M43" i="41"/>
  <c r="O43" i="41"/>
  <c r="Q43" i="41"/>
  <c r="V43" i="41"/>
  <c r="G46" i="41"/>
  <c r="M46" i="41" s="1"/>
  <c r="I46" i="41"/>
  <c r="K46" i="41"/>
  <c r="O46" i="41"/>
  <c r="Q46" i="41"/>
  <c r="V46" i="41"/>
  <c r="O48" i="41"/>
  <c r="G49" i="41"/>
  <c r="M49" i="41" s="1"/>
  <c r="M48" i="41" s="1"/>
  <c r="I49" i="41"/>
  <c r="I48" i="41" s="1"/>
  <c r="K49" i="41"/>
  <c r="K48" i="41" s="1"/>
  <c r="O49" i="41"/>
  <c r="Q49" i="41"/>
  <c r="Q48" i="41" s="1"/>
  <c r="V49" i="41"/>
  <c r="V48" i="41" s="1"/>
  <c r="G53" i="41"/>
  <c r="I53" i="41"/>
  <c r="K53" i="41"/>
  <c r="O53" i="41"/>
  <c r="Q53" i="41"/>
  <c r="V53" i="41"/>
  <c r="G56" i="41"/>
  <c r="M56" i="41" s="1"/>
  <c r="I56" i="41"/>
  <c r="K56" i="41"/>
  <c r="O56" i="41"/>
  <c r="Q56" i="41"/>
  <c r="V56" i="41"/>
  <c r="G59" i="41"/>
  <c r="I59" i="41"/>
  <c r="K59" i="41"/>
  <c r="M59" i="41"/>
  <c r="O59" i="41"/>
  <c r="Q59" i="41"/>
  <c r="V59" i="41"/>
  <c r="G63" i="41"/>
  <c r="M63" i="41" s="1"/>
  <c r="I63" i="41"/>
  <c r="K63" i="41"/>
  <c r="O63" i="41"/>
  <c r="Q63" i="41"/>
  <c r="V63" i="41"/>
  <c r="G64" i="41"/>
  <c r="M64" i="41" s="1"/>
  <c r="I64" i="41"/>
  <c r="K64" i="41"/>
  <c r="O64" i="41"/>
  <c r="Q64" i="41"/>
  <c r="V64" i="41"/>
  <c r="O66" i="41"/>
  <c r="Q66" i="41"/>
  <c r="G67" i="41"/>
  <c r="G66" i="41" s="1"/>
  <c r="I67" i="41"/>
  <c r="I66" i="41" s="1"/>
  <c r="K67" i="41"/>
  <c r="K66" i="41" s="1"/>
  <c r="M67" i="41"/>
  <c r="M66" i="41" s="1"/>
  <c r="O67" i="41"/>
  <c r="Q67" i="41"/>
  <c r="V67" i="41"/>
  <c r="V66" i="41" s="1"/>
  <c r="G70" i="41"/>
  <c r="I70" i="41"/>
  <c r="K70" i="41"/>
  <c r="O70" i="41"/>
  <c r="Q70" i="41"/>
  <c r="Q69" i="41" s="1"/>
  <c r="V70" i="41"/>
  <c r="G74" i="41"/>
  <c r="M74" i="41" s="1"/>
  <c r="I74" i="41"/>
  <c r="K74" i="41"/>
  <c r="O74" i="41"/>
  <c r="Q74" i="41"/>
  <c r="V74" i="41"/>
  <c r="V69" i="41" s="1"/>
  <c r="G75" i="41"/>
  <c r="M75" i="41" s="1"/>
  <c r="I75" i="41"/>
  <c r="K75" i="41"/>
  <c r="O75" i="41"/>
  <c r="Q75" i="41"/>
  <c r="V75" i="41"/>
  <c r="G77" i="41"/>
  <c r="M77" i="41" s="1"/>
  <c r="I77" i="41"/>
  <c r="K77" i="41"/>
  <c r="O77" i="41"/>
  <c r="Q77" i="41"/>
  <c r="V77" i="41"/>
  <c r="G80" i="41"/>
  <c r="I80" i="41"/>
  <c r="K80" i="41"/>
  <c r="O80" i="41"/>
  <c r="O79" i="41" s="1"/>
  <c r="Q80" i="41"/>
  <c r="Q79" i="41" s="1"/>
  <c r="V80" i="41"/>
  <c r="G83" i="41"/>
  <c r="M83" i="41" s="1"/>
  <c r="I83" i="41"/>
  <c r="K83" i="41"/>
  <c r="O83" i="41"/>
  <c r="Q83" i="41"/>
  <c r="V83" i="41"/>
  <c r="G90" i="41"/>
  <c r="I90" i="41"/>
  <c r="K90" i="41"/>
  <c r="M90" i="41"/>
  <c r="O90" i="41"/>
  <c r="Q90" i="41"/>
  <c r="V90" i="41"/>
  <c r="G93" i="41"/>
  <c r="M93" i="41" s="1"/>
  <c r="I93" i="41"/>
  <c r="K93" i="41"/>
  <c r="K92" i="41" s="1"/>
  <c r="O93" i="41"/>
  <c r="Q93" i="41"/>
  <c r="V93" i="41"/>
  <c r="V92" i="41" s="1"/>
  <c r="G97" i="41"/>
  <c r="M97" i="41" s="1"/>
  <c r="I97" i="41"/>
  <c r="K97" i="41"/>
  <c r="O97" i="41"/>
  <c r="Q97" i="41"/>
  <c r="V97" i="41"/>
  <c r="G99" i="41"/>
  <c r="M99" i="41" s="1"/>
  <c r="I99" i="41"/>
  <c r="K99" i="41"/>
  <c r="O99" i="41"/>
  <c r="Q99" i="41"/>
  <c r="V99" i="41"/>
  <c r="G101" i="41"/>
  <c r="I101" i="41"/>
  <c r="I100" i="41" s="1"/>
  <c r="K101" i="41"/>
  <c r="K100" i="41" s="1"/>
  <c r="O101" i="41"/>
  <c r="O100" i="41" s="1"/>
  <c r="Q101" i="41"/>
  <c r="Q100" i="41" s="1"/>
  <c r="V101" i="41"/>
  <c r="V100" i="41" s="1"/>
  <c r="G105" i="41"/>
  <c r="G104" i="41" s="1"/>
  <c r="I105" i="41"/>
  <c r="I104" i="41" s="1"/>
  <c r="K105" i="41"/>
  <c r="K104" i="41" s="1"/>
  <c r="O105" i="41"/>
  <c r="O104" i="41" s="1"/>
  <c r="Q105" i="41"/>
  <c r="Q104" i="41" s="1"/>
  <c r="V105" i="41"/>
  <c r="V104" i="41" s="1"/>
  <c r="G107" i="41"/>
  <c r="I107" i="41"/>
  <c r="I106" i="41" s="1"/>
  <c r="K107" i="41"/>
  <c r="K106" i="41" s="1"/>
  <c r="O107" i="41"/>
  <c r="O106" i="41" s="1"/>
  <c r="Q107" i="41"/>
  <c r="Q106" i="41" s="1"/>
  <c r="V107" i="41"/>
  <c r="V106" i="41" s="1"/>
  <c r="G109" i="41"/>
  <c r="I109" i="41"/>
  <c r="K109" i="41"/>
  <c r="M109" i="41"/>
  <c r="O109" i="41"/>
  <c r="Q109" i="41"/>
  <c r="V109" i="41"/>
  <c r="G110" i="41"/>
  <c r="I110" i="41"/>
  <c r="K110" i="41"/>
  <c r="O110" i="41"/>
  <c r="Q110" i="41"/>
  <c r="V110" i="41"/>
  <c r="G111" i="41"/>
  <c r="M111" i="41" s="1"/>
  <c r="I111" i="41"/>
  <c r="K111" i="41"/>
  <c r="O111" i="41"/>
  <c r="Q111" i="41"/>
  <c r="V111" i="41"/>
  <c r="G112" i="41"/>
  <c r="M112" i="41" s="1"/>
  <c r="I112" i="41"/>
  <c r="K112" i="41"/>
  <c r="O112" i="41"/>
  <c r="Q112" i="41"/>
  <c r="V112" i="41"/>
  <c r="G113" i="41"/>
  <c r="M113" i="41" s="1"/>
  <c r="I113" i="41"/>
  <c r="K113" i="41"/>
  <c r="O113" i="41"/>
  <c r="Q113" i="41"/>
  <c r="V113" i="41"/>
  <c r="G114" i="41"/>
  <c r="M114" i="41" s="1"/>
  <c r="I114" i="41"/>
  <c r="K114" i="41"/>
  <c r="O114" i="41"/>
  <c r="Q114" i="41"/>
  <c r="V114" i="41"/>
  <c r="G115" i="41"/>
  <c r="I115" i="41"/>
  <c r="K115" i="41"/>
  <c r="M115" i="41"/>
  <c r="O115" i="41"/>
  <c r="Q115" i="41"/>
  <c r="V115" i="41"/>
  <c r="G116" i="41"/>
  <c r="M116" i="41" s="1"/>
  <c r="I116" i="41"/>
  <c r="K116" i="41"/>
  <c r="O116" i="41"/>
  <c r="Q116" i="41"/>
  <c r="V116" i="41"/>
  <c r="AF118" i="41"/>
  <c r="G8" i="40"/>
  <c r="G9" i="40"/>
  <c r="M9" i="40" s="1"/>
  <c r="M8" i="40" s="1"/>
  <c r="I9" i="40"/>
  <c r="I8" i="40" s="1"/>
  <c r="K9" i="40"/>
  <c r="K8" i="40" s="1"/>
  <c r="O9" i="40"/>
  <c r="O8" i="40" s="1"/>
  <c r="Q9" i="40"/>
  <c r="Q8" i="40" s="1"/>
  <c r="V9" i="40"/>
  <c r="V8" i="40" s="1"/>
  <c r="G12" i="40"/>
  <c r="M12" i="40" s="1"/>
  <c r="I12" i="40"/>
  <c r="K12" i="40"/>
  <c r="O12" i="40"/>
  <c r="Q12" i="40"/>
  <c r="V12" i="40"/>
  <c r="G13" i="40"/>
  <c r="I13" i="40"/>
  <c r="K13" i="40"/>
  <c r="O13" i="40"/>
  <c r="Q13" i="40"/>
  <c r="V13" i="40"/>
  <c r="G14" i="40"/>
  <c r="I14" i="40"/>
  <c r="K14" i="40"/>
  <c r="M14" i="40"/>
  <c r="O14" i="40"/>
  <c r="Q14" i="40"/>
  <c r="V14" i="40"/>
  <c r="G15" i="40"/>
  <c r="M15" i="40" s="1"/>
  <c r="I15" i="40"/>
  <c r="K15" i="40"/>
  <c r="O15" i="40"/>
  <c r="Q15" i="40"/>
  <c r="V15" i="40"/>
  <c r="G16" i="40"/>
  <c r="I16" i="40"/>
  <c r="K16" i="40"/>
  <c r="M16" i="40"/>
  <c r="O16" i="40"/>
  <c r="Q16" i="40"/>
  <c r="V16" i="40"/>
  <c r="G17" i="40"/>
  <c r="M17" i="40" s="1"/>
  <c r="I17" i="40"/>
  <c r="K17" i="40"/>
  <c r="O17" i="40"/>
  <c r="Q17" i="40"/>
  <c r="V17" i="40"/>
  <c r="G18" i="40"/>
  <c r="M18" i="40" s="1"/>
  <c r="I18" i="40"/>
  <c r="K18" i="40"/>
  <c r="O18" i="40"/>
  <c r="Q18" i="40"/>
  <c r="V18" i="40"/>
  <c r="G19" i="40"/>
  <c r="M19" i="40" s="1"/>
  <c r="I19" i="40"/>
  <c r="K19" i="40"/>
  <c r="O19" i="40"/>
  <c r="Q19" i="40"/>
  <c r="V19" i="40"/>
  <c r="G20" i="40"/>
  <c r="M20" i="40" s="1"/>
  <c r="I20" i="40"/>
  <c r="K20" i="40"/>
  <c r="O20" i="40"/>
  <c r="Q20" i="40"/>
  <c r="V20" i="40"/>
  <c r="G21" i="40"/>
  <c r="M21" i="40" s="1"/>
  <c r="I21" i="40"/>
  <c r="K21" i="40"/>
  <c r="O21" i="40"/>
  <c r="Q21" i="40"/>
  <c r="V21" i="40"/>
  <c r="G22" i="40"/>
  <c r="I22" i="40"/>
  <c r="K22" i="40"/>
  <c r="M22" i="40"/>
  <c r="O22" i="40"/>
  <c r="Q22" i="40"/>
  <c r="V22" i="40"/>
  <c r="G23" i="40"/>
  <c r="M23" i="40" s="1"/>
  <c r="I23" i="40"/>
  <c r="K23" i="40"/>
  <c r="O23" i="40"/>
  <c r="Q23" i="40"/>
  <c r="V23" i="40"/>
  <c r="G24" i="40"/>
  <c r="I24" i="40"/>
  <c r="K24" i="40"/>
  <c r="M24" i="40"/>
  <c r="O24" i="40"/>
  <c r="Q24" i="40"/>
  <c r="V24" i="40"/>
  <c r="G25" i="40"/>
  <c r="M25" i="40" s="1"/>
  <c r="I25" i="40"/>
  <c r="K25" i="40"/>
  <c r="O25" i="40"/>
  <c r="Q25" i="40"/>
  <c r="V25" i="40"/>
  <c r="G27" i="40"/>
  <c r="M27" i="40" s="1"/>
  <c r="I27" i="40"/>
  <c r="K27" i="40"/>
  <c r="K26" i="40" s="1"/>
  <c r="O27" i="40"/>
  <c r="Q27" i="40"/>
  <c r="V27" i="40"/>
  <c r="V26" i="40" s="1"/>
  <c r="G28" i="40"/>
  <c r="I28" i="40"/>
  <c r="K28" i="40"/>
  <c r="M28" i="40"/>
  <c r="O28" i="40"/>
  <c r="Q28" i="40"/>
  <c r="V28" i="40"/>
  <c r="AE30" i="40"/>
  <c r="F83" i="1" s="1"/>
  <c r="AF30" i="40"/>
  <c r="G83" i="1" s="1"/>
  <c r="BA140" i="39"/>
  <c r="BA121" i="39"/>
  <c r="BA72" i="39"/>
  <c r="BA31" i="39"/>
  <c r="BA28" i="39"/>
  <c r="BA17" i="39"/>
  <c r="G9" i="39"/>
  <c r="M9" i="39" s="1"/>
  <c r="I9" i="39"/>
  <c r="K9" i="39"/>
  <c r="O9" i="39"/>
  <c r="Q9" i="39"/>
  <c r="Q8" i="39" s="1"/>
  <c r="V9" i="39"/>
  <c r="G12" i="39"/>
  <c r="M12" i="39" s="1"/>
  <c r="I12" i="39"/>
  <c r="K12" i="39"/>
  <c r="O12" i="39"/>
  <c r="Q12" i="39"/>
  <c r="V12" i="39"/>
  <c r="G15" i="39"/>
  <c r="I15" i="39"/>
  <c r="K15" i="39"/>
  <c r="M15" i="39"/>
  <c r="O15" i="39"/>
  <c r="Q15" i="39"/>
  <c r="V15" i="39"/>
  <c r="G19" i="39"/>
  <c r="M19" i="39" s="1"/>
  <c r="I19" i="39"/>
  <c r="K19" i="39"/>
  <c r="O19" i="39"/>
  <c r="O8" i="39" s="1"/>
  <c r="Q19" i="39"/>
  <c r="V19" i="39"/>
  <c r="G21" i="39"/>
  <c r="M21" i="39" s="1"/>
  <c r="I21" i="39"/>
  <c r="K21" i="39"/>
  <c r="O21" i="39"/>
  <c r="Q21" i="39"/>
  <c r="V21" i="39"/>
  <c r="G27" i="39"/>
  <c r="M27" i="39" s="1"/>
  <c r="I27" i="39"/>
  <c r="K27" i="39"/>
  <c r="O27" i="39"/>
  <c r="Q27" i="39"/>
  <c r="V27" i="39"/>
  <c r="G30" i="39"/>
  <c r="I30" i="39"/>
  <c r="K30" i="39"/>
  <c r="O30" i="39"/>
  <c r="Q30" i="39"/>
  <c r="V30" i="39"/>
  <c r="G32" i="39"/>
  <c r="I32" i="39"/>
  <c r="K32" i="39"/>
  <c r="M32" i="39"/>
  <c r="O32" i="39"/>
  <c r="Q32" i="39"/>
  <c r="V32" i="39"/>
  <c r="G36" i="39"/>
  <c r="M36" i="39" s="1"/>
  <c r="I36" i="39"/>
  <c r="K36" i="39"/>
  <c r="O36" i="39"/>
  <c r="Q36" i="39"/>
  <c r="V36" i="39"/>
  <c r="G44" i="39"/>
  <c r="M44" i="39" s="1"/>
  <c r="I44" i="39"/>
  <c r="K44" i="39"/>
  <c r="O44" i="39"/>
  <c r="Q44" i="39"/>
  <c r="V44" i="39"/>
  <c r="G52" i="39"/>
  <c r="M52" i="39" s="1"/>
  <c r="I52" i="39"/>
  <c r="K52" i="39"/>
  <c r="O52" i="39"/>
  <c r="Q52" i="39"/>
  <c r="V52" i="39"/>
  <c r="G55" i="39"/>
  <c r="I55" i="39"/>
  <c r="K55" i="39"/>
  <c r="M55" i="39"/>
  <c r="O55" i="39"/>
  <c r="Q55" i="39"/>
  <c r="V55" i="39"/>
  <c r="G60" i="39"/>
  <c r="M60" i="39" s="1"/>
  <c r="I60" i="39"/>
  <c r="K60" i="39"/>
  <c r="O60" i="39"/>
  <c r="Q60" i="39"/>
  <c r="V60" i="39"/>
  <c r="G64" i="39"/>
  <c r="M64" i="39" s="1"/>
  <c r="I64" i="39"/>
  <c r="K64" i="39"/>
  <c r="K63" i="39" s="1"/>
  <c r="O64" i="39"/>
  <c r="Q64" i="39"/>
  <c r="V64" i="39"/>
  <c r="G67" i="39"/>
  <c r="M67" i="39" s="1"/>
  <c r="I67" i="39"/>
  <c r="K67" i="39"/>
  <c r="O67" i="39"/>
  <c r="Q67" i="39"/>
  <c r="V67" i="39"/>
  <c r="G71" i="39"/>
  <c r="I71" i="39"/>
  <c r="K71" i="39"/>
  <c r="M71" i="39"/>
  <c r="O71" i="39"/>
  <c r="Q71" i="39"/>
  <c r="V71" i="39"/>
  <c r="G74" i="39"/>
  <c r="I74" i="39"/>
  <c r="K74" i="39"/>
  <c r="O74" i="39"/>
  <c r="Q74" i="39"/>
  <c r="V74" i="39"/>
  <c r="G78" i="39"/>
  <c r="M78" i="39" s="1"/>
  <c r="I78" i="39"/>
  <c r="K78" i="39"/>
  <c r="O78" i="39"/>
  <c r="Q78" i="39"/>
  <c r="V78" i="39"/>
  <c r="G80" i="39"/>
  <c r="M80" i="39" s="1"/>
  <c r="I80" i="39"/>
  <c r="K80" i="39"/>
  <c r="O80" i="39"/>
  <c r="Q80" i="39"/>
  <c r="V80" i="39"/>
  <c r="G82" i="39"/>
  <c r="I82" i="39"/>
  <c r="K82" i="39"/>
  <c r="M82" i="39"/>
  <c r="O82" i="39"/>
  <c r="Q82" i="39"/>
  <c r="V82" i="39"/>
  <c r="G85" i="39"/>
  <c r="M85" i="39" s="1"/>
  <c r="I85" i="39"/>
  <c r="K85" i="39"/>
  <c r="O85" i="39"/>
  <c r="Q85" i="39"/>
  <c r="V85" i="39"/>
  <c r="G88" i="39"/>
  <c r="M88" i="39" s="1"/>
  <c r="I88" i="39"/>
  <c r="K88" i="39"/>
  <c r="O88" i="39"/>
  <c r="Q88" i="39"/>
  <c r="V88" i="39"/>
  <c r="G92" i="39"/>
  <c r="M92" i="39" s="1"/>
  <c r="I92" i="39"/>
  <c r="K92" i="39"/>
  <c r="O92" i="39"/>
  <c r="Q92" i="39"/>
  <c r="V92" i="39"/>
  <c r="G93" i="39"/>
  <c r="I93" i="39"/>
  <c r="K93" i="39"/>
  <c r="M93" i="39"/>
  <c r="O93" i="39"/>
  <c r="Q93" i="39"/>
  <c r="V93" i="39"/>
  <c r="G97" i="39"/>
  <c r="V97" i="39"/>
  <c r="G98" i="39"/>
  <c r="I98" i="39"/>
  <c r="I97" i="39" s="1"/>
  <c r="K98" i="39"/>
  <c r="K97" i="39" s="1"/>
  <c r="M98" i="39"/>
  <c r="M97" i="39" s="1"/>
  <c r="O98" i="39"/>
  <c r="O97" i="39" s="1"/>
  <c r="Q98" i="39"/>
  <c r="Q97" i="39" s="1"/>
  <c r="V98" i="39"/>
  <c r="G101" i="39"/>
  <c r="M101" i="39" s="1"/>
  <c r="I101" i="39"/>
  <c r="K101" i="39"/>
  <c r="O101" i="39"/>
  <c r="Q101" i="39"/>
  <c r="V101" i="39"/>
  <c r="G108" i="39"/>
  <c r="I108" i="39"/>
  <c r="K108" i="39"/>
  <c r="O108" i="39"/>
  <c r="Q108" i="39"/>
  <c r="V108" i="39"/>
  <c r="G109" i="39"/>
  <c r="I109" i="39"/>
  <c r="K109" i="39"/>
  <c r="M109" i="39"/>
  <c r="O109" i="39"/>
  <c r="Q109" i="39"/>
  <c r="V109" i="39"/>
  <c r="G110" i="39"/>
  <c r="M110" i="39" s="1"/>
  <c r="I110" i="39"/>
  <c r="K110" i="39"/>
  <c r="O110" i="39"/>
  <c r="Q110" i="39"/>
  <c r="V110" i="39"/>
  <c r="G113" i="39"/>
  <c r="I113" i="39"/>
  <c r="K113" i="39"/>
  <c r="M113" i="39"/>
  <c r="O113" i="39"/>
  <c r="Q113" i="39"/>
  <c r="V113" i="39"/>
  <c r="G116" i="39"/>
  <c r="M116" i="39" s="1"/>
  <c r="I116" i="39"/>
  <c r="K116" i="39"/>
  <c r="O116" i="39"/>
  <c r="O115" i="39" s="1"/>
  <c r="Q116" i="39"/>
  <c r="Q115" i="39" s="1"/>
  <c r="V116" i="39"/>
  <c r="G117" i="39"/>
  <c r="M117" i="39" s="1"/>
  <c r="I117" i="39"/>
  <c r="K117" i="39"/>
  <c r="K115" i="39" s="1"/>
  <c r="O117" i="39"/>
  <c r="Q117" i="39"/>
  <c r="V117" i="39"/>
  <c r="V115" i="39" s="1"/>
  <c r="G120" i="39"/>
  <c r="M120" i="39" s="1"/>
  <c r="I120" i="39"/>
  <c r="K120" i="39"/>
  <c r="O120" i="39"/>
  <c r="Q120" i="39"/>
  <c r="V120" i="39"/>
  <c r="G124" i="39"/>
  <c r="M124" i="39" s="1"/>
  <c r="I124" i="39"/>
  <c r="K124" i="39"/>
  <c r="O124" i="39"/>
  <c r="Q124" i="39"/>
  <c r="V124" i="39"/>
  <c r="G132" i="39"/>
  <c r="M132" i="39" s="1"/>
  <c r="I132" i="39"/>
  <c r="K132" i="39"/>
  <c r="O132" i="39"/>
  <c r="Q132" i="39"/>
  <c r="V132" i="39"/>
  <c r="Q134" i="39"/>
  <c r="G135" i="39"/>
  <c r="M135" i="39" s="1"/>
  <c r="M134" i="39" s="1"/>
  <c r="I135" i="39"/>
  <c r="I134" i="39" s="1"/>
  <c r="K135" i="39"/>
  <c r="K134" i="39" s="1"/>
  <c r="O135" i="39"/>
  <c r="O134" i="39" s="1"/>
  <c r="Q135" i="39"/>
  <c r="V135" i="39"/>
  <c r="V134" i="39" s="1"/>
  <c r="G139" i="39"/>
  <c r="I139" i="39"/>
  <c r="K139" i="39"/>
  <c r="O139" i="39"/>
  <c r="Q139" i="39"/>
  <c r="V139" i="39"/>
  <c r="G146" i="39"/>
  <c r="I146" i="39"/>
  <c r="K146" i="39"/>
  <c r="M146" i="39"/>
  <c r="O146" i="39"/>
  <c r="Q146" i="39"/>
  <c r="V146" i="39"/>
  <c r="G149" i="39"/>
  <c r="M149" i="39" s="1"/>
  <c r="I149" i="39"/>
  <c r="K149" i="39"/>
  <c r="O149" i="39"/>
  <c r="Q149" i="39"/>
  <c r="V149" i="39"/>
  <c r="G151" i="39"/>
  <c r="M151" i="39" s="1"/>
  <c r="I151" i="39"/>
  <c r="K151" i="39"/>
  <c r="O151" i="39"/>
  <c r="Q151" i="39"/>
  <c r="V151" i="39"/>
  <c r="O152" i="39"/>
  <c r="V152" i="39"/>
  <c r="G153" i="39"/>
  <c r="G152" i="39" s="1"/>
  <c r="I153" i="39"/>
  <c r="I152" i="39" s="1"/>
  <c r="K153" i="39"/>
  <c r="K152" i="39" s="1"/>
  <c r="M153" i="39"/>
  <c r="M152" i="39" s="1"/>
  <c r="O153" i="39"/>
  <c r="Q153" i="39"/>
  <c r="Q152" i="39" s="1"/>
  <c r="V153" i="39"/>
  <c r="V158" i="39"/>
  <c r="G159" i="39"/>
  <c r="M159" i="39" s="1"/>
  <c r="M158" i="39" s="1"/>
  <c r="I159" i="39"/>
  <c r="I158" i="39" s="1"/>
  <c r="K159" i="39"/>
  <c r="K158" i="39" s="1"/>
  <c r="O159" i="39"/>
  <c r="O158" i="39" s="1"/>
  <c r="Q159" i="39"/>
  <c r="Q158" i="39" s="1"/>
  <c r="V159" i="39"/>
  <c r="K160" i="39"/>
  <c r="V160" i="39"/>
  <c r="G161" i="39"/>
  <c r="M161" i="39" s="1"/>
  <c r="M160" i="39" s="1"/>
  <c r="I161" i="39"/>
  <c r="I160" i="39" s="1"/>
  <c r="K161" i="39"/>
  <c r="O161" i="39"/>
  <c r="O160" i="39" s="1"/>
  <c r="Q161" i="39"/>
  <c r="Q160" i="39" s="1"/>
  <c r="V161" i="39"/>
  <c r="G163" i="39"/>
  <c r="M163" i="39" s="1"/>
  <c r="I163" i="39"/>
  <c r="K163" i="39"/>
  <c r="O163" i="39"/>
  <c r="Q163" i="39"/>
  <c r="V163" i="39"/>
  <c r="G164" i="39"/>
  <c r="I164" i="39"/>
  <c r="K164" i="39"/>
  <c r="O164" i="39"/>
  <c r="Q164" i="39"/>
  <c r="V164" i="39"/>
  <c r="G165" i="39"/>
  <c r="M165" i="39" s="1"/>
  <c r="I165" i="39"/>
  <c r="K165" i="39"/>
  <c r="O165" i="39"/>
  <c r="Q165" i="39"/>
  <c r="V165" i="39"/>
  <c r="G166" i="39"/>
  <c r="M166" i="39" s="1"/>
  <c r="I166" i="39"/>
  <c r="K166" i="39"/>
  <c r="O166" i="39"/>
  <c r="Q166" i="39"/>
  <c r="V166" i="39"/>
  <c r="G167" i="39"/>
  <c r="M167" i="39" s="1"/>
  <c r="I167" i="39"/>
  <c r="K167" i="39"/>
  <c r="O167" i="39"/>
  <c r="Q167" i="39"/>
  <c r="V167" i="39"/>
  <c r="G168" i="39"/>
  <c r="M168" i="39" s="1"/>
  <c r="I168" i="39"/>
  <c r="K168" i="39"/>
  <c r="O168" i="39"/>
  <c r="Q168" i="39"/>
  <c r="V168" i="39"/>
  <c r="G169" i="39"/>
  <c r="I169" i="39"/>
  <c r="K169" i="39"/>
  <c r="M169" i="39"/>
  <c r="O169" i="39"/>
  <c r="Q169" i="39"/>
  <c r="V169" i="39"/>
  <c r="G170" i="39"/>
  <c r="M170" i="39" s="1"/>
  <c r="I170" i="39"/>
  <c r="K170" i="39"/>
  <c r="O170" i="39"/>
  <c r="Q170" i="39"/>
  <c r="V170" i="39"/>
  <c r="AF172" i="39"/>
  <c r="G9" i="38"/>
  <c r="M9" i="38" s="1"/>
  <c r="I9" i="38"/>
  <c r="K9" i="38"/>
  <c r="O9" i="38"/>
  <c r="Q9" i="38"/>
  <c r="V9" i="38"/>
  <c r="G10" i="38"/>
  <c r="M10" i="38" s="1"/>
  <c r="I10" i="38"/>
  <c r="K10" i="38"/>
  <c r="O10" i="38"/>
  <c r="Q10" i="38"/>
  <c r="V10" i="38"/>
  <c r="G11" i="38"/>
  <c r="M11" i="38" s="1"/>
  <c r="I11" i="38"/>
  <c r="K11" i="38"/>
  <c r="O11" i="38"/>
  <c r="Q11" i="38"/>
  <c r="V11" i="38"/>
  <c r="G13" i="38"/>
  <c r="I13" i="38"/>
  <c r="K13" i="38"/>
  <c r="O13" i="38"/>
  <c r="Q13" i="38"/>
  <c r="V13" i="38"/>
  <c r="G15" i="38"/>
  <c r="I15" i="38"/>
  <c r="K15" i="38"/>
  <c r="M15" i="38"/>
  <c r="O15" i="38"/>
  <c r="Q15" i="38"/>
  <c r="V15" i="38"/>
  <c r="G16" i="38"/>
  <c r="M16" i="38" s="1"/>
  <c r="I16" i="38"/>
  <c r="K16" i="38"/>
  <c r="O16" i="38"/>
  <c r="Q16" i="38"/>
  <c r="V16" i="38"/>
  <c r="G17" i="38"/>
  <c r="M17" i="38" s="1"/>
  <c r="I17" i="38"/>
  <c r="K17" i="38"/>
  <c r="O17" i="38"/>
  <c r="Q17" i="38"/>
  <c r="V17" i="38"/>
  <c r="G18" i="38"/>
  <c r="M18" i="38" s="1"/>
  <c r="I18" i="38"/>
  <c r="K18" i="38"/>
  <c r="O18" i="38"/>
  <c r="Q18" i="38"/>
  <c r="V18" i="38"/>
  <c r="G19" i="38"/>
  <c r="I19" i="38"/>
  <c r="K19" i="38"/>
  <c r="M19" i="38"/>
  <c r="O19" i="38"/>
  <c r="Q19" i="38"/>
  <c r="V19" i="38"/>
  <c r="G21" i="38"/>
  <c r="M21" i="38" s="1"/>
  <c r="I21" i="38"/>
  <c r="K21" i="38"/>
  <c r="K20" i="38" s="1"/>
  <c r="O21" i="38"/>
  <c r="Q21" i="38"/>
  <c r="V21" i="38"/>
  <c r="V20" i="38" s="1"/>
  <c r="G22" i="38"/>
  <c r="I22" i="38"/>
  <c r="K22" i="38"/>
  <c r="O22" i="38"/>
  <c r="Q22" i="38"/>
  <c r="V22" i="38"/>
  <c r="AF24" i="38"/>
  <c r="G80" i="1" s="1"/>
  <c r="BA94" i="37"/>
  <c r="BA81" i="37"/>
  <c r="BA22" i="37"/>
  <c r="BA19" i="37"/>
  <c r="G9" i="37"/>
  <c r="M9" i="37" s="1"/>
  <c r="I9" i="37"/>
  <c r="K9" i="37"/>
  <c r="O9" i="37"/>
  <c r="O8" i="37" s="1"/>
  <c r="Q9" i="37"/>
  <c r="V9" i="37"/>
  <c r="G12" i="37"/>
  <c r="G8" i="37" s="1"/>
  <c r="I12" i="37"/>
  <c r="K12" i="37"/>
  <c r="M12" i="37"/>
  <c r="O12" i="37"/>
  <c r="Q12" i="37"/>
  <c r="V12" i="37"/>
  <c r="G14" i="37"/>
  <c r="M14" i="37" s="1"/>
  <c r="I14" i="37"/>
  <c r="K14" i="37"/>
  <c r="O14" i="37"/>
  <c r="Q14" i="37"/>
  <c r="V14" i="37"/>
  <c r="G18" i="37"/>
  <c r="M18" i="37" s="1"/>
  <c r="I18" i="37"/>
  <c r="K18" i="37"/>
  <c r="O18" i="37"/>
  <c r="Q18" i="37"/>
  <c r="V18" i="37"/>
  <c r="G21" i="37"/>
  <c r="I21" i="37"/>
  <c r="K21" i="37"/>
  <c r="M21" i="37"/>
  <c r="O21" i="37"/>
  <c r="Q21" i="37"/>
  <c r="V21" i="37"/>
  <c r="G24" i="37"/>
  <c r="M24" i="37" s="1"/>
  <c r="I24" i="37"/>
  <c r="K24" i="37"/>
  <c r="O24" i="37"/>
  <c r="Q24" i="37"/>
  <c r="V24" i="37"/>
  <c r="G27" i="37"/>
  <c r="I27" i="37"/>
  <c r="K27" i="37"/>
  <c r="O27" i="37"/>
  <c r="Q27" i="37"/>
  <c r="V27" i="37"/>
  <c r="G34" i="37"/>
  <c r="M34" i="37" s="1"/>
  <c r="I34" i="37"/>
  <c r="K34" i="37"/>
  <c r="O34" i="37"/>
  <c r="Q34" i="37"/>
  <c r="V34" i="37"/>
  <c r="G41" i="37"/>
  <c r="I41" i="37"/>
  <c r="K41" i="37"/>
  <c r="M41" i="37"/>
  <c r="O41" i="37"/>
  <c r="Q41" i="37"/>
  <c r="V41" i="37"/>
  <c r="G43" i="37"/>
  <c r="M43" i="37" s="1"/>
  <c r="I43" i="37"/>
  <c r="K43" i="37"/>
  <c r="O43" i="37"/>
  <c r="Q43" i="37"/>
  <c r="V43" i="37"/>
  <c r="G46" i="37"/>
  <c r="M46" i="37" s="1"/>
  <c r="I46" i="37"/>
  <c r="K46" i="37"/>
  <c r="O46" i="37"/>
  <c r="Q46" i="37"/>
  <c r="V46" i="37"/>
  <c r="O48" i="37"/>
  <c r="Q48" i="37"/>
  <c r="G49" i="37"/>
  <c r="G48" i="37" s="1"/>
  <c r="I49" i="37"/>
  <c r="I48" i="37" s="1"/>
  <c r="K49" i="37"/>
  <c r="K48" i="37" s="1"/>
  <c r="M49" i="37"/>
  <c r="M48" i="37" s="1"/>
  <c r="O49" i="37"/>
  <c r="Q49" i="37"/>
  <c r="V49" i="37"/>
  <c r="V48" i="37" s="1"/>
  <c r="G53" i="37"/>
  <c r="I53" i="37"/>
  <c r="K53" i="37"/>
  <c r="O53" i="37"/>
  <c r="Q53" i="37"/>
  <c r="V53" i="37"/>
  <c r="G56" i="37"/>
  <c r="M56" i="37" s="1"/>
  <c r="I56" i="37"/>
  <c r="K56" i="37"/>
  <c r="O56" i="37"/>
  <c r="Q56" i="37"/>
  <c r="V56" i="37"/>
  <c r="G59" i="37"/>
  <c r="M59" i="37" s="1"/>
  <c r="I59" i="37"/>
  <c r="K59" i="37"/>
  <c r="O59" i="37"/>
  <c r="Q59" i="37"/>
  <c r="V59" i="37"/>
  <c r="G63" i="37"/>
  <c r="M63" i="37" s="1"/>
  <c r="I63" i="37"/>
  <c r="K63" i="37"/>
  <c r="O63" i="37"/>
  <c r="Q63" i="37"/>
  <c r="V63" i="37"/>
  <c r="G64" i="37"/>
  <c r="M64" i="37" s="1"/>
  <c r="I64" i="37"/>
  <c r="K64" i="37"/>
  <c r="O64" i="37"/>
  <c r="Q64" i="37"/>
  <c r="V64" i="37"/>
  <c r="Q66" i="37"/>
  <c r="G67" i="37"/>
  <c r="M67" i="37" s="1"/>
  <c r="M66" i="37" s="1"/>
  <c r="I67" i="37"/>
  <c r="I66" i="37" s="1"/>
  <c r="K67" i="37"/>
  <c r="K66" i="37" s="1"/>
  <c r="O67" i="37"/>
  <c r="O66" i="37" s="1"/>
  <c r="Q67" i="37"/>
  <c r="V67" i="37"/>
  <c r="V66" i="37" s="1"/>
  <c r="G70" i="37"/>
  <c r="I70" i="37"/>
  <c r="K70" i="37"/>
  <c r="O70" i="37"/>
  <c r="Q70" i="37"/>
  <c r="V70" i="37"/>
  <c r="G74" i="37"/>
  <c r="M74" i="37" s="1"/>
  <c r="I74" i="37"/>
  <c r="K74" i="37"/>
  <c r="O74" i="37"/>
  <c r="Q74" i="37"/>
  <c r="V74" i="37"/>
  <c r="G75" i="37"/>
  <c r="M75" i="37" s="1"/>
  <c r="I75" i="37"/>
  <c r="K75" i="37"/>
  <c r="O75" i="37"/>
  <c r="Q75" i="37"/>
  <c r="V75" i="37"/>
  <c r="G77" i="37"/>
  <c r="M77" i="37" s="1"/>
  <c r="I77" i="37"/>
  <c r="K77" i="37"/>
  <c r="O77" i="37"/>
  <c r="Q77" i="37"/>
  <c r="V77" i="37"/>
  <c r="G80" i="37"/>
  <c r="M80" i="37" s="1"/>
  <c r="I80" i="37"/>
  <c r="I79" i="37" s="1"/>
  <c r="K80" i="37"/>
  <c r="O80" i="37"/>
  <c r="O79" i="37" s="1"/>
  <c r="Q80" i="37"/>
  <c r="Q79" i="37" s="1"/>
  <c r="V80" i="37"/>
  <c r="V79" i="37" s="1"/>
  <c r="G83" i="37"/>
  <c r="I83" i="37"/>
  <c r="K83" i="37"/>
  <c r="M83" i="37"/>
  <c r="O83" i="37"/>
  <c r="Q83" i="37"/>
  <c r="V83" i="37"/>
  <c r="G90" i="37"/>
  <c r="M90" i="37" s="1"/>
  <c r="I90" i="37"/>
  <c r="K90" i="37"/>
  <c r="O90" i="37"/>
  <c r="Q90" i="37"/>
  <c r="V90" i="37"/>
  <c r="G93" i="37"/>
  <c r="M93" i="37" s="1"/>
  <c r="I93" i="37"/>
  <c r="K93" i="37"/>
  <c r="O93" i="37"/>
  <c r="O92" i="37" s="1"/>
  <c r="Q93" i="37"/>
  <c r="V93" i="37"/>
  <c r="G97" i="37"/>
  <c r="M97" i="37" s="1"/>
  <c r="I97" i="37"/>
  <c r="K97" i="37"/>
  <c r="O97" i="37"/>
  <c r="Q97" i="37"/>
  <c r="V97" i="37"/>
  <c r="G99" i="37"/>
  <c r="M99" i="37" s="1"/>
  <c r="I99" i="37"/>
  <c r="K99" i="37"/>
  <c r="O99" i="37"/>
  <c r="Q99" i="37"/>
  <c r="V99" i="37"/>
  <c r="G101" i="37"/>
  <c r="M101" i="37" s="1"/>
  <c r="M100" i="37" s="1"/>
  <c r="I101" i="37"/>
  <c r="I100" i="37" s="1"/>
  <c r="K101" i="37"/>
  <c r="K100" i="37" s="1"/>
  <c r="O101" i="37"/>
  <c r="O100" i="37" s="1"/>
  <c r="Q101" i="37"/>
  <c r="Q100" i="37" s="1"/>
  <c r="V101" i="37"/>
  <c r="V100" i="37" s="1"/>
  <c r="Q104" i="37"/>
  <c r="V104" i="37"/>
  <c r="G105" i="37"/>
  <c r="G104" i="37" s="1"/>
  <c r="I105" i="37"/>
  <c r="I104" i="37" s="1"/>
  <c r="K105" i="37"/>
  <c r="K104" i="37" s="1"/>
  <c r="M105" i="37"/>
  <c r="M104" i="37" s="1"/>
  <c r="O105" i="37"/>
  <c r="O104" i="37" s="1"/>
  <c r="Q105" i="37"/>
  <c r="V105" i="37"/>
  <c r="G106" i="37"/>
  <c r="G107" i="37"/>
  <c r="M107" i="37" s="1"/>
  <c r="M106" i="37" s="1"/>
  <c r="I107" i="37"/>
  <c r="I106" i="37" s="1"/>
  <c r="K107" i="37"/>
  <c r="K106" i="37" s="1"/>
  <c r="O107" i="37"/>
  <c r="O106" i="37" s="1"/>
  <c r="Q107" i="37"/>
  <c r="Q106" i="37" s="1"/>
  <c r="V107" i="37"/>
  <c r="V106" i="37" s="1"/>
  <c r="G109" i="37"/>
  <c r="M109" i="37" s="1"/>
  <c r="I109" i="37"/>
  <c r="K109" i="37"/>
  <c r="O109" i="37"/>
  <c r="Q109" i="37"/>
  <c r="V109" i="37"/>
  <c r="G110" i="37"/>
  <c r="I110" i="37"/>
  <c r="K110" i="37"/>
  <c r="O110" i="37"/>
  <c r="Q110" i="37"/>
  <c r="V110" i="37"/>
  <c r="G111" i="37"/>
  <c r="I111" i="37"/>
  <c r="K111" i="37"/>
  <c r="M111" i="37"/>
  <c r="O111" i="37"/>
  <c r="Q111" i="37"/>
  <c r="V111" i="37"/>
  <c r="G112" i="37"/>
  <c r="M112" i="37" s="1"/>
  <c r="I112" i="37"/>
  <c r="K112" i="37"/>
  <c r="O112" i="37"/>
  <c r="Q112" i="37"/>
  <c r="V112" i="37"/>
  <c r="G113" i="37"/>
  <c r="M113" i="37" s="1"/>
  <c r="I113" i="37"/>
  <c r="K113" i="37"/>
  <c r="O113" i="37"/>
  <c r="Q113" i="37"/>
  <c r="V113" i="37"/>
  <c r="G114" i="37"/>
  <c r="M114" i="37" s="1"/>
  <c r="I114" i="37"/>
  <c r="K114" i="37"/>
  <c r="O114" i="37"/>
  <c r="Q114" i="37"/>
  <c r="V114" i="37"/>
  <c r="G115" i="37"/>
  <c r="M115" i="37" s="1"/>
  <c r="I115" i="37"/>
  <c r="K115" i="37"/>
  <c r="O115" i="37"/>
  <c r="Q115" i="37"/>
  <c r="V115" i="37"/>
  <c r="G116" i="37"/>
  <c r="M116" i="37" s="1"/>
  <c r="I116" i="37"/>
  <c r="K116" i="37"/>
  <c r="O116" i="37"/>
  <c r="Q116" i="37"/>
  <c r="V116" i="37"/>
  <c r="AF118" i="37"/>
  <c r="G9" i="36"/>
  <c r="M9" i="36" s="1"/>
  <c r="M8" i="36" s="1"/>
  <c r="I9" i="36"/>
  <c r="I8" i="36" s="1"/>
  <c r="K9" i="36"/>
  <c r="K8" i="36" s="1"/>
  <c r="O9" i="36"/>
  <c r="O8" i="36" s="1"/>
  <c r="Q9" i="36"/>
  <c r="Q8" i="36" s="1"/>
  <c r="V9" i="36"/>
  <c r="V8" i="36" s="1"/>
  <c r="G12" i="36"/>
  <c r="M12" i="36" s="1"/>
  <c r="I12" i="36"/>
  <c r="K12" i="36"/>
  <c r="O12" i="36"/>
  <c r="Q12" i="36"/>
  <c r="V12" i="36"/>
  <c r="G13" i="36"/>
  <c r="I13" i="36"/>
  <c r="K13" i="36"/>
  <c r="O13" i="36"/>
  <c r="Q13" i="36"/>
  <c r="V13" i="36"/>
  <c r="G14" i="36"/>
  <c r="M14" i="36" s="1"/>
  <c r="I14" i="36"/>
  <c r="K14" i="36"/>
  <c r="O14" i="36"/>
  <c r="Q14" i="36"/>
  <c r="V14" i="36"/>
  <c r="G15" i="36"/>
  <c r="M15" i="36" s="1"/>
  <c r="I15" i="36"/>
  <c r="K15" i="36"/>
  <c r="O15" i="36"/>
  <c r="Q15" i="36"/>
  <c r="V15" i="36"/>
  <c r="G16" i="36"/>
  <c r="M16" i="36" s="1"/>
  <c r="I16" i="36"/>
  <c r="K16" i="36"/>
  <c r="O16" i="36"/>
  <c r="Q16" i="36"/>
  <c r="V16" i="36"/>
  <c r="G17" i="36"/>
  <c r="M17" i="36" s="1"/>
  <c r="I17" i="36"/>
  <c r="K17" i="36"/>
  <c r="O17" i="36"/>
  <c r="Q17" i="36"/>
  <c r="V17" i="36"/>
  <c r="G18" i="36"/>
  <c r="I18" i="36"/>
  <c r="K18" i="36"/>
  <c r="M18" i="36"/>
  <c r="O18" i="36"/>
  <c r="Q18" i="36"/>
  <c r="V18" i="36"/>
  <c r="G19" i="36"/>
  <c r="M19" i="36" s="1"/>
  <c r="I19" i="36"/>
  <c r="K19" i="36"/>
  <c r="O19" i="36"/>
  <c r="Q19" i="36"/>
  <c r="V19" i="36"/>
  <c r="G20" i="36"/>
  <c r="M20" i="36" s="1"/>
  <c r="I20" i="36"/>
  <c r="K20" i="36"/>
  <c r="O20" i="36"/>
  <c r="Q20" i="36"/>
  <c r="V20" i="36"/>
  <c r="G21" i="36"/>
  <c r="M21" i="36" s="1"/>
  <c r="I21" i="36"/>
  <c r="K21" i="36"/>
  <c r="O21" i="36"/>
  <c r="Q21" i="36"/>
  <c r="V21" i="36"/>
  <c r="G22" i="36"/>
  <c r="M22" i="36" s="1"/>
  <c r="I22" i="36"/>
  <c r="K22" i="36"/>
  <c r="O22" i="36"/>
  <c r="Q22" i="36"/>
  <c r="V22" i="36"/>
  <c r="G23" i="36"/>
  <c r="M23" i="36" s="1"/>
  <c r="I23" i="36"/>
  <c r="K23" i="36"/>
  <c r="O23" i="36"/>
  <c r="Q23" i="36"/>
  <c r="V23" i="36"/>
  <c r="G24" i="36"/>
  <c r="M24" i="36" s="1"/>
  <c r="I24" i="36"/>
  <c r="K24" i="36"/>
  <c r="O24" i="36"/>
  <c r="Q24" i="36"/>
  <c r="V24" i="36"/>
  <c r="G25" i="36"/>
  <c r="M25" i="36" s="1"/>
  <c r="I25" i="36"/>
  <c r="K25" i="36"/>
  <c r="O25" i="36"/>
  <c r="Q25" i="36"/>
  <c r="V25" i="36"/>
  <c r="G27" i="36"/>
  <c r="M27" i="36" s="1"/>
  <c r="I27" i="36"/>
  <c r="K27" i="36"/>
  <c r="K26" i="36" s="1"/>
  <c r="O27" i="36"/>
  <c r="O26" i="36" s="1"/>
  <c r="Q27" i="36"/>
  <c r="V27" i="36"/>
  <c r="V26" i="36" s="1"/>
  <c r="G28" i="36"/>
  <c r="M28" i="36" s="1"/>
  <c r="I28" i="36"/>
  <c r="I26" i="36" s="1"/>
  <c r="K28" i="36"/>
  <c r="O28" i="36"/>
  <c r="Q28" i="36"/>
  <c r="Q26" i="36" s="1"/>
  <c r="V28" i="36"/>
  <c r="AF30" i="36"/>
  <c r="G77" i="1" s="1"/>
  <c r="BA140" i="35"/>
  <c r="BA121" i="35"/>
  <c r="BA72" i="35"/>
  <c r="BA31" i="35"/>
  <c r="BA28" i="35"/>
  <c r="BA17" i="35"/>
  <c r="G9" i="35"/>
  <c r="M9" i="35" s="1"/>
  <c r="I9" i="35"/>
  <c r="K9" i="35"/>
  <c r="O9" i="35"/>
  <c r="Q9" i="35"/>
  <c r="V9" i="35"/>
  <c r="G12" i="35"/>
  <c r="I12" i="35"/>
  <c r="K12" i="35"/>
  <c r="M12" i="35"/>
  <c r="O12" i="35"/>
  <c r="Q12" i="35"/>
  <c r="V12" i="35"/>
  <c r="G15" i="35"/>
  <c r="M15" i="35" s="1"/>
  <c r="I15" i="35"/>
  <c r="K15" i="35"/>
  <c r="O15" i="35"/>
  <c r="Q15" i="35"/>
  <c r="V15" i="35"/>
  <c r="G19" i="35"/>
  <c r="M19" i="35" s="1"/>
  <c r="I19" i="35"/>
  <c r="K19" i="35"/>
  <c r="O19" i="35"/>
  <c r="Q19" i="35"/>
  <c r="V19" i="35"/>
  <c r="G21" i="35"/>
  <c r="I21" i="35"/>
  <c r="K21" i="35"/>
  <c r="M21" i="35"/>
  <c r="O21" i="35"/>
  <c r="Q21" i="35"/>
  <c r="V21" i="35"/>
  <c r="G27" i="35"/>
  <c r="M27" i="35" s="1"/>
  <c r="I27" i="35"/>
  <c r="K27" i="35"/>
  <c r="O27" i="35"/>
  <c r="Q27" i="35"/>
  <c r="V27" i="35"/>
  <c r="G30" i="35"/>
  <c r="I30" i="35"/>
  <c r="K30" i="35"/>
  <c r="O30" i="35"/>
  <c r="Q30" i="35"/>
  <c r="V30" i="35"/>
  <c r="G32" i="35"/>
  <c r="I32" i="35"/>
  <c r="K32" i="35"/>
  <c r="M32" i="35"/>
  <c r="O32" i="35"/>
  <c r="Q32" i="35"/>
  <c r="V32" i="35"/>
  <c r="G36" i="35"/>
  <c r="M36" i="35" s="1"/>
  <c r="I36" i="35"/>
  <c r="K36" i="35"/>
  <c r="O36" i="35"/>
  <c r="Q36" i="35"/>
  <c r="V36" i="35"/>
  <c r="G44" i="35"/>
  <c r="M44" i="35" s="1"/>
  <c r="I44" i="35"/>
  <c r="K44" i="35"/>
  <c r="O44" i="35"/>
  <c r="Q44" i="35"/>
  <c r="V44" i="35"/>
  <c r="G52" i="35"/>
  <c r="M52" i="35" s="1"/>
  <c r="I52" i="35"/>
  <c r="K52" i="35"/>
  <c r="O52" i="35"/>
  <c r="Q52" i="35"/>
  <c r="V52" i="35"/>
  <c r="G55" i="35"/>
  <c r="M55" i="35" s="1"/>
  <c r="I55" i="35"/>
  <c r="K55" i="35"/>
  <c r="O55" i="35"/>
  <c r="Q55" i="35"/>
  <c r="V55" i="35"/>
  <c r="G60" i="35"/>
  <c r="M60" i="35" s="1"/>
  <c r="I60" i="35"/>
  <c r="K60" i="35"/>
  <c r="O60" i="35"/>
  <c r="Q60" i="35"/>
  <c r="V60" i="35"/>
  <c r="G64" i="35"/>
  <c r="M64" i="35" s="1"/>
  <c r="I64" i="35"/>
  <c r="K64" i="35"/>
  <c r="O64" i="35"/>
  <c r="O63" i="35" s="1"/>
  <c r="Q64" i="35"/>
  <c r="Q63" i="35" s="1"/>
  <c r="V64" i="35"/>
  <c r="G67" i="35"/>
  <c r="M67" i="35" s="1"/>
  <c r="I67" i="35"/>
  <c r="K67" i="35"/>
  <c r="O67" i="35"/>
  <c r="Q67" i="35"/>
  <c r="V67" i="35"/>
  <c r="G71" i="35"/>
  <c r="I71" i="35"/>
  <c r="K71" i="35"/>
  <c r="M71" i="35"/>
  <c r="O71" i="35"/>
  <c r="Q71" i="35"/>
  <c r="V71" i="35"/>
  <c r="G74" i="35"/>
  <c r="I74" i="35"/>
  <c r="K74" i="35"/>
  <c r="O74" i="35"/>
  <c r="Q74" i="35"/>
  <c r="V74" i="35"/>
  <c r="G78" i="35"/>
  <c r="M78" i="35" s="1"/>
  <c r="I78" i="35"/>
  <c r="K78" i="35"/>
  <c r="O78" i="35"/>
  <c r="Q78" i="35"/>
  <c r="V78" i="35"/>
  <c r="G80" i="35"/>
  <c r="M80" i="35" s="1"/>
  <c r="I80" i="35"/>
  <c r="K80" i="35"/>
  <c r="O80" i="35"/>
  <c r="Q80" i="35"/>
  <c r="V80" i="35"/>
  <c r="G82" i="35"/>
  <c r="M82" i="35" s="1"/>
  <c r="I82" i="35"/>
  <c r="K82" i="35"/>
  <c r="O82" i="35"/>
  <c r="Q82" i="35"/>
  <c r="V82" i="35"/>
  <c r="G85" i="35"/>
  <c r="M85" i="35" s="1"/>
  <c r="I85" i="35"/>
  <c r="K85" i="35"/>
  <c r="O85" i="35"/>
  <c r="Q85" i="35"/>
  <c r="V85" i="35"/>
  <c r="G88" i="35"/>
  <c r="M88" i="35" s="1"/>
  <c r="I88" i="35"/>
  <c r="K88" i="35"/>
  <c r="O88" i="35"/>
  <c r="Q88" i="35"/>
  <c r="V88" i="35"/>
  <c r="G92" i="35"/>
  <c r="M92" i="35" s="1"/>
  <c r="I92" i="35"/>
  <c r="K92" i="35"/>
  <c r="O92" i="35"/>
  <c r="Q92" i="35"/>
  <c r="V92" i="35"/>
  <c r="G93" i="35"/>
  <c r="I93" i="35"/>
  <c r="K93" i="35"/>
  <c r="M93" i="35"/>
  <c r="O93" i="35"/>
  <c r="Q93" i="35"/>
  <c r="V93" i="35"/>
  <c r="V97" i="35"/>
  <c r="G98" i="35"/>
  <c r="M98" i="35" s="1"/>
  <c r="M97" i="35" s="1"/>
  <c r="I98" i="35"/>
  <c r="I97" i="35" s="1"/>
  <c r="K98" i="35"/>
  <c r="K97" i="35" s="1"/>
  <c r="O98" i="35"/>
  <c r="O97" i="35" s="1"/>
  <c r="Q98" i="35"/>
  <c r="Q97" i="35" s="1"/>
  <c r="V98" i="35"/>
  <c r="G101" i="35"/>
  <c r="M101" i="35" s="1"/>
  <c r="I101" i="35"/>
  <c r="K101" i="35"/>
  <c r="O101" i="35"/>
  <c r="Q101" i="35"/>
  <c r="Q100" i="35" s="1"/>
  <c r="V101" i="35"/>
  <c r="G108" i="35"/>
  <c r="I108" i="35"/>
  <c r="K108" i="35"/>
  <c r="K100" i="35" s="1"/>
  <c r="O108" i="35"/>
  <c r="Q108" i="35"/>
  <c r="V108" i="35"/>
  <c r="G109" i="35"/>
  <c r="M109" i="35" s="1"/>
  <c r="I109" i="35"/>
  <c r="K109" i="35"/>
  <c r="O109" i="35"/>
  <c r="Q109" i="35"/>
  <c r="V109" i="35"/>
  <c r="G110" i="35"/>
  <c r="M110" i="35" s="1"/>
  <c r="I110" i="35"/>
  <c r="K110" i="35"/>
  <c r="O110" i="35"/>
  <c r="Q110" i="35"/>
  <c r="V110" i="35"/>
  <c r="G113" i="35"/>
  <c r="I113" i="35"/>
  <c r="K113" i="35"/>
  <c r="M113" i="35"/>
  <c r="O113" i="35"/>
  <c r="Q113" i="35"/>
  <c r="V113" i="35"/>
  <c r="G115" i="35"/>
  <c r="G116" i="35"/>
  <c r="M116" i="35" s="1"/>
  <c r="I116" i="35"/>
  <c r="I115" i="35" s="1"/>
  <c r="K116" i="35"/>
  <c r="O116" i="35"/>
  <c r="O115" i="35" s="1"/>
  <c r="Q116" i="35"/>
  <c r="Q115" i="35" s="1"/>
  <c r="V116" i="35"/>
  <c r="G117" i="35"/>
  <c r="M117" i="35" s="1"/>
  <c r="I117" i="35"/>
  <c r="K117" i="35"/>
  <c r="O117" i="35"/>
  <c r="Q117" i="35"/>
  <c r="V117" i="35"/>
  <c r="G120" i="35"/>
  <c r="M120" i="35" s="1"/>
  <c r="I120" i="35"/>
  <c r="K120" i="35"/>
  <c r="O120" i="35"/>
  <c r="Q120" i="35"/>
  <c r="V120" i="35"/>
  <c r="V119" i="35" s="1"/>
  <c r="G124" i="35"/>
  <c r="I124" i="35"/>
  <c r="K124" i="35"/>
  <c r="M124" i="35"/>
  <c r="O124" i="35"/>
  <c r="Q124" i="35"/>
  <c r="V124" i="35"/>
  <c r="G132" i="35"/>
  <c r="M132" i="35" s="1"/>
  <c r="I132" i="35"/>
  <c r="K132" i="35"/>
  <c r="O132" i="35"/>
  <c r="Q132" i="35"/>
  <c r="V132" i="35"/>
  <c r="I134" i="35"/>
  <c r="G135" i="35"/>
  <c r="M135" i="35" s="1"/>
  <c r="M134" i="35" s="1"/>
  <c r="I135" i="35"/>
  <c r="K135" i="35"/>
  <c r="K134" i="35" s="1"/>
  <c r="O135" i="35"/>
  <c r="O134" i="35" s="1"/>
  <c r="Q135" i="35"/>
  <c r="Q134" i="35" s="1"/>
  <c r="V135" i="35"/>
  <c r="V134" i="35" s="1"/>
  <c r="G139" i="35"/>
  <c r="I139" i="35"/>
  <c r="K139" i="35"/>
  <c r="K138" i="35" s="1"/>
  <c r="O139" i="35"/>
  <c r="Q139" i="35"/>
  <c r="V139" i="35"/>
  <c r="G146" i="35"/>
  <c r="M146" i="35" s="1"/>
  <c r="I146" i="35"/>
  <c r="K146" i="35"/>
  <c r="O146" i="35"/>
  <c r="Q146" i="35"/>
  <c r="V146" i="35"/>
  <c r="G149" i="35"/>
  <c r="M149" i="35" s="1"/>
  <c r="I149" i="35"/>
  <c r="K149" i="35"/>
  <c r="O149" i="35"/>
  <c r="Q149" i="35"/>
  <c r="V149" i="35"/>
  <c r="G151" i="35"/>
  <c r="I151" i="35"/>
  <c r="K151" i="35"/>
  <c r="M151" i="35"/>
  <c r="O151" i="35"/>
  <c r="Q151" i="35"/>
  <c r="V151" i="35"/>
  <c r="V152" i="35"/>
  <c r="G153" i="35"/>
  <c r="M153" i="35" s="1"/>
  <c r="M152" i="35" s="1"/>
  <c r="I153" i="35"/>
  <c r="I152" i="35" s="1"/>
  <c r="K153" i="35"/>
  <c r="K152" i="35" s="1"/>
  <c r="O153" i="35"/>
  <c r="O152" i="35" s="1"/>
  <c r="Q153" i="35"/>
  <c r="Q152" i="35" s="1"/>
  <c r="V153" i="35"/>
  <c r="K158" i="35"/>
  <c r="V158" i="35"/>
  <c r="G159" i="35"/>
  <c r="M159" i="35" s="1"/>
  <c r="M158" i="35" s="1"/>
  <c r="I159" i="35"/>
  <c r="I158" i="35" s="1"/>
  <c r="K159" i="35"/>
  <c r="O159" i="35"/>
  <c r="O158" i="35" s="1"/>
  <c r="Q159" i="35"/>
  <c r="Q158" i="35" s="1"/>
  <c r="V159" i="35"/>
  <c r="O160" i="35"/>
  <c r="G161" i="35"/>
  <c r="M161" i="35" s="1"/>
  <c r="M160" i="35" s="1"/>
  <c r="I161" i="35"/>
  <c r="I160" i="35" s="1"/>
  <c r="K161" i="35"/>
  <c r="K160" i="35" s="1"/>
  <c r="O161" i="35"/>
  <c r="Q161" i="35"/>
  <c r="Q160" i="35" s="1"/>
  <c r="V161" i="35"/>
  <c r="V160" i="35" s="1"/>
  <c r="G163" i="35"/>
  <c r="I163" i="35"/>
  <c r="K163" i="35"/>
  <c r="M163" i="35"/>
  <c r="O163" i="35"/>
  <c r="Q163" i="35"/>
  <c r="V163" i="35"/>
  <c r="G164" i="35"/>
  <c r="M164" i="35" s="1"/>
  <c r="I164" i="35"/>
  <c r="K164" i="35"/>
  <c r="O164" i="35"/>
  <c r="Q164" i="35"/>
  <c r="V164" i="35"/>
  <c r="G165" i="35"/>
  <c r="M165" i="35" s="1"/>
  <c r="I165" i="35"/>
  <c r="K165" i="35"/>
  <c r="O165" i="35"/>
  <c r="Q165" i="35"/>
  <c r="V165" i="35"/>
  <c r="G166" i="35"/>
  <c r="M166" i="35" s="1"/>
  <c r="I166" i="35"/>
  <c r="K166" i="35"/>
  <c r="O166" i="35"/>
  <c r="Q166" i="35"/>
  <c r="V166" i="35"/>
  <c r="G167" i="35"/>
  <c r="M167" i="35" s="1"/>
  <c r="I167" i="35"/>
  <c r="K167" i="35"/>
  <c r="O167" i="35"/>
  <c r="Q167" i="35"/>
  <c r="V167" i="35"/>
  <c r="G168" i="35"/>
  <c r="M168" i="35" s="1"/>
  <c r="I168" i="35"/>
  <c r="K168" i="35"/>
  <c r="O168" i="35"/>
  <c r="Q168" i="35"/>
  <c r="V168" i="35"/>
  <c r="G169" i="35"/>
  <c r="M169" i="35" s="1"/>
  <c r="I169" i="35"/>
  <c r="K169" i="35"/>
  <c r="O169" i="35"/>
  <c r="Q169" i="35"/>
  <c r="V169" i="35"/>
  <c r="AF171" i="35"/>
  <c r="G9" i="34"/>
  <c r="M9" i="34" s="1"/>
  <c r="I9" i="34"/>
  <c r="K9" i="34"/>
  <c r="O9" i="34"/>
  <c r="Q9" i="34"/>
  <c r="V9" i="34"/>
  <c r="G10" i="34"/>
  <c r="M10" i="34" s="1"/>
  <c r="I10" i="34"/>
  <c r="K10" i="34"/>
  <c r="O10" i="34"/>
  <c r="Q10" i="34"/>
  <c r="V10" i="34"/>
  <c r="G11" i="34"/>
  <c r="M11" i="34" s="1"/>
  <c r="I11" i="34"/>
  <c r="K11" i="34"/>
  <c r="O11" i="34"/>
  <c r="Q11" i="34"/>
  <c r="V11" i="34"/>
  <c r="G13" i="34"/>
  <c r="I13" i="34"/>
  <c r="K13" i="34"/>
  <c r="O13" i="34"/>
  <c r="Q13" i="34"/>
  <c r="V13" i="34"/>
  <c r="G15" i="34"/>
  <c r="M15" i="34" s="1"/>
  <c r="I15" i="34"/>
  <c r="K15" i="34"/>
  <c r="O15" i="34"/>
  <c r="Q15" i="34"/>
  <c r="V15" i="34"/>
  <c r="G16" i="34"/>
  <c r="M16" i="34" s="1"/>
  <c r="I16" i="34"/>
  <c r="K16" i="34"/>
  <c r="O16" i="34"/>
  <c r="Q16" i="34"/>
  <c r="V16" i="34"/>
  <c r="G17" i="34"/>
  <c r="I17" i="34"/>
  <c r="K17" i="34"/>
  <c r="M17" i="34"/>
  <c r="O17" i="34"/>
  <c r="Q17" i="34"/>
  <c r="V17" i="34"/>
  <c r="G18" i="34"/>
  <c r="M18" i="34" s="1"/>
  <c r="I18" i="34"/>
  <c r="K18" i="34"/>
  <c r="O18" i="34"/>
  <c r="Q18" i="34"/>
  <c r="V18" i="34"/>
  <c r="G19" i="34"/>
  <c r="M19" i="34" s="1"/>
  <c r="I19" i="34"/>
  <c r="K19" i="34"/>
  <c r="O19" i="34"/>
  <c r="Q19" i="34"/>
  <c r="V19" i="34"/>
  <c r="G21" i="34"/>
  <c r="M21" i="34" s="1"/>
  <c r="I21" i="34"/>
  <c r="K21" i="34"/>
  <c r="O21" i="34"/>
  <c r="Q21" i="34"/>
  <c r="Q20" i="34" s="1"/>
  <c r="V21" i="34"/>
  <c r="G22" i="34"/>
  <c r="I22" i="34"/>
  <c r="K22" i="34"/>
  <c r="O22" i="34"/>
  <c r="Q22" i="34"/>
  <c r="V22" i="34"/>
  <c r="V20" i="34" s="1"/>
  <c r="AF24" i="34"/>
  <c r="G74" i="1" s="1"/>
  <c r="G9" i="33"/>
  <c r="M9" i="33" s="1"/>
  <c r="I9" i="33"/>
  <c r="K9" i="33"/>
  <c r="O9" i="33"/>
  <c r="Q9" i="33"/>
  <c r="V9" i="33"/>
  <c r="G10" i="33"/>
  <c r="M10" i="33" s="1"/>
  <c r="I10" i="33"/>
  <c r="K10" i="33"/>
  <c r="O10" i="33"/>
  <c r="Q10" i="33"/>
  <c r="V10" i="33"/>
  <c r="G11" i="33"/>
  <c r="M11" i="33" s="1"/>
  <c r="I11" i="33"/>
  <c r="K11" i="33"/>
  <c r="O11" i="33"/>
  <c r="Q11" i="33"/>
  <c r="V11" i="33"/>
  <c r="G13" i="33"/>
  <c r="I13" i="33"/>
  <c r="K13" i="33"/>
  <c r="O13" i="33"/>
  <c r="Q13" i="33"/>
  <c r="V13" i="33"/>
  <c r="G15" i="33"/>
  <c r="M15" i="33" s="1"/>
  <c r="I15" i="33"/>
  <c r="K15" i="33"/>
  <c r="O15" i="33"/>
  <c r="Q15" i="33"/>
  <c r="V15" i="33"/>
  <c r="G16" i="33"/>
  <c r="M16" i="33" s="1"/>
  <c r="I16" i="33"/>
  <c r="K16" i="33"/>
  <c r="O16" i="33"/>
  <c r="Q16" i="33"/>
  <c r="V16" i="33"/>
  <c r="G17" i="33"/>
  <c r="I17" i="33"/>
  <c r="K17" i="33"/>
  <c r="M17" i="33"/>
  <c r="O17" i="33"/>
  <c r="Q17" i="33"/>
  <c r="V17" i="33"/>
  <c r="G18" i="33"/>
  <c r="M18" i="33" s="1"/>
  <c r="I18" i="33"/>
  <c r="K18" i="33"/>
  <c r="O18" i="33"/>
  <c r="Q18" i="33"/>
  <c r="V18" i="33"/>
  <c r="G19" i="33"/>
  <c r="M19" i="33" s="1"/>
  <c r="I19" i="33"/>
  <c r="K19" i="33"/>
  <c r="O19" i="33"/>
  <c r="Q19" i="33"/>
  <c r="V19" i="33"/>
  <c r="G21" i="33"/>
  <c r="M21" i="33" s="1"/>
  <c r="I21" i="33"/>
  <c r="I20" i="33" s="1"/>
  <c r="K21" i="33"/>
  <c r="O21" i="33"/>
  <c r="Q21" i="33"/>
  <c r="Q20" i="33" s="1"/>
  <c r="V21" i="33"/>
  <c r="G22" i="33"/>
  <c r="G20" i="33" s="1"/>
  <c r="I22" i="33"/>
  <c r="K22" i="33"/>
  <c r="O22" i="33"/>
  <c r="Q22" i="33"/>
  <c r="V22" i="33"/>
  <c r="V20" i="33" s="1"/>
  <c r="AF24" i="33"/>
  <c r="G73" i="1" s="1"/>
  <c r="BA115" i="32"/>
  <c r="BA99" i="32"/>
  <c r="BA26" i="32"/>
  <c r="BA23" i="32"/>
  <c r="G9" i="32"/>
  <c r="M9" i="32" s="1"/>
  <c r="I9" i="32"/>
  <c r="K9" i="32"/>
  <c r="O9" i="32"/>
  <c r="Q9" i="32"/>
  <c r="V9" i="32"/>
  <c r="G12" i="32"/>
  <c r="I12" i="32"/>
  <c r="K12" i="32"/>
  <c r="M12" i="32"/>
  <c r="O12" i="32"/>
  <c r="Q12" i="32"/>
  <c r="V12" i="32"/>
  <c r="G15" i="32"/>
  <c r="M15" i="32" s="1"/>
  <c r="I15" i="32"/>
  <c r="K15" i="32"/>
  <c r="O15" i="32"/>
  <c r="Q15" i="32"/>
  <c r="V15" i="32"/>
  <c r="G17" i="32"/>
  <c r="G8" i="32" s="1"/>
  <c r="I17" i="32"/>
  <c r="K17" i="32"/>
  <c r="O17" i="32"/>
  <c r="O8" i="32" s="1"/>
  <c r="Q17" i="32"/>
  <c r="V17" i="32"/>
  <c r="G22" i="32"/>
  <c r="I22" i="32"/>
  <c r="K22" i="32"/>
  <c r="M22" i="32"/>
  <c r="O22" i="32"/>
  <c r="Q22" i="32"/>
  <c r="V22" i="32"/>
  <c r="G25" i="32"/>
  <c r="I25" i="32"/>
  <c r="K25" i="32"/>
  <c r="M25" i="32"/>
  <c r="O25" i="32"/>
  <c r="Q25" i="32"/>
  <c r="V25" i="32"/>
  <c r="G27" i="32"/>
  <c r="I27" i="32"/>
  <c r="K27" i="32"/>
  <c r="O27" i="32"/>
  <c r="Q27" i="32"/>
  <c r="V27" i="32"/>
  <c r="G31" i="32"/>
  <c r="M31" i="32" s="1"/>
  <c r="I31" i="32"/>
  <c r="K31" i="32"/>
  <c r="O31" i="32"/>
  <c r="Q31" i="32"/>
  <c r="V31" i="32"/>
  <c r="G39" i="32"/>
  <c r="M39" i="32" s="1"/>
  <c r="I39" i="32"/>
  <c r="K39" i="32"/>
  <c r="O39" i="32"/>
  <c r="Q39" i="32"/>
  <c r="V39" i="32"/>
  <c r="G47" i="32"/>
  <c r="M47" i="32" s="1"/>
  <c r="I47" i="32"/>
  <c r="K47" i="32"/>
  <c r="O47" i="32"/>
  <c r="Q47" i="32"/>
  <c r="V47" i="32"/>
  <c r="G50" i="32"/>
  <c r="M50" i="32" s="1"/>
  <c r="I50" i="32"/>
  <c r="K50" i="32"/>
  <c r="O50" i="32"/>
  <c r="Q50" i="32"/>
  <c r="V50" i="32"/>
  <c r="G54" i="32"/>
  <c r="M54" i="32" s="1"/>
  <c r="I54" i="32"/>
  <c r="K54" i="32"/>
  <c r="O54" i="32"/>
  <c r="Q54" i="32"/>
  <c r="V54" i="32"/>
  <c r="I57" i="32"/>
  <c r="K57" i="32"/>
  <c r="Q57" i="32"/>
  <c r="V57" i="32"/>
  <c r="G58" i="32"/>
  <c r="G57" i="32" s="1"/>
  <c r="I58" i="32"/>
  <c r="K58" i="32"/>
  <c r="O58" i="32"/>
  <c r="O57" i="32" s="1"/>
  <c r="Q58" i="32"/>
  <c r="V58" i="32"/>
  <c r="G62" i="32"/>
  <c r="M62" i="32" s="1"/>
  <c r="I62" i="32"/>
  <c r="K62" i="32"/>
  <c r="O62" i="32"/>
  <c r="Q62" i="32"/>
  <c r="V62" i="32"/>
  <c r="G65" i="32"/>
  <c r="M65" i="32" s="1"/>
  <c r="I65" i="32"/>
  <c r="K65" i="32"/>
  <c r="O65" i="32"/>
  <c r="Q65" i="32"/>
  <c r="V65" i="32"/>
  <c r="G67" i="32"/>
  <c r="M67" i="32" s="1"/>
  <c r="I67" i="32"/>
  <c r="K67" i="32"/>
  <c r="O67" i="32"/>
  <c r="Q67" i="32"/>
  <c r="V67" i="32"/>
  <c r="G69" i="32"/>
  <c r="I69" i="32"/>
  <c r="K69" i="32"/>
  <c r="O69" i="32"/>
  <c r="Q69" i="32"/>
  <c r="V69" i="32"/>
  <c r="G72" i="32"/>
  <c r="M72" i="32" s="1"/>
  <c r="I72" i="32"/>
  <c r="K72" i="32"/>
  <c r="O72" i="32"/>
  <c r="Q72" i="32"/>
  <c r="V72" i="32"/>
  <c r="G75" i="32"/>
  <c r="M75" i="32" s="1"/>
  <c r="I75" i="32"/>
  <c r="K75" i="32"/>
  <c r="O75" i="32"/>
  <c r="Q75" i="32"/>
  <c r="V75" i="32"/>
  <c r="G78" i="32"/>
  <c r="M78" i="32" s="1"/>
  <c r="I78" i="32"/>
  <c r="K78" i="32"/>
  <c r="O78" i="32"/>
  <c r="Q78" i="32"/>
  <c r="V78" i="32"/>
  <c r="G79" i="32"/>
  <c r="M79" i="32" s="1"/>
  <c r="I79" i="32"/>
  <c r="K79" i="32"/>
  <c r="O79" i="32"/>
  <c r="Q79" i="32"/>
  <c r="V79" i="32"/>
  <c r="Q83" i="32"/>
  <c r="G84" i="32"/>
  <c r="M84" i="32" s="1"/>
  <c r="M83" i="32" s="1"/>
  <c r="I84" i="32"/>
  <c r="I83" i="32" s="1"/>
  <c r="K84" i="32"/>
  <c r="K83" i="32" s="1"/>
  <c r="O84" i="32"/>
  <c r="O83" i="32" s="1"/>
  <c r="Q84" i="32"/>
  <c r="V84" i="32"/>
  <c r="V83" i="32" s="1"/>
  <c r="G87" i="32"/>
  <c r="I87" i="32"/>
  <c r="K87" i="32"/>
  <c r="O87" i="32"/>
  <c r="Q87" i="32"/>
  <c r="V87" i="32"/>
  <c r="G92" i="32"/>
  <c r="M92" i="32" s="1"/>
  <c r="I92" i="32"/>
  <c r="K92" i="32"/>
  <c r="O92" i="32"/>
  <c r="Q92" i="32"/>
  <c r="V92" i="32"/>
  <c r="G93" i="32"/>
  <c r="M93" i="32" s="1"/>
  <c r="I93" i="32"/>
  <c r="K93" i="32"/>
  <c r="O93" i="32"/>
  <c r="Q93" i="32"/>
  <c r="V93" i="32"/>
  <c r="G95" i="32"/>
  <c r="I95" i="32"/>
  <c r="K95" i="32"/>
  <c r="M95" i="32"/>
  <c r="O95" i="32"/>
  <c r="Q95" i="32"/>
  <c r="V95" i="32"/>
  <c r="G98" i="32"/>
  <c r="M98" i="32" s="1"/>
  <c r="I98" i="32"/>
  <c r="K98" i="32"/>
  <c r="O98" i="32"/>
  <c r="O97" i="32" s="1"/>
  <c r="Q98" i="32"/>
  <c r="V98" i="32"/>
  <c r="G101" i="32"/>
  <c r="M101" i="32" s="1"/>
  <c r="I101" i="32"/>
  <c r="K101" i="32"/>
  <c r="O101" i="32"/>
  <c r="Q101" i="32"/>
  <c r="V101" i="32"/>
  <c r="G108" i="32"/>
  <c r="M108" i="32" s="1"/>
  <c r="I108" i="32"/>
  <c r="K108" i="32"/>
  <c r="O108" i="32"/>
  <c r="Q108" i="32"/>
  <c r="V108" i="32"/>
  <c r="V110" i="32"/>
  <c r="G111" i="32"/>
  <c r="M111" i="32" s="1"/>
  <c r="M110" i="32" s="1"/>
  <c r="I111" i="32"/>
  <c r="I110" i="32" s="1"/>
  <c r="K111" i="32"/>
  <c r="K110" i="32" s="1"/>
  <c r="O111" i="32"/>
  <c r="O110" i="32" s="1"/>
  <c r="Q111" i="32"/>
  <c r="Q110" i="32" s="1"/>
  <c r="V111" i="32"/>
  <c r="G114" i="32"/>
  <c r="I114" i="32"/>
  <c r="K114" i="32"/>
  <c r="K113" i="32" s="1"/>
  <c r="M114" i="32"/>
  <c r="O114" i="32"/>
  <c r="Q114" i="32"/>
  <c r="V114" i="32"/>
  <c r="V113" i="32" s="1"/>
  <c r="G119" i="32"/>
  <c r="I119" i="32"/>
  <c r="K119" i="32"/>
  <c r="O119" i="32"/>
  <c r="Q119" i="32"/>
  <c r="V119" i="32"/>
  <c r="G121" i="32"/>
  <c r="M121" i="32" s="1"/>
  <c r="I121" i="32"/>
  <c r="K121" i="32"/>
  <c r="O121" i="32"/>
  <c r="Q121" i="32"/>
  <c r="V121" i="32"/>
  <c r="O122" i="32"/>
  <c r="V122" i="32"/>
  <c r="G123" i="32"/>
  <c r="G122" i="32" s="1"/>
  <c r="I123" i="32"/>
  <c r="I122" i="32" s="1"/>
  <c r="K123" i="32"/>
  <c r="K122" i="32" s="1"/>
  <c r="M123" i="32"/>
  <c r="M122" i="32" s="1"/>
  <c r="O123" i="32"/>
  <c r="Q123" i="32"/>
  <c r="Q122" i="32" s="1"/>
  <c r="V123" i="32"/>
  <c r="G128" i="32"/>
  <c r="M128" i="32" s="1"/>
  <c r="M127" i="32" s="1"/>
  <c r="I128" i="32"/>
  <c r="I127" i="32" s="1"/>
  <c r="K128" i="32"/>
  <c r="K127" i="32" s="1"/>
  <c r="O128" i="32"/>
  <c r="O127" i="32" s="1"/>
  <c r="Q128" i="32"/>
  <c r="Q127" i="32" s="1"/>
  <c r="V128" i="32"/>
  <c r="V127" i="32" s="1"/>
  <c r="K129" i="32"/>
  <c r="V129" i="32"/>
  <c r="G130" i="32"/>
  <c r="M130" i="32" s="1"/>
  <c r="M129" i="32" s="1"/>
  <c r="I130" i="32"/>
  <c r="I129" i="32" s="1"/>
  <c r="K130" i="32"/>
  <c r="O130" i="32"/>
  <c r="O129" i="32" s="1"/>
  <c r="Q130" i="32"/>
  <c r="Q129" i="32" s="1"/>
  <c r="V130" i="32"/>
  <c r="G132" i="32"/>
  <c r="M132" i="32" s="1"/>
  <c r="I132" i="32"/>
  <c r="K132" i="32"/>
  <c r="O132" i="32"/>
  <c r="Q132" i="32"/>
  <c r="V132" i="32"/>
  <c r="G133" i="32"/>
  <c r="M133" i="32" s="1"/>
  <c r="I133" i="32"/>
  <c r="K133" i="32"/>
  <c r="O133" i="32"/>
  <c r="Q133" i="32"/>
  <c r="V133" i="32"/>
  <c r="G134" i="32"/>
  <c r="M134" i="32" s="1"/>
  <c r="I134" i="32"/>
  <c r="K134" i="32"/>
  <c r="O134" i="32"/>
  <c r="Q134" i="32"/>
  <c r="V134" i="32"/>
  <c r="G135" i="32"/>
  <c r="I135" i="32"/>
  <c r="K135" i="32"/>
  <c r="O135" i="32"/>
  <c r="Q135" i="32"/>
  <c r="V135" i="32"/>
  <c r="G136" i="32"/>
  <c r="M136" i="32" s="1"/>
  <c r="I136" i="32"/>
  <c r="K136" i="32"/>
  <c r="O136" i="32"/>
  <c r="Q136" i="32"/>
  <c r="V136" i="32"/>
  <c r="G137" i="32"/>
  <c r="M137" i="32" s="1"/>
  <c r="I137" i="32"/>
  <c r="K137" i="32"/>
  <c r="O137" i="32"/>
  <c r="Q137" i="32"/>
  <c r="V137" i="32"/>
  <c r="AF139" i="32"/>
  <c r="G9" i="31"/>
  <c r="M9" i="31" s="1"/>
  <c r="M8" i="31" s="1"/>
  <c r="I9" i="31"/>
  <c r="I8" i="31" s="1"/>
  <c r="K9" i="31"/>
  <c r="K8" i="31" s="1"/>
  <c r="O9" i="31"/>
  <c r="O8" i="31" s="1"/>
  <c r="Q9" i="31"/>
  <c r="Q8" i="31" s="1"/>
  <c r="V9" i="31"/>
  <c r="V8" i="31" s="1"/>
  <c r="G13" i="31"/>
  <c r="I13" i="31"/>
  <c r="K13" i="31"/>
  <c r="M13" i="31"/>
  <c r="O13" i="31"/>
  <c r="Q13" i="31"/>
  <c r="V13" i="31"/>
  <c r="G14" i="31"/>
  <c r="I14" i="31"/>
  <c r="K14" i="31"/>
  <c r="O14" i="31"/>
  <c r="Q14" i="31"/>
  <c r="V14" i="31"/>
  <c r="G15" i="31"/>
  <c r="M15" i="31" s="1"/>
  <c r="I15" i="31"/>
  <c r="K15" i="31"/>
  <c r="O15" i="31"/>
  <c r="Q15" i="31"/>
  <c r="V15" i="31"/>
  <c r="G16" i="31"/>
  <c r="M16" i="31" s="1"/>
  <c r="I16" i="31"/>
  <c r="K16" i="31"/>
  <c r="O16" i="31"/>
  <c r="Q16" i="31"/>
  <c r="V16" i="31"/>
  <c r="G17" i="31"/>
  <c r="M17" i="31" s="1"/>
  <c r="I17" i="31"/>
  <c r="K17" i="31"/>
  <c r="O17" i="31"/>
  <c r="Q17" i="31"/>
  <c r="V17" i="31"/>
  <c r="G18" i="31"/>
  <c r="M18" i="31" s="1"/>
  <c r="I18" i="31"/>
  <c r="K18" i="31"/>
  <c r="O18" i="31"/>
  <c r="Q18" i="31"/>
  <c r="V18" i="31"/>
  <c r="G19" i="31"/>
  <c r="M19" i="31" s="1"/>
  <c r="I19" i="31"/>
  <c r="K19" i="31"/>
  <c r="O19" i="31"/>
  <c r="Q19" i="31"/>
  <c r="V19" i="31"/>
  <c r="G20" i="31"/>
  <c r="M20" i="31" s="1"/>
  <c r="I20" i="31"/>
  <c r="K20" i="31"/>
  <c r="O20" i="31"/>
  <c r="Q20" i="31"/>
  <c r="V20" i="31"/>
  <c r="G21" i="31"/>
  <c r="I21" i="31"/>
  <c r="K21" i="31"/>
  <c r="M21" i="31"/>
  <c r="O21" i="31"/>
  <c r="Q21" i="31"/>
  <c r="V21" i="31"/>
  <c r="G22" i="31"/>
  <c r="M22" i="31" s="1"/>
  <c r="I22" i="31"/>
  <c r="K22" i="31"/>
  <c r="O22" i="31"/>
  <c r="Q22" i="31"/>
  <c r="V22" i="31"/>
  <c r="G23" i="31"/>
  <c r="M23" i="31" s="1"/>
  <c r="I23" i="31"/>
  <c r="K23" i="31"/>
  <c r="O23" i="31"/>
  <c r="Q23" i="31"/>
  <c r="V23" i="31"/>
  <c r="G24" i="31"/>
  <c r="M24" i="31" s="1"/>
  <c r="I24" i="31"/>
  <c r="K24" i="31"/>
  <c r="O24" i="31"/>
  <c r="Q24" i="31"/>
  <c r="V24" i="31"/>
  <c r="G25" i="31"/>
  <c r="M25" i="31" s="1"/>
  <c r="I25" i="31"/>
  <c r="K25" i="31"/>
  <c r="O25" i="31"/>
  <c r="Q25" i="31"/>
  <c r="V25" i="31"/>
  <c r="G26" i="31"/>
  <c r="M26" i="31" s="1"/>
  <c r="I26" i="31"/>
  <c r="K26" i="31"/>
  <c r="O26" i="31"/>
  <c r="Q26" i="31"/>
  <c r="V26" i="31"/>
  <c r="G28" i="31"/>
  <c r="M28" i="31" s="1"/>
  <c r="I28" i="31"/>
  <c r="K28" i="31"/>
  <c r="O28" i="31"/>
  <c r="Q28" i="31"/>
  <c r="V28" i="31"/>
  <c r="G29" i="31"/>
  <c r="M29" i="31" s="1"/>
  <c r="I29" i="31"/>
  <c r="I27" i="31" s="1"/>
  <c r="K29" i="31"/>
  <c r="O29" i="31"/>
  <c r="Q29" i="31"/>
  <c r="Q27" i="31" s="1"/>
  <c r="V29" i="31"/>
  <c r="AE31" i="31"/>
  <c r="F70" i="1" s="1"/>
  <c r="AF31" i="31"/>
  <c r="G70" i="1" s="1"/>
  <c r="BA131" i="30"/>
  <c r="BA117" i="30"/>
  <c r="BA73" i="30"/>
  <c r="BA31" i="30"/>
  <c r="BA28" i="30"/>
  <c r="BA17" i="30"/>
  <c r="G9" i="30"/>
  <c r="M9" i="30" s="1"/>
  <c r="I9" i="30"/>
  <c r="K9" i="30"/>
  <c r="O9" i="30"/>
  <c r="Q9" i="30"/>
  <c r="V9" i="30"/>
  <c r="G12" i="30"/>
  <c r="M12" i="30" s="1"/>
  <c r="I12" i="30"/>
  <c r="K12" i="30"/>
  <c r="O12" i="30"/>
  <c r="Q12" i="30"/>
  <c r="V12" i="30"/>
  <c r="G15" i="30"/>
  <c r="I15" i="30"/>
  <c r="K15" i="30"/>
  <c r="M15" i="30"/>
  <c r="O15" i="30"/>
  <c r="Q15" i="30"/>
  <c r="V15" i="30"/>
  <c r="G19" i="30"/>
  <c r="M19" i="30" s="1"/>
  <c r="I19" i="30"/>
  <c r="K19" i="30"/>
  <c r="O19" i="30"/>
  <c r="Q19" i="30"/>
  <c r="V19" i="30"/>
  <c r="G21" i="30"/>
  <c r="M21" i="30" s="1"/>
  <c r="I21" i="30"/>
  <c r="K21" i="30"/>
  <c r="O21" i="30"/>
  <c r="Q21" i="30"/>
  <c r="V21" i="30"/>
  <c r="G27" i="30"/>
  <c r="I27" i="30"/>
  <c r="K27" i="30"/>
  <c r="M27" i="30"/>
  <c r="O27" i="30"/>
  <c r="Q27" i="30"/>
  <c r="V27" i="30"/>
  <c r="G30" i="30"/>
  <c r="I30" i="30"/>
  <c r="K30" i="30"/>
  <c r="O30" i="30"/>
  <c r="Q30" i="30"/>
  <c r="V30" i="30"/>
  <c r="G32" i="30"/>
  <c r="M32" i="30" s="1"/>
  <c r="I32" i="30"/>
  <c r="K32" i="30"/>
  <c r="O32" i="30"/>
  <c r="Q32" i="30"/>
  <c r="V32" i="30"/>
  <c r="G36" i="30"/>
  <c r="M36" i="30" s="1"/>
  <c r="I36" i="30"/>
  <c r="K36" i="30"/>
  <c r="O36" i="30"/>
  <c r="Q36" i="30"/>
  <c r="V36" i="30"/>
  <c r="G44" i="30"/>
  <c r="M44" i="30" s="1"/>
  <c r="I44" i="30"/>
  <c r="K44" i="30"/>
  <c r="O44" i="30"/>
  <c r="Q44" i="30"/>
  <c r="V44" i="30"/>
  <c r="G52" i="30"/>
  <c r="M52" i="30" s="1"/>
  <c r="I52" i="30"/>
  <c r="K52" i="30"/>
  <c r="O52" i="30"/>
  <c r="Q52" i="30"/>
  <c r="V52" i="30"/>
  <c r="G56" i="30"/>
  <c r="M56" i="30" s="1"/>
  <c r="I56" i="30"/>
  <c r="K56" i="30"/>
  <c r="O56" i="30"/>
  <c r="Q56" i="30"/>
  <c r="V56" i="30"/>
  <c r="G61" i="30"/>
  <c r="M61" i="30" s="1"/>
  <c r="I61" i="30"/>
  <c r="K61" i="30"/>
  <c r="O61" i="30"/>
  <c r="Q61" i="30"/>
  <c r="V61" i="30"/>
  <c r="G65" i="30"/>
  <c r="M65" i="30" s="1"/>
  <c r="I65" i="30"/>
  <c r="K65" i="30"/>
  <c r="K64" i="30" s="1"/>
  <c r="O65" i="30"/>
  <c r="O64" i="30" s="1"/>
  <c r="Q65" i="30"/>
  <c r="V65" i="30"/>
  <c r="V64" i="30" s="1"/>
  <c r="G68" i="30"/>
  <c r="I68" i="30"/>
  <c r="K68" i="30"/>
  <c r="M68" i="30"/>
  <c r="O68" i="30"/>
  <c r="Q68" i="30"/>
  <c r="V68" i="30"/>
  <c r="G72" i="30"/>
  <c r="M72" i="30" s="1"/>
  <c r="I72" i="30"/>
  <c r="K72" i="30"/>
  <c r="O72" i="30"/>
  <c r="Q72" i="30"/>
  <c r="V72" i="30"/>
  <c r="G75" i="30"/>
  <c r="I75" i="30"/>
  <c r="K75" i="30"/>
  <c r="O75" i="30"/>
  <c r="Q75" i="30"/>
  <c r="V75" i="30"/>
  <c r="G79" i="30"/>
  <c r="I79" i="30"/>
  <c r="K79" i="30"/>
  <c r="M79" i="30"/>
  <c r="O79" i="30"/>
  <c r="Q79" i="30"/>
  <c r="V79" i="30"/>
  <c r="G81" i="30"/>
  <c r="M81" i="30" s="1"/>
  <c r="I81" i="30"/>
  <c r="K81" i="30"/>
  <c r="K71" i="30" s="1"/>
  <c r="O81" i="30"/>
  <c r="Q81" i="30"/>
  <c r="V81" i="30"/>
  <c r="G84" i="30"/>
  <c r="M84" i="30" s="1"/>
  <c r="I84" i="30"/>
  <c r="K84" i="30"/>
  <c r="O84" i="30"/>
  <c r="Q84" i="30"/>
  <c r="V84" i="30"/>
  <c r="G88" i="30"/>
  <c r="M88" i="30" s="1"/>
  <c r="I88" i="30"/>
  <c r="K88" i="30"/>
  <c r="O88" i="30"/>
  <c r="Q88" i="30"/>
  <c r="V88" i="30"/>
  <c r="G89" i="30"/>
  <c r="I89" i="30"/>
  <c r="K89" i="30"/>
  <c r="M89" i="30"/>
  <c r="O89" i="30"/>
  <c r="Q89" i="30"/>
  <c r="V89" i="30"/>
  <c r="K93" i="30"/>
  <c r="G94" i="30"/>
  <c r="M94" i="30" s="1"/>
  <c r="M93" i="30" s="1"/>
  <c r="I94" i="30"/>
  <c r="I93" i="30" s="1"/>
  <c r="K94" i="30"/>
  <c r="O94" i="30"/>
  <c r="O93" i="30" s="1"/>
  <c r="Q94" i="30"/>
  <c r="Q93" i="30" s="1"/>
  <c r="V94" i="30"/>
  <c r="V93" i="30" s="1"/>
  <c r="G97" i="30"/>
  <c r="I97" i="30"/>
  <c r="K97" i="30"/>
  <c r="M97" i="30"/>
  <c r="O97" i="30"/>
  <c r="Q97" i="30"/>
  <c r="Q96" i="30" s="1"/>
  <c r="V97" i="30"/>
  <c r="G104" i="30"/>
  <c r="M104" i="30" s="1"/>
  <c r="I104" i="30"/>
  <c r="K104" i="30"/>
  <c r="K96" i="30" s="1"/>
  <c r="O104" i="30"/>
  <c r="Q104" i="30"/>
  <c r="V104" i="30"/>
  <c r="G105" i="30"/>
  <c r="M105" i="30" s="1"/>
  <c r="I105" i="30"/>
  <c r="K105" i="30"/>
  <c r="O105" i="30"/>
  <c r="Q105" i="30"/>
  <c r="V105" i="30"/>
  <c r="G106" i="30"/>
  <c r="M106" i="30" s="1"/>
  <c r="I106" i="30"/>
  <c r="K106" i="30"/>
  <c r="O106" i="30"/>
  <c r="Q106" i="30"/>
  <c r="V106" i="30"/>
  <c r="G109" i="30"/>
  <c r="I109" i="30"/>
  <c r="K109" i="30"/>
  <c r="M109" i="30"/>
  <c r="O109" i="30"/>
  <c r="Q109" i="30"/>
  <c r="V109" i="30"/>
  <c r="G112" i="30"/>
  <c r="I112" i="30"/>
  <c r="K112" i="30"/>
  <c r="K111" i="30" s="1"/>
  <c r="M112" i="30"/>
  <c r="O112" i="30"/>
  <c r="Q112" i="30"/>
  <c r="V112" i="30"/>
  <c r="V111" i="30" s="1"/>
  <c r="G113" i="30"/>
  <c r="G111" i="30" s="1"/>
  <c r="I113" i="30"/>
  <c r="K113" i="30"/>
  <c r="O113" i="30"/>
  <c r="O111" i="30" s="1"/>
  <c r="Q113" i="30"/>
  <c r="V113" i="30"/>
  <c r="G116" i="30"/>
  <c r="G115" i="30" s="1"/>
  <c r="I116" i="30"/>
  <c r="I115" i="30" s="1"/>
  <c r="K116" i="30"/>
  <c r="O116" i="30"/>
  <c r="Q116" i="30"/>
  <c r="Q115" i="30" s="1"/>
  <c r="V116" i="30"/>
  <c r="G120" i="30"/>
  <c r="M120" i="30" s="1"/>
  <c r="I120" i="30"/>
  <c r="K120" i="30"/>
  <c r="O120" i="30"/>
  <c r="Q120" i="30"/>
  <c r="V120" i="30"/>
  <c r="G123" i="30"/>
  <c r="M123" i="30" s="1"/>
  <c r="I123" i="30"/>
  <c r="K123" i="30"/>
  <c r="O123" i="30"/>
  <c r="Q123" i="30"/>
  <c r="V123" i="30"/>
  <c r="I125" i="30"/>
  <c r="Q125" i="30"/>
  <c r="G126" i="30"/>
  <c r="G125" i="30" s="1"/>
  <c r="I126" i="30"/>
  <c r="K126" i="30"/>
  <c r="K125" i="30" s="1"/>
  <c r="O126" i="30"/>
  <c r="O125" i="30" s="1"/>
  <c r="Q126" i="30"/>
  <c r="V126" i="30"/>
  <c r="V125" i="30" s="1"/>
  <c r="G130" i="30"/>
  <c r="M130" i="30" s="1"/>
  <c r="I130" i="30"/>
  <c r="K130" i="30"/>
  <c r="O130" i="30"/>
  <c r="Q130" i="30"/>
  <c r="V130" i="30"/>
  <c r="G136" i="30"/>
  <c r="I136" i="30"/>
  <c r="K136" i="30"/>
  <c r="M136" i="30"/>
  <c r="O136" i="30"/>
  <c r="Q136" i="30"/>
  <c r="V136" i="30"/>
  <c r="G138" i="30"/>
  <c r="M138" i="30" s="1"/>
  <c r="I138" i="30"/>
  <c r="K138" i="30"/>
  <c r="O138" i="30"/>
  <c r="Q138" i="30"/>
  <c r="V138" i="30"/>
  <c r="G140" i="30"/>
  <c r="I140" i="30"/>
  <c r="K140" i="30"/>
  <c r="M140" i="30"/>
  <c r="O140" i="30"/>
  <c r="Q140" i="30"/>
  <c r="V140" i="30"/>
  <c r="O141" i="30"/>
  <c r="G142" i="30"/>
  <c r="G141" i="30" s="1"/>
  <c r="I142" i="30"/>
  <c r="I141" i="30" s="1"/>
  <c r="K142" i="30"/>
  <c r="K141" i="30" s="1"/>
  <c r="M142" i="30"/>
  <c r="M141" i="30" s="1"/>
  <c r="O142" i="30"/>
  <c r="Q142" i="30"/>
  <c r="Q141" i="30" s="1"/>
  <c r="V142" i="30"/>
  <c r="V141" i="30" s="1"/>
  <c r="K147" i="30"/>
  <c r="V147" i="30"/>
  <c r="G148" i="30"/>
  <c r="G147" i="30" s="1"/>
  <c r="I148" i="30"/>
  <c r="I147" i="30" s="1"/>
  <c r="K148" i="30"/>
  <c r="O148" i="30"/>
  <c r="O147" i="30" s="1"/>
  <c r="Q148" i="30"/>
  <c r="Q147" i="30" s="1"/>
  <c r="V148" i="30"/>
  <c r="K149" i="30"/>
  <c r="G150" i="30"/>
  <c r="M150" i="30" s="1"/>
  <c r="M149" i="30" s="1"/>
  <c r="I150" i="30"/>
  <c r="I149" i="30" s="1"/>
  <c r="K150" i="30"/>
  <c r="O150" i="30"/>
  <c r="O149" i="30" s="1"/>
  <c r="Q150" i="30"/>
  <c r="Q149" i="30" s="1"/>
  <c r="V150" i="30"/>
  <c r="V149" i="30" s="1"/>
  <c r="G152" i="30"/>
  <c r="I152" i="30"/>
  <c r="K152" i="30"/>
  <c r="M152" i="30"/>
  <c r="O152" i="30"/>
  <c r="Q152" i="30"/>
  <c r="V152" i="30"/>
  <c r="G153" i="30"/>
  <c r="I153" i="30"/>
  <c r="K153" i="30"/>
  <c r="O153" i="30"/>
  <c r="Q153" i="30"/>
  <c r="V153" i="30"/>
  <c r="G154" i="30"/>
  <c r="M154" i="30" s="1"/>
  <c r="I154" i="30"/>
  <c r="K154" i="30"/>
  <c r="O154" i="30"/>
  <c r="Q154" i="30"/>
  <c r="V154" i="30"/>
  <c r="G155" i="30"/>
  <c r="M155" i="30" s="1"/>
  <c r="I155" i="30"/>
  <c r="K155" i="30"/>
  <c r="O155" i="30"/>
  <c r="Q155" i="30"/>
  <c r="V155" i="30"/>
  <c r="G156" i="30"/>
  <c r="I156" i="30"/>
  <c r="K156" i="30"/>
  <c r="M156" i="30"/>
  <c r="O156" i="30"/>
  <c r="Q156" i="30"/>
  <c r="V156" i="30"/>
  <c r="G157" i="30"/>
  <c r="M157" i="30" s="1"/>
  <c r="I157" i="30"/>
  <c r="K157" i="30"/>
  <c r="O157" i="30"/>
  <c r="Q157" i="30"/>
  <c r="V157" i="30"/>
  <c r="AF159" i="30"/>
  <c r="G9" i="29"/>
  <c r="M9" i="29" s="1"/>
  <c r="M8" i="29" s="1"/>
  <c r="I9" i="29"/>
  <c r="I8" i="29" s="1"/>
  <c r="K9" i="29"/>
  <c r="K8" i="29" s="1"/>
  <c r="O9" i="29"/>
  <c r="O8" i="29" s="1"/>
  <c r="Q9" i="29"/>
  <c r="Q8" i="29" s="1"/>
  <c r="V9" i="29"/>
  <c r="V8" i="29" s="1"/>
  <c r="G13" i="29"/>
  <c r="M13" i="29" s="1"/>
  <c r="I13" i="29"/>
  <c r="K13" i="29"/>
  <c r="O13" i="29"/>
  <c r="Q13" i="29"/>
  <c r="V13" i="29"/>
  <c r="G14" i="29"/>
  <c r="I14" i="29"/>
  <c r="K14" i="29"/>
  <c r="O14" i="29"/>
  <c r="Q14" i="29"/>
  <c r="V14" i="29"/>
  <c r="G15" i="29"/>
  <c r="I15" i="29"/>
  <c r="K15" i="29"/>
  <c r="M15" i="29"/>
  <c r="O15" i="29"/>
  <c r="Q15" i="29"/>
  <c r="V15" i="29"/>
  <c r="G16" i="29"/>
  <c r="M16" i="29" s="1"/>
  <c r="I16" i="29"/>
  <c r="K16" i="29"/>
  <c r="O16" i="29"/>
  <c r="Q16" i="29"/>
  <c r="V16" i="29"/>
  <c r="G17" i="29"/>
  <c r="M17" i="29" s="1"/>
  <c r="I17" i="29"/>
  <c r="K17" i="29"/>
  <c r="O17" i="29"/>
  <c r="Q17" i="29"/>
  <c r="V17" i="29"/>
  <c r="G19" i="29"/>
  <c r="M19" i="29" s="1"/>
  <c r="I19" i="29"/>
  <c r="K19" i="29"/>
  <c r="O19" i="29"/>
  <c r="Q19" i="29"/>
  <c r="V19" i="29"/>
  <c r="G20" i="29"/>
  <c r="I20" i="29"/>
  <c r="K20" i="29"/>
  <c r="M20" i="29"/>
  <c r="O20" i="29"/>
  <c r="Q20" i="29"/>
  <c r="V20" i="29"/>
  <c r="G22" i="29"/>
  <c r="M22" i="29" s="1"/>
  <c r="I22" i="29"/>
  <c r="K22" i="29"/>
  <c r="O22" i="29"/>
  <c r="Q22" i="29"/>
  <c r="V22" i="29"/>
  <c r="G23" i="29"/>
  <c r="M23" i="29" s="1"/>
  <c r="I23" i="29"/>
  <c r="K23" i="29"/>
  <c r="O23" i="29"/>
  <c r="Q23" i="29"/>
  <c r="V23" i="29"/>
  <c r="G24" i="29"/>
  <c r="M24" i="29" s="1"/>
  <c r="I24" i="29"/>
  <c r="K24" i="29"/>
  <c r="O24" i="29"/>
  <c r="Q24" i="29"/>
  <c r="V24" i="29"/>
  <c r="G25" i="29"/>
  <c r="I25" i="29"/>
  <c r="K25" i="29"/>
  <c r="M25" i="29"/>
  <c r="O25" i="29"/>
  <c r="Q25" i="29"/>
  <c r="V25" i="29"/>
  <c r="G26" i="29"/>
  <c r="M26" i="29" s="1"/>
  <c r="I26" i="29"/>
  <c r="K26" i="29"/>
  <c r="O26" i="29"/>
  <c r="Q26" i="29"/>
  <c r="V26" i="29"/>
  <c r="G27" i="29"/>
  <c r="M27" i="29" s="1"/>
  <c r="I27" i="29"/>
  <c r="K27" i="29"/>
  <c r="O27" i="29"/>
  <c r="Q27" i="29"/>
  <c r="V27" i="29"/>
  <c r="G28" i="29"/>
  <c r="M28" i="29" s="1"/>
  <c r="I28" i="29"/>
  <c r="K28" i="29"/>
  <c r="O28" i="29"/>
  <c r="Q28" i="29"/>
  <c r="V28" i="29"/>
  <c r="G30" i="29"/>
  <c r="M30" i="29" s="1"/>
  <c r="I30" i="29"/>
  <c r="K30" i="29"/>
  <c r="O30" i="29"/>
  <c r="O29" i="29" s="1"/>
  <c r="Q30" i="29"/>
  <c r="V30" i="29"/>
  <c r="G31" i="29"/>
  <c r="M31" i="29" s="1"/>
  <c r="I31" i="29"/>
  <c r="I29" i="29" s="1"/>
  <c r="K31" i="29"/>
  <c r="O31" i="29"/>
  <c r="Q31" i="29"/>
  <c r="Q29" i="29" s="1"/>
  <c r="V31" i="29"/>
  <c r="AF33" i="29"/>
  <c r="G67" i="1" s="1"/>
  <c r="BA140" i="28"/>
  <c r="BA121" i="28"/>
  <c r="BA72" i="28"/>
  <c r="BA31" i="28"/>
  <c r="BA28" i="28"/>
  <c r="BA17" i="28"/>
  <c r="G9" i="28"/>
  <c r="M9" i="28" s="1"/>
  <c r="I9" i="28"/>
  <c r="K9" i="28"/>
  <c r="O9" i="28"/>
  <c r="Q9" i="28"/>
  <c r="V9" i="28"/>
  <c r="V8" i="28" s="1"/>
  <c r="G12" i="28"/>
  <c r="I12" i="28"/>
  <c r="K12" i="28"/>
  <c r="M12" i="28"/>
  <c r="O12" i="28"/>
  <c r="Q12" i="28"/>
  <c r="V12" i="28"/>
  <c r="G15" i="28"/>
  <c r="I15" i="28"/>
  <c r="K15" i="28"/>
  <c r="O15" i="28"/>
  <c r="Q15" i="28"/>
  <c r="V15" i="28"/>
  <c r="G19" i="28"/>
  <c r="M19" i="28" s="1"/>
  <c r="I19" i="28"/>
  <c r="K19" i="28"/>
  <c r="O19" i="28"/>
  <c r="Q19" i="28"/>
  <c r="V19" i="28"/>
  <c r="G21" i="28"/>
  <c r="M21" i="28" s="1"/>
  <c r="I21" i="28"/>
  <c r="K21" i="28"/>
  <c r="O21" i="28"/>
  <c r="Q21" i="28"/>
  <c r="V21" i="28"/>
  <c r="G27" i="28"/>
  <c r="I27" i="28"/>
  <c r="K27" i="28"/>
  <c r="O27" i="28"/>
  <c r="Q27" i="28"/>
  <c r="V27" i="28"/>
  <c r="G30" i="28"/>
  <c r="M30" i="28" s="1"/>
  <c r="I30" i="28"/>
  <c r="K30" i="28"/>
  <c r="O30" i="28"/>
  <c r="Q30" i="28"/>
  <c r="V30" i="28"/>
  <c r="G32" i="28"/>
  <c r="M32" i="28" s="1"/>
  <c r="I32" i="28"/>
  <c r="K32" i="28"/>
  <c r="O32" i="28"/>
  <c r="Q32" i="28"/>
  <c r="V32" i="28"/>
  <c r="V26" i="28" s="1"/>
  <c r="G36" i="28"/>
  <c r="I36" i="28"/>
  <c r="K36" i="28"/>
  <c r="M36" i="28"/>
  <c r="O36" i="28"/>
  <c r="Q36" i="28"/>
  <c r="V36" i="28"/>
  <c r="G44" i="28"/>
  <c r="M44" i="28" s="1"/>
  <c r="I44" i="28"/>
  <c r="K44" i="28"/>
  <c r="O44" i="28"/>
  <c r="Q44" i="28"/>
  <c r="V44" i="28"/>
  <c r="G52" i="28"/>
  <c r="M52" i="28" s="1"/>
  <c r="I52" i="28"/>
  <c r="K52" i="28"/>
  <c r="O52" i="28"/>
  <c r="Q52" i="28"/>
  <c r="V52" i="28"/>
  <c r="G55" i="28"/>
  <c r="M55" i="28" s="1"/>
  <c r="I55" i="28"/>
  <c r="K55" i="28"/>
  <c r="O55" i="28"/>
  <c r="Q55" i="28"/>
  <c r="V55" i="28"/>
  <c r="G60" i="28"/>
  <c r="I60" i="28"/>
  <c r="K60" i="28"/>
  <c r="M60" i="28"/>
  <c r="O60" i="28"/>
  <c r="Q60" i="28"/>
  <c r="V60" i="28"/>
  <c r="G64" i="28"/>
  <c r="M64" i="28" s="1"/>
  <c r="I64" i="28"/>
  <c r="K64" i="28"/>
  <c r="O64" i="28"/>
  <c r="O63" i="28" s="1"/>
  <c r="Q64" i="28"/>
  <c r="Q63" i="28" s="1"/>
  <c r="V64" i="28"/>
  <c r="G67" i="28"/>
  <c r="M67" i="28" s="1"/>
  <c r="I67" i="28"/>
  <c r="K67" i="28"/>
  <c r="O67" i="28"/>
  <c r="Q67" i="28"/>
  <c r="V67" i="28"/>
  <c r="G71" i="28"/>
  <c r="I71" i="28"/>
  <c r="K71" i="28"/>
  <c r="O71" i="28"/>
  <c r="Q71" i="28"/>
  <c r="V71" i="28"/>
  <c r="G74" i="28"/>
  <c r="M74" i="28" s="1"/>
  <c r="I74" i="28"/>
  <c r="K74" i="28"/>
  <c r="O74" i="28"/>
  <c r="Q74" i="28"/>
  <c r="V74" i="28"/>
  <c r="G78" i="28"/>
  <c r="I78" i="28"/>
  <c r="K78" i="28"/>
  <c r="M78" i="28"/>
  <c r="O78" i="28"/>
  <c r="Q78" i="28"/>
  <c r="V78" i="28"/>
  <c r="G80" i="28"/>
  <c r="M80" i="28" s="1"/>
  <c r="I80" i="28"/>
  <c r="K80" i="28"/>
  <c r="O80" i="28"/>
  <c r="Q80" i="28"/>
  <c r="V80" i="28"/>
  <c r="G82" i="28"/>
  <c r="M82" i="28" s="1"/>
  <c r="I82" i="28"/>
  <c r="K82" i="28"/>
  <c r="O82" i="28"/>
  <c r="Q82" i="28"/>
  <c r="V82" i="28"/>
  <c r="G85" i="28"/>
  <c r="M85" i="28" s="1"/>
  <c r="I85" i="28"/>
  <c r="K85" i="28"/>
  <c r="O85" i="28"/>
  <c r="Q85" i="28"/>
  <c r="V85" i="28"/>
  <c r="G88" i="28"/>
  <c r="I88" i="28"/>
  <c r="K88" i="28"/>
  <c r="M88" i="28"/>
  <c r="O88" i="28"/>
  <c r="Q88" i="28"/>
  <c r="V88" i="28"/>
  <c r="G92" i="28"/>
  <c r="I92" i="28"/>
  <c r="K92" i="28"/>
  <c r="M92" i="28"/>
  <c r="O92" i="28"/>
  <c r="Q92" i="28"/>
  <c r="V92" i="28"/>
  <c r="G93" i="28"/>
  <c r="M93" i="28" s="1"/>
  <c r="I93" i="28"/>
  <c r="K93" i="28"/>
  <c r="O93" i="28"/>
  <c r="Q93" i="28"/>
  <c r="V93" i="28"/>
  <c r="O97" i="28"/>
  <c r="G98" i="28"/>
  <c r="G97" i="28" s="1"/>
  <c r="I98" i="28"/>
  <c r="I97" i="28" s="1"/>
  <c r="K98" i="28"/>
  <c r="K97" i="28" s="1"/>
  <c r="O98" i="28"/>
  <c r="Q98" i="28"/>
  <c r="Q97" i="28" s="1"/>
  <c r="V98" i="28"/>
  <c r="V97" i="28" s="1"/>
  <c r="G101" i="28"/>
  <c r="I101" i="28"/>
  <c r="K101" i="28"/>
  <c r="O101" i="28"/>
  <c r="Q101" i="28"/>
  <c r="V101" i="28"/>
  <c r="G108" i="28"/>
  <c r="M108" i="28" s="1"/>
  <c r="I108" i="28"/>
  <c r="K108" i="28"/>
  <c r="O108" i="28"/>
  <c r="Q108" i="28"/>
  <c r="V108" i="28"/>
  <c r="G109" i="28"/>
  <c r="I109" i="28"/>
  <c r="K109" i="28"/>
  <c r="K100" i="28" s="1"/>
  <c r="M109" i="28"/>
  <c r="O109" i="28"/>
  <c r="Q109" i="28"/>
  <c r="V109" i="28"/>
  <c r="V100" i="28" s="1"/>
  <c r="G110" i="28"/>
  <c r="I110" i="28"/>
  <c r="K110" i="28"/>
  <c r="M110" i="28"/>
  <c r="O110" i="28"/>
  <c r="Q110" i="28"/>
  <c r="V110" i="28"/>
  <c r="G113" i="28"/>
  <c r="M113" i="28" s="1"/>
  <c r="I113" i="28"/>
  <c r="K113" i="28"/>
  <c r="O113" i="28"/>
  <c r="Q113" i="28"/>
  <c r="V113" i="28"/>
  <c r="O115" i="28"/>
  <c r="G116" i="28"/>
  <c r="M116" i="28" s="1"/>
  <c r="M115" i="28" s="1"/>
  <c r="I116" i="28"/>
  <c r="I115" i="28" s="1"/>
  <c r="K116" i="28"/>
  <c r="K115" i="28" s="1"/>
  <c r="O116" i="28"/>
  <c r="Q116" i="28"/>
  <c r="V116" i="28"/>
  <c r="V115" i="28" s="1"/>
  <c r="G117" i="28"/>
  <c r="I117" i="28"/>
  <c r="K117" i="28"/>
  <c r="M117" i="28"/>
  <c r="O117" i="28"/>
  <c r="Q117" i="28"/>
  <c r="Q115" i="28" s="1"/>
  <c r="V117" i="28"/>
  <c r="G120" i="28"/>
  <c r="M120" i="28" s="1"/>
  <c r="I120" i="28"/>
  <c r="K120" i="28"/>
  <c r="K119" i="28" s="1"/>
  <c r="O120" i="28"/>
  <c r="O119" i="28" s="1"/>
  <c r="Q120" i="28"/>
  <c r="V120" i="28"/>
  <c r="G124" i="28"/>
  <c r="M124" i="28" s="1"/>
  <c r="I124" i="28"/>
  <c r="K124" i="28"/>
  <c r="O124" i="28"/>
  <c r="Q124" i="28"/>
  <c r="V124" i="28"/>
  <c r="G132" i="28"/>
  <c r="I132" i="28"/>
  <c r="K132" i="28"/>
  <c r="M132" i="28"/>
  <c r="O132" i="28"/>
  <c r="Q132" i="28"/>
  <c r="V132" i="28"/>
  <c r="G135" i="28"/>
  <c r="M135" i="28" s="1"/>
  <c r="M134" i="28" s="1"/>
  <c r="I135" i="28"/>
  <c r="I134" i="28" s="1"/>
  <c r="K135" i="28"/>
  <c r="K134" i="28" s="1"/>
  <c r="O135" i="28"/>
  <c r="O134" i="28" s="1"/>
  <c r="Q135" i="28"/>
  <c r="Q134" i="28" s="1"/>
  <c r="V135" i="28"/>
  <c r="V134" i="28" s="1"/>
  <c r="G139" i="28"/>
  <c r="G138" i="28" s="1"/>
  <c r="I139" i="28"/>
  <c r="K139" i="28"/>
  <c r="O139" i="28"/>
  <c r="Q139" i="28"/>
  <c r="V139" i="28"/>
  <c r="G146" i="28"/>
  <c r="M146" i="28" s="1"/>
  <c r="I146" i="28"/>
  <c r="K146" i="28"/>
  <c r="O146" i="28"/>
  <c r="Q146" i="28"/>
  <c r="V146" i="28"/>
  <c r="G149" i="28"/>
  <c r="M149" i="28" s="1"/>
  <c r="I149" i="28"/>
  <c r="K149" i="28"/>
  <c r="O149" i="28"/>
  <c r="Q149" i="28"/>
  <c r="V149" i="28"/>
  <c r="G151" i="28"/>
  <c r="I151" i="28"/>
  <c r="K151" i="28"/>
  <c r="M151" i="28"/>
  <c r="O151" i="28"/>
  <c r="Q151" i="28"/>
  <c r="V151" i="28"/>
  <c r="G153" i="28"/>
  <c r="G152" i="28" s="1"/>
  <c r="I153" i="28"/>
  <c r="I152" i="28" s="1"/>
  <c r="K153" i="28"/>
  <c r="K152" i="28" s="1"/>
  <c r="O153" i="28"/>
  <c r="O152" i="28" s="1"/>
  <c r="Q153" i="28"/>
  <c r="Q152" i="28" s="1"/>
  <c r="V153" i="28"/>
  <c r="V152" i="28" s="1"/>
  <c r="O158" i="28"/>
  <c r="G159" i="28"/>
  <c r="M159" i="28" s="1"/>
  <c r="M158" i="28" s="1"/>
  <c r="I159" i="28"/>
  <c r="I158" i="28" s="1"/>
  <c r="K159" i="28"/>
  <c r="K158" i="28" s="1"/>
  <c r="O159" i="28"/>
  <c r="Q159" i="28"/>
  <c r="Q158" i="28" s="1"/>
  <c r="V159" i="28"/>
  <c r="V158" i="28" s="1"/>
  <c r="G161" i="28"/>
  <c r="G160" i="28" s="1"/>
  <c r="I161" i="28"/>
  <c r="I160" i="28" s="1"/>
  <c r="K161" i="28"/>
  <c r="K160" i="28" s="1"/>
  <c r="O161" i="28"/>
  <c r="O160" i="28" s="1"/>
  <c r="Q161" i="28"/>
  <c r="Q160" i="28" s="1"/>
  <c r="V161" i="28"/>
  <c r="V160" i="28" s="1"/>
  <c r="G163" i="28"/>
  <c r="I163" i="28"/>
  <c r="K163" i="28"/>
  <c r="M163" i="28"/>
  <c r="O163" i="28"/>
  <c r="Q163" i="28"/>
  <c r="V163" i="28"/>
  <c r="G164" i="28"/>
  <c r="M164" i="28" s="1"/>
  <c r="I164" i="28"/>
  <c r="K164" i="28"/>
  <c r="O164" i="28"/>
  <c r="Q164" i="28"/>
  <c r="V164" i="28"/>
  <c r="G165" i="28"/>
  <c r="I165" i="28"/>
  <c r="K165" i="28"/>
  <c r="O165" i="28"/>
  <c r="Q165" i="28"/>
  <c r="V165" i="28"/>
  <c r="G166" i="28"/>
  <c r="M166" i="28" s="1"/>
  <c r="I166" i="28"/>
  <c r="K166" i="28"/>
  <c r="O166" i="28"/>
  <c r="Q166" i="28"/>
  <c r="V166" i="28"/>
  <c r="G167" i="28"/>
  <c r="I167" i="28"/>
  <c r="K167" i="28"/>
  <c r="M167" i="28"/>
  <c r="O167" i="28"/>
  <c r="Q167" i="28"/>
  <c r="V167" i="28"/>
  <c r="G168" i="28"/>
  <c r="M168" i="28" s="1"/>
  <c r="I168" i="28"/>
  <c r="K168" i="28"/>
  <c r="O168" i="28"/>
  <c r="Q168" i="28"/>
  <c r="V168" i="28"/>
  <c r="G169" i="28"/>
  <c r="M169" i="28" s="1"/>
  <c r="I169" i="28"/>
  <c r="K169" i="28"/>
  <c r="O169" i="28"/>
  <c r="Q169" i="28"/>
  <c r="V169" i="28"/>
  <c r="AF171" i="28"/>
  <c r="G9" i="27"/>
  <c r="M9" i="27" s="1"/>
  <c r="I9" i="27"/>
  <c r="K9" i="27"/>
  <c r="O9" i="27"/>
  <c r="Q9" i="27"/>
  <c r="V9" i="27"/>
  <c r="G10" i="27"/>
  <c r="M10" i="27" s="1"/>
  <c r="I10" i="27"/>
  <c r="K10" i="27"/>
  <c r="O10" i="27"/>
  <c r="Q10" i="27"/>
  <c r="V10" i="27"/>
  <c r="G11" i="27"/>
  <c r="M11" i="27" s="1"/>
  <c r="I11" i="27"/>
  <c r="K11" i="27"/>
  <c r="O11" i="27"/>
  <c r="Q11" i="27"/>
  <c r="V11" i="27"/>
  <c r="G13" i="27"/>
  <c r="I13" i="27"/>
  <c r="K13" i="27"/>
  <c r="O13" i="27"/>
  <c r="Q13" i="27"/>
  <c r="V13" i="27"/>
  <c r="G15" i="27"/>
  <c r="M15" i="27" s="1"/>
  <c r="I15" i="27"/>
  <c r="K15" i="27"/>
  <c r="O15" i="27"/>
  <c r="Q15" i="27"/>
  <c r="V15" i="27"/>
  <c r="G16" i="27"/>
  <c r="I16" i="27"/>
  <c r="K16" i="27"/>
  <c r="M16" i="27"/>
  <c r="O16" i="27"/>
  <c r="Q16" i="27"/>
  <c r="V16" i="27"/>
  <c r="G17" i="27"/>
  <c r="I17" i="27"/>
  <c r="K17" i="27"/>
  <c r="M17" i="27"/>
  <c r="O17" i="27"/>
  <c r="Q17" i="27"/>
  <c r="V17" i="27"/>
  <c r="G18" i="27"/>
  <c r="M18" i="27" s="1"/>
  <c r="I18" i="27"/>
  <c r="K18" i="27"/>
  <c r="O18" i="27"/>
  <c r="Q18" i="27"/>
  <c r="V18" i="27"/>
  <c r="G19" i="27"/>
  <c r="I19" i="27"/>
  <c r="K19" i="27"/>
  <c r="M19" i="27"/>
  <c r="O19" i="27"/>
  <c r="Q19" i="27"/>
  <c r="V19" i="27"/>
  <c r="G21" i="27"/>
  <c r="M21" i="27" s="1"/>
  <c r="I21" i="27"/>
  <c r="I20" i="27" s="1"/>
  <c r="K21" i="27"/>
  <c r="K20" i="27" s="1"/>
  <c r="O21" i="27"/>
  <c r="Q21" i="27"/>
  <c r="Q20" i="27" s="1"/>
  <c r="V21" i="27"/>
  <c r="V20" i="27" s="1"/>
  <c r="G22" i="27"/>
  <c r="I22" i="27"/>
  <c r="K22" i="27"/>
  <c r="O22" i="27"/>
  <c r="O20" i="27" s="1"/>
  <c r="Q22" i="27"/>
  <c r="V22" i="27"/>
  <c r="AF24" i="27"/>
  <c r="G64" i="1" s="1"/>
  <c r="BA109" i="26"/>
  <c r="BA97" i="26"/>
  <c r="BA26" i="26"/>
  <c r="BA23" i="26"/>
  <c r="G9" i="26"/>
  <c r="M9" i="26" s="1"/>
  <c r="I9" i="26"/>
  <c r="K9" i="26"/>
  <c r="O9" i="26"/>
  <c r="Q9" i="26"/>
  <c r="V9" i="26"/>
  <c r="G12" i="26"/>
  <c r="M12" i="26" s="1"/>
  <c r="I12" i="26"/>
  <c r="K12" i="26"/>
  <c r="O12" i="26"/>
  <c r="Q12" i="26"/>
  <c r="V12" i="26"/>
  <c r="G15" i="26"/>
  <c r="M15" i="26" s="1"/>
  <c r="I15" i="26"/>
  <c r="K15" i="26"/>
  <c r="O15" i="26"/>
  <c r="Q15" i="26"/>
  <c r="V15" i="26"/>
  <c r="G17" i="26"/>
  <c r="I17" i="26"/>
  <c r="K17" i="26"/>
  <c r="O17" i="26"/>
  <c r="Q17" i="26"/>
  <c r="V17" i="26"/>
  <c r="G22" i="26"/>
  <c r="M22" i="26" s="1"/>
  <c r="I22" i="26"/>
  <c r="K22" i="26"/>
  <c r="O22" i="26"/>
  <c r="Q22" i="26"/>
  <c r="V22" i="26"/>
  <c r="G25" i="26"/>
  <c r="M25" i="26" s="1"/>
  <c r="I25" i="26"/>
  <c r="K25" i="26"/>
  <c r="O25" i="26"/>
  <c r="Q25" i="26"/>
  <c r="V25" i="26"/>
  <c r="G27" i="26"/>
  <c r="I27" i="26"/>
  <c r="K27" i="26"/>
  <c r="O27" i="26"/>
  <c r="Q27" i="26"/>
  <c r="V27" i="26"/>
  <c r="G31" i="26"/>
  <c r="M31" i="26" s="1"/>
  <c r="I31" i="26"/>
  <c r="K31" i="26"/>
  <c r="O31" i="26"/>
  <c r="Q31" i="26"/>
  <c r="V31" i="26"/>
  <c r="G39" i="26"/>
  <c r="M39" i="26" s="1"/>
  <c r="I39" i="26"/>
  <c r="K39" i="26"/>
  <c r="O39" i="26"/>
  <c r="Q39" i="26"/>
  <c r="V39" i="26"/>
  <c r="G47" i="26"/>
  <c r="I47" i="26"/>
  <c r="K47" i="26"/>
  <c r="M47" i="26"/>
  <c r="O47" i="26"/>
  <c r="Q47" i="26"/>
  <c r="V47" i="26"/>
  <c r="G50" i="26"/>
  <c r="M50" i="26" s="1"/>
  <c r="I50" i="26"/>
  <c r="K50" i="26"/>
  <c r="O50" i="26"/>
  <c r="Q50" i="26"/>
  <c r="V50" i="26"/>
  <c r="G54" i="26"/>
  <c r="M54" i="26" s="1"/>
  <c r="I54" i="26"/>
  <c r="K54" i="26"/>
  <c r="O54" i="26"/>
  <c r="Q54" i="26"/>
  <c r="V54" i="26"/>
  <c r="K57" i="26"/>
  <c r="Q57" i="26"/>
  <c r="G58" i="26"/>
  <c r="G57" i="26" s="1"/>
  <c r="I58" i="26"/>
  <c r="I57" i="26" s="1"/>
  <c r="K58" i="26"/>
  <c r="O58" i="26"/>
  <c r="O57" i="26" s="1"/>
  <c r="Q58" i="26"/>
  <c r="V58" i="26"/>
  <c r="V57" i="26" s="1"/>
  <c r="G62" i="26"/>
  <c r="M62" i="26" s="1"/>
  <c r="I62" i="26"/>
  <c r="K62" i="26"/>
  <c r="O62" i="26"/>
  <c r="Q62" i="26"/>
  <c r="V62" i="26"/>
  <c r="G65" i="26"/>
  <c r="M65" i="26" s="1"/>
  <c r="I65" i="26"/>
  <c r="K65" i="26"/>
  <c r="O65" i="26"/>
  <c r="Q65" i="26"/>
  <c r="V65" i="26"/>
  <c r="G67" i="26"/>
  <c r="I67" i="26"/>
  <c r="K67" i="26"/>
  <c r="M67" i="26"/>
  <c r="O67" i="26"/>
  <c r="Q67" i="26"/>
  <c r="V67" i="26"/>
  <c r="G69" i="26"/>
  <c r="I69" i="26"/>
  <c r="K69" i="26"/>
  <c r="O69" i="26"/>
  <c r="Q69" i="26"/>
  <c r="V69" i="26"/>
  <c r="G72" i="26"/>
  <c r="M72" i="26" s="1"/>
  <c r="I72" i="26"/>
  <c r="K72" i="26"/>
  <c r="O72" i="26"/>
  <c r="Q72" i="26"/>
  <c r="V72" i="26"/>
  <c r="G75" i="26"/>
  <c r="M75" i="26" s="1"/>
  <c r="I75" i="26"/>
  <c r="K75" i="26"/>
  <c r="O75" i="26"/>
  <c r="Q75" i="26"/>
  <c r="V75" i="26"/>
  <c r="G78" i="26"/>
  <c r="M78" i="26" s="1"/>
  <c r="I78" i="26"/>
  <c r="K78" i="26"/>
  <c r="O78" i="26"/>
  <c r="Q78" i="26"/>
  <c r="V78" i="26"/>
  <c r="G79" i="26"/>
  <c r="M79" i="26" s="1"/>
  <c r="I79" i="26"/>
  <c r="K79" i="26"/>
  <c r="O79" i="26"/>
  <c r="Q79" i="26"/>
  <c r="V79" i="26"/>
  <c r="Q82" i="26"/>
  <c r="G83" i="26"/>
  <c r="M83" i="26" s="1"/>
  <c r="M82" i="26" s="1"/>
  <c r="I83" i="26"/>
  <c r="I82" i="26" s="1"/>
  <c r="K83" i="26"/>
  <c r="K82" i="26" s="1"/>
  <c r="O83" i="26"/>
  <c r="O82" i="26" s="1"/>
  <c r="Q83" i="26"/>
  <c r="V83" i="26"/>
  <c r="V82" i="26" s="1"/>
  <c r="G86" i="26"/>
  <c r="I86" i="26"/>
  <c r="K86" i="26"/>
  <c r="O86" i="26"/>
  <c r="Q86" i="26"/>
  <c r="V86" i="26"/>
  <c r="G90" i="26"/>
  <c r="M90" i="26" s="1"/>
  <c r="I90" i="26"/>
  <c r="K90" i="26"/>
  <c r="O90" i="26"/>
  <c r="Q90" i="26"/>
  <c r="V90" i="26"/>
  <c r="G91" i="26"/>
  <c r="M91" i="26" s="1"/>
  <c r="I91" i="26"/>
  <c r="K91" i="26"/>
  <c r="O91" i="26"/>
  <c r="Q91" i="26"/>
  <c r="V91" i="26"/>
  <c r="V85" i="26" s="1"/>
  <c r="G93" i="26"/>
  <c r="I93" i="26"/>
  <c r="K93" i="26"/>
  <c r="M93" i="26"/>
  <c r="O93" i="26"/>
  <c r="Q93" i="26"/>
  <c r="V93" i="26"/>
  <c r="G96" i="26"/>
  <c r="M96" i="26" s="1"/>
  <c r="I96" i="26"/>
  <c r="K96" i="26"/>
  <c r="O96" i="26"/>
  <c r="O95" i="26" s="1"/>
  <c r="Q96" i="26"/>
  <c r="V96" i="26"/>
  <c r="G99" i="26"/>
  <c r="M99" i="26" s="1"/>
  <c r="I99" i="26"/>
  <c r="K99" i="26"/>
  <c r="O99" i="26"/>
  <c r="Q99" i="26"/>
  <c r="V99" i="26"/>
  <c r="G102" i="26"/>
  <c r="M102" i="26" s="1"/>
  <c r="I102" i="26"/>
  <c r="K102" i="26"/>
  <c r="O102" i="26"/>
  <c r="Q102" i="26"/>
  <c r="V102" i="26"/>
  <c r="G105" i="26"/>
  <c r="M105" i="26" s="1"/>
  <c r="M104" i="26" s="1"/>
  <c r="I105" i="26"/>
  <c r="I104" i="26" s="1"/>
  <c r="K105" i="26"/>
  <c r="K104" i="26" s="1"/>
  <c r="O105" i="26"/>
  <c r="O104" i="26" s="1"/>
  <c r="Q105" i="26"/>
  <c r="Q104" i="26" s="1"/>
  <c r="V105" i="26"/>
  <c r="V104" i="26" s="1"/>
  <c r="G108" i="26"/>
  <c r="I108" i="26"/>
  <c r="I107" i="26" s="1"/>
  <c r="K108" i="26"/>
  <c r="K107" i="26" s="1"/>
  <c r="M108" i="26"/>
  <c r="O108" i="26"/>
  <c r="Q108" i="26"/>
  <c r="V108" i="26"/>
  <c r="G113" i="26"/>
  <c r="G107" i="26" s="1"/>
  <c r="I113" i="26"/>
  <c r="K113" i="26"/>
  <c r="O113" i="26"/>
  <c r="Q113" i="26"/>
  <c r="V113" i="26"/>
  <c r="V107" i="26" s="1"/>
  <c r="G115" i="26"/>
  <c r="M115" i="26" s="1"/>
  <c r="I115" i="26"/>
  <c r="K115" i="26"/>
  <c r="O115" i="26"/>
  <c r="Q115" i="26"/>
  <c r="V115" i="26"/>
  <c r="K116" i="26"/>
  <c r="V116" i="26"/>
  <c r="G117" i="26"/>
  <c r="G116" i="26" s="1"/>
  <c r="I117" i="26"/>
  <c r="I116" i="26" s="1"/>
  <c r="K117" i="26"/>
  <c r="M117" i="26"/>
  <c r="M116" i="26" s="1"/>
  <c r="O117" i="26"/>
  <c r="O116" i="26" s="1"/>
  <c r="Q117" i="26"/>
  <c r="Q116" i="26" s="1"/>
  <c r="V117" i="26"/>
  <c r="G122" i="26"/>
  <c r="G121" i="26" s="1"/>
  <c r="I122" i="26"/>
  <c r="I121" i="26" s="1"/>
  <c r="K122" i="26"/>
  <c r="K121" i="26" s="1"/>
  <c r="O122" i="26"/>
  <c r="O121" i="26" s="1"/>
  <c r="Q122" i="26"/>
  <c r="Q121" i="26" s="1"/>
  <c r="V122" i="26"/>
  <c r="V121" i="26" s="1"/>
  <c r="K123" i="26"/>
  <c r="O123" i="26"/>
  <c r="V123" i="26"/>
  <c r="G124" i="26"/>
  <c r="G123" i="26" s="1"/>
  <c r="I124" i="26"/>
  <c r="I123" i="26" s="1"/>
  <c r="K124" i="26"/>
  <c r="M124" i="26"/>
  <c r="M123" i="26" s="1"/>
  <c r="O124" i="26"/>
  <c r="Q124" i="26"/>
  <c r="Q123" i="26" s="1"/>
  <c r="V124" i="26"/>
  <c r="G126" i="26"/>
  <c r="M126" i="26" s="1"/>
  <c r="I126" i="26"/>
  <c r="K126" i="26"/>
  <c r="O126" i="26"/>
  <c r="Q126" i="26"/>
  <c r="V126" i="26"/>
  <c r="G127" i="26"/>
  <c r="M127" i="26" s="1"/>
  <c r="I127" i="26"/>
  <c r="K127" i="26"/>
  <c r="O127" i="26"/>
  <c r="Q127" i="26"/>
  <c r="V127" i="26"/>
  <c r="G128" i="26"/>
  <c r="I128" i="26"/>
  <c r="K128" i="26"/>
  <c r="M128" i="26"/>
  <c r="O128" i="26"/>
  <c r="Q128" i="26"/>
  <c r="V128" i="26"/>
  <c r="G129" i="26"/>
  <c r="G125" i="26" s="1"/>
  <c r="I129" i="26"/>
  <c r="K129" i="26"/>
  <c r="O129" i="26"/>
  <c r="Q129" i="26"/>
  <c r="V129" i="26"/>
  <c r="G130" i="26"/>
  <c r="M130" i="26" s="1"/>
  <c r="I130" i="26"/>
  <c r="K130" i="26"/>
  <c r="O130" i="26"/>
  <c r="Q130" i="26"/>
  <c r="V130" i="26"/>
  <c r="G131" i="26"/>
  <c r="M131" i="26" s="1"/>
  <c r="I131" i="26"/>
  <c r="K131" i="26"/>
  <c r="O131" i="26"/>
  <c r="Q131" i="26"/>
  <c r="V131" i="26"/>
  <c r="G132" i="26"/>
  <c r="I132" i="26"/>
  <c r="K132" i="26"/>
  <c r="M132" i="26"/>
  <c r="O132" i="26"/>
  <c r="Q132" i="26"/>
  <c r="V132" i="26"/>
  <c r="AE134" i="26"/>
  <c r="AF134" i="26"/>
  <c r="G9" i="25"/>
  <c r="M9" i="25" s="1"/>
  <c r="M8" i="25" s="1"/>
  <c r="I9" i="25"/>
  <c r="K9" i="25"/>
  <c r="O9" i="25"/>
  <c r="O8" i="25" s="1"/>
  <c r="Q9" i="25"/>
  <c r="Q8" i="25" s="1"/>
  <c r="V9" i="25"/>
  <c r="G10" i="25"/>
  <c r="I10" i="25"/>
  <c r="K10" i="25"/>
  <c r="M10" i="25"/>
  <c r="O10" i="25"/>
  <c r="Q10" i="25"/>
  <c r="V10" i="25"/>
  <c r="G13" i="25"/>
  <c r="I13" i="25"/>
  <c r="K13" i="25"/>
  <c r="O13" i="25"/>
  <c r="Q13" i="25"/>
  <c r="V13" i="25"/>
  <c r="G14" i="25"/>
  <c r="M14" i="25" s="1"/>
  <c r="I14" i="25"/>
  <c r="K14" i="25"/>
  <c r="O14" i="25"/>
  <c r="Q14" i="25"/>
  <c r="V14" i="25"/>
  <c r="G15" i="25"/>
  <c r="I15" i="25"/>
  <c r="K15" i="25"/>
  <c r="M15" i="25"/>
  <c r="O15" i="25"/>
  <c r="Q15" i="25"/>
  <c r="V15" i="25"/>
  <c r="G16" i="25"/>
  <c r="I16" i="25"/>
  <c r="K16" i="25"/>
  <c r="M16" i="25"/>
  <c r="O16" i="25"/>
  <c r="Q16" i="25"/>
  <c r="V16" i="25"/>
  <c r="G17" i="25"/>
  <c r="M17" i="25" s="1"/>
  <c r="I17" i="25"/>
  <c r="K17" i="25"/>
  <c r="O17" i="25"/>
  <c r="Q17" i="25"/>
  <c r="V17" i="25"/>
  <c r="G18" i="25"/>
  <c r="M18" i="25" s="1"/>
  <c r="I18" i="25"/>
  <c r="K18" i="25"/>
  <c r="O18" i="25"/>
  <c r="Q18" i="25"/>
  <c r="V18" i="25"/>
  <c r="G19" i="25"/>
  <c r="M19" i="25" s="1"/>
  <c r="I19" i="25"/>
  <c r="K19" i="25"/>
  <c r="O19" i="25"/>
  <c r="Q19" i="25"/>
  <c r="V19" i="25"/>
  <c r="G20" i="25"/>
  <c r="I20" i="25"/>
  <c r="K20" i="25"/>
  <c r="M20" i="25"/>
  <c r="O20" i="25"/>
  <c r="Q20" i="25"/>
  <c r="V20" i="25"/>
  <c r="G21" i="25"/>
  <c r="M21" i="25" s="1"/>
  <c r="I21" i="25"/>
  <c r="K21" i="25"/>
  <c r="O21" i="25"/>
  <c r="Q21" i="25"/>
  <c r="V21" i="25"/>
  <c r="G22" i="25"/>
  <c r="M22" i="25" s="1"/>
  <c r="I22" i="25"/>
  <c r="K22" i="25"/>
  <c r="O22" i="25"/>
  <c r="Q22" i="25"/>
  <c r="V22" i="25"/>
  <c r="G23" i="25"/>
  <c r="I23" i="25"/>
  <c r="K23" i="25"/>
  <c r="M23" i="25"/>
  <c r="O23" i="25"/>
  <c r="Q23" i="25"/>
  <c r="V23" i="25"/>
  <c r="G24" i="25"/>
  <c r="I24" i="25"/>
  <c r="K24" i="25"/>
  <c r="M24" i="25"/>
  <c r="O24" i="25"/>
  <c r="Q24" i="25"/>
  <c r="V24" i="25"/>
  <c r="G25" i="25"/>
  <c r="M25" i="25" s="1"/>
  <c r="I25" i="25"/>
  <c r="K25" i="25"/>
  <c r="O25" i="25"/>
  <c r="Q25" i="25"/>
  <c r="V25" i="25"/>
  <c r="G26" i="25"/>
  <c r="M26" i="25" s="1"/>
  <c r="I26" i="25"/>
  <c r="K26" i="25"/>
  <c r="O26" i="25"/>
  <c r="Q26" i="25"/>
  <c r="V26" i="25"/>
  <c r="G28" i="25"/>
  <c r="I28" i="25"/>
  <c r="K28" i="25"/>
  <c r="K27" i="25" s="1"/>
  <c r="M28" i="25"/>
  <c r="O28" i="25"/>
  <c r="Q28" i="25"/>
  <c r="V28" i="25"/>
  <c r="V27" i="25" s="1"/>
  <c r="G29" i="25"/>
  <c r="M29" i="25" s="1"/>
  <c r="I29" i="25"/>
  <c r="K29" i="25"/>
  <c r="O29" i="25"/>
  <c r="Q29" i="25"/>
  <c r="V29" i="25"/>
  <c r="AF31" i="25"/>
  <c r="G61" i="1" s="1"/>
  <c r="BA135" i="24"/>
  <c r="BA116" i="24"/>
  <c r="BA72" i="24"/>
  <c r="BA31" i="24"/>
  <c r="BA28" i="24"/>
  <c r="BA17" i="24"/>
  <c r="G9" i="24"/>
  <c r="M9" i="24" s="1"/>
  <c r="I9" i="24"/>
  <c r="K9" i="24"/>
  <c r="O9" i="24"/>
  <c r="Q9" i="24"/>
  <c r="V9" i="24"/>
  <c r="G12" i="24"/>
  <c r="I12" i="24"/>
  <c r="K12" i="24"/>
  <c r="M12" i="24"/>
  <c r="O12" i="24"/>
  <c r="Q12" i="24"/>
  <c r="V12" i="24"/>
  <c r="G15" i="24"/>
  <c r="M15" i="24" s="1"/>
  <c r="I15" i="24"/>
  <c r="K15" i="24"/>
  <c r="O15" i="24"/>
  <c r="Q15" i="24"/>
  <c r="V15" i="24"/>
  <c r="G19" i="24"/>
  <c r="M19" i="24" s="1"/>
  <c r="I19" i="24"/>
  <c r="K19" i="24"/>
  <c r="O19" i="24"/>
  <c r="Q19" i="24"/>
  <c r="V19" i="24"/>
  <c r="G21" i="24"/>
  <c r="M21" i="24" s="1"/>
  <c r="I21" i="24"/>
  <c r="K21" i="24"/>
  <c r="O21" i="24"/>
  <c r="Q21" i="24"/>
  <c r="V21" i="24"/>
  <c r="G27" i="24"/>
  <c r="I27" i="24"/>
  <c r="K27" i="24"/>
  <c r="M27" i="24"/>
  <c r="O27" i="24"/>
  <c r="Q27" i="24"/>
  <c r="V27" i="24"/>
  <c r="G30" i="24"/>
  <c r="I30" i="24"/>
  <c r="K30" i="24"/>
  <c r="O30" i="24"/>
  <c r="Q30" i="24"/>
  <c r="V30" i="24"/>
  <c r="G32" i="24"/>
  <c r="M32" i="24" s="1"/>
  <c r="I32" i="24"/>
  <c r="K32" i="24"/>
  <c r="O32" i="24"/>
  <c r="Q32" i="24"/>
  <c r="V32" i="24"/>
  <c r="G36" i="24"/>
  <c r="M36" i="24" s="1"/>
  <c r="I36" i="24"/>
  <c r="K36" i="24"/>
  <c r="O36" i="24"/>
  <c r="Q36" i="24"/>
  <c r="V36" i="24"/>
  <c r="G44" i="24"/>
  <c r="I44" i="24"/>
  <c r="K44" i="24"/>
  <c r="M44" i="24"/>
  <c r="O44" i="24"/>
  <c r="Q44" i="24"/>
  <c r="V44" i="24"/>
  <c r="G52" i="24"/>
  <c r="M52" i="24" s="1"/>
  <c r="I52" i="24"/>
  <c r="K52" i="24"/>
  <c r="O52" i="24"/>
  <c r="Q52" i="24"/>
  <c r="V52" i="24"/>
  <c r="G55" i="24"/>
  <c r="M55" i="24" s="1"/>
  <c r="I55" i="24"/>
  <c r="K55" i="24"/>
  <c r="O55" i="24"/>
  <c r="Q55" i="24"/>
  <c r="V55" i="24"/>
  <c r="G60" i="24"/>
  <c r="M60" i="24" s="1"/>
  <c r="I60" i="24"/>
  <c r="K60" i="24"/>
  <c r="O60" i="24"/>
  <c r="Q60" i="24"/>
  <c r="V60" i="24"/>
  <c r="G64" i="24"/>
  <c r="M64" i="24" s="1"/>
  <c r="I64" i="24"/>
  <c r="I63" i="24" s="1"/>
  <c r="K64" i="24"/>
  <c r="O64" i="24"/>
  <c r="O63" i="24" s="1"/>
  <c r="Q64" i="24"/>
  <c r="V64" i="24"/>
  <c r="V63" i="24" s="1"/>
  <c r="G67" i="24"/>
  <c r="I67" i="24"/>
  <c r="K67" i="24"/>
  <c r="M67" i="24"/>
  <c r="O67" i="24"/>
  <c r="Q67" i="24"/>
  <c r="V67" i="24"/>
  <c r="G71" i="24"/>
  <c r="M71" i="24" s="1"/>
  <c r="I71" i="24"/>
  <c r="K71" i="24"/>
  <c r="O71" i="24"/>
  <c r="Q71" i="24"/>
  <c r="V71" i="24"/>
  <c r="G74" i="24"/>
  <c r="I74" i="24"/>
  <c r="K74" i="24"/>
  <c r="O74" i="24"/>
  <c r="Q74" i="24"/>
  <c r="V74" i="24"/>
  <c r="G78" i="24"/>
  <c r="I78" i="24"/>
  <c r="K78" i="24"/>
  <c r="M78" i="24"/>
  <c r="O78" i="24"/>
  <c r="Q78" i="24"/>
  <c r="V78" i="24"/>
  <c r="G80" i="24"/>
  <c r="M80" i="24" s="1"/>
  <c r="I80" i="24"/>
  <c r="K80" i="24"/>
  <c r="O80" i="24"/>
  <c r="Q80" i="24"/>
  <c r="V80" i="24"/>
  <c r="G83" i="24"/>
  <c r="M83" i="24" s="1"/>
  <c r="I83" i="24"/>
  <c r="K83" i="24"/>
  <c r="O83" i="24"/>
  <c r="Q83" i="24"/>
  <c r="V83" i="24"/>
  <c r="G87" i="24"/>
  <c r="M87" i="24" s="1"/>
  <c r="I87" i="24"/>
  <c r="K87" i="24"/>
  <c r="O87" i="24"/>
  <c r="Q87" i="24"/>
  <c r="V87" i="24"/>
  <c r="G88" i="24"/>
  <c r="M88" i="24" s="1"/>
  <c r="I88" i="24"/>
  <c r="K88" i="24"/>
  <c r="O88" i="24"/>
  <c r="Q88" i="24"/>
  <c r="V88" i="24"/>
  <c r="O92" i="24"/>
  <c r="G93" i="24"/>
  <c r="M93" i="24" s="1"/>
  <c r="M92" i="24" s="1"/>
  <c r="I93" i="24"/>
  <c r="I92" i="24" s="1"/>
  <c r="K93" i="24"/>
  <c r="K92" i="24" s="1"/>
  <c r="O93" i="24"/>
  <c r="Q93" i="24"/>
  <c r="Q92" i="24" s="1"/>
  <c r="V93" i="24"/>
  <c r="V92" i="24" s="1"/>
  <c r="G96" i="24"/>
  <c r="I96" i="24"/>
  <c r="K96" i="24"/>
  <c r="M96" i="24"/>
  <c r="O96" i="24"/>
  <c r="Q96" i="24"/>
  <c r="V96" i="24"/>
  <c r="G103" i="24"/>
  <c r="M103" i="24" s="1"/>
  <c r="I103" i="24"/>
  <c r="K103" i="24"/>
  <c r="O103" i="24"/>
  <c r="Q103" i="24"/>
  <c r="V103" i="24"/>
  <c r="G104" i="24"/>
  <c r="M104" i="24" s="1"/>
  <c r="I104" i="24"/>
  <c r="K104" i="24"/>
  <c r="O104" i="24"/>
  <c r="Q104" i="24"/>
  <c r="V104" i="24"/>
  <c r="G105" i="24"/>
  <c r="M105" i="24" s="1"/>
  <c r="I105" i="24"/>
  <c r="K105" i="24"/>
  <c r="O105" i="24"/>
  <c r="O95" i="24" s="1"/>
  <c r="Q105" i="24"/>
  <c r="V105" i="24"/>
  <c r="G108" i="24"/>
  <c r="I108" i="24"/>
  <c r="K108" i="24"/>
  <c r="M108" i="24"/>
  <c r="O108" i="24"/>
  <c r="Q108" i="24"/>
  <c r="V108" i="24"/>
  <c r="G111" i="24"/>
  <c r="M111" i="24" s="1"/>
  <c r="I111" i="24"/>
  <c r="K111" i="24"/>
  <c r="O111" i="24"/>
  <c r="Q111" i="24"/>
  <c r="V111" i="24"/>
  <c r="G112" i="24"/>
  <c r="G110" i="24" s="1"/>
  <c r="I112" i="24"/>
  <c r="K112" i="24"/>
  <c r="O112" i="24"/>
  <c r="O110" i="24" s="1"/>
  <c r="Q112" i="24"/>
  <c r="V112" i="24"/>
  <c r="G115" i="24"/>
  <c r="I115" i="24"/>
  <c r="K115" i="24"/>
  <c r="O115" i="24"/>
  <c r="Q115" i="24"/>
  <c r="V115" i="24"/>
  <c r="G119" i="24"/>
  <c r="I119" i="24"/>
  <c r="K119" i="24"/>
  <c r="M119" i="24"/>
  <c r="O119" i="24"/>
  <c r="Q119" i="24"/>
  <c r="V119" i="24"/>
  <c r="G127" i="24"/>
  <c r="M127" i="24" s="1"/>
  <c r="I127" i="24"/>
  <c r="K127" i="24"/>
  <c r="O127" i="24"/>
  <c r="Q127" i="24"/>
  <c r="V127" i="24"/>
  <c r="G130" i="24"/>
  <c r="G129" i="24" s="1"/>
  <c r="I130" i="24"/>
  <c r="I129" i="24" s="1"/>
  <c r="K130" i="24"/>
  <c r="K129" i="24" s="1"/>
  <c r="O130" i="24"/>
  <c r="O129" i="24" s="1"/>
  <c r="Q130" i="24"/>
  <c r="Q129" i="24" s="1"/>
  <c r="V130" i="24"/>
  <c r="V129" i="24" s="1"/>
  <c r="G134" i="24"/>
  <c r="M134" i="24" s="1"/>
  <c r="I134" i="24"/>
  <c r="K134" i="24"/>
  <c r="K133" i="24" s="1"/>
  <c r="O134" i="24"/>
  <c r="Q134" i="24"/>
  <c r="V134" i="24"/>
  <c r="G141" i="24"/>
  <c r="M141" i="24" s="1"/>
  <c r="I141" i="24"/>
  <c r="K141" i="24"/>
  <c r="O141" i="24"/>
  <c r="Q141" i="24"/>
  <c r="V141" i="24"/>
  <c r="G144" i="24"/>
  <c r="M144" i="24" s="1"/>
  <c r="I144" i="24"/>
  <c r="K144" i="24"/>
  <c r="O144" i="24"/>
  <c r="Q144" i="24"/>
  <c r="V144" i="24"/>
  <c r="G146" i="24"/>
  <c r="I146" i="24"/>
  <c r="K146" i="24"/>
  <c r="M146" i="24"/>
  <c r="O146" i="24"/>
  <c r="Q146" i="24"/>
  <c r="V146" i="24"/>
  <c r="V147" i="24"/>
  <c r="G148" i="24"/>
  <c r="G147" i="24" s="1"/>
  <c r="I148" i="24"/>
  <c r="I147" i="24" s="1"/>
  <c r="K148" i="24"/>
  <c r="K147" i="24" s="1"/>
  <c r="O148" i="24"/>
  <c r="O147" i="24" s="1"/>
  <c r="Q148" i="24"/>
  <c r="Q147" i="24" s="1"/>
  <c r="V148" i="24"/>
  <c r="K153" i="24"/>
  <c r="G154" i="24"/>
  <c r="M154" i="24" s="1"/>
  <c r="M153" i="24" s="1"/>
  <c r="I154" i="24"/>
  <c r="I153" i="24" s="1"/>
  <c r="K154" i="24"/>
  <c r="O154" i="24"/>
  <c r="O153" i="24" s="1"/>
  <c r="Q154" i="24"/>
  <c r="Q153" i="24" s="1"/>
  <c r="V154" i="24"/>
  <c r="V153" i="24" s="1"/>
  <c r="O155" i="24"/>
  <c r="G156" i="24"/>
  <c r="M156" i="24" s="1"/>
  <c r="M155" i="24" s="1"/>
  <c r="I156" i="24"/>
  <c r="I155" i="24" s="1"/>
  <c r="K156" i="24"/>
  <c r="K155" i="24" s="1"/>
  <c r="O156" i="24"/>
  <c r="Q156" i="24"/>
  <c r="Q155" i="24" s="1"/>
  <c r="V156" i="24"/>
  <c r="V155" i="24" s="1"/>
  <c r="G158" i="24"/>
  <c r="I158" i="24"/>
  <c r="K158" i="24"/>
  <c r="M158" i="24"/>
  <c r="O158" i="24"/>
  <c r="Q158" i="24"/>
  <c r="V158" i="24"/>
  <c r="G159" i="24"/>
  <c r="I159" i="24"/>
  <c r="K159" i="24"/>
  <c r="O159" i="24"/>
  <c r="Q159" i="24"/>
  <c r="V159" i="24"/>
  <c r="G160" i="24"/>
  <c r="M160" i="24" s="1"/>
  <c r="I160" i="24"/>
  <c r="K160" i="24"/>
  <c r="O160" i="24"/>
  <c r="Q160" i="24"/>
  <c r="V160" i="24"/>
  <c r="G161" i="24"/>
  <c r="M161" i="24" s="1"/>
  <c r="I161" i="24"/>
  <c r="K161" i="24"/>
  <c r="O161" i="24"/>
  <c r="Q161" i="24"/>
  <c r="V161" i="24"/>
  <c r="G162" i="24"/>
  <c r="M162" i="24" s="1"/>
  <c r="I162" i="24"/>
  <c r="K162" i="24"/>
  <c r="O162" i="24"/>
  <c r="Q162" i="24"/>
  <c r="V162" i="24"/>
  <c r="G163" i="24"/>
  <c r="M163" i="24" s="1"/>
  <c r="I163" i="24"/>
  <c r="K163" i="24"/>
  <c r="O163" i="24"/>
  <c r="Q163" i="24"/>
  <c r="V163" i="24"/>
  <c r="G164" i="24"/>
  <c r="M164" i="24" s="1"/>
  <c r="I164" i="24"/>
  <c r="K164" i="24"/>
  <c r="O164" i="24"/>
  <c r="Q164" i="24"/>
  <c r="V164" i="24"/>
  <c r="AF166" i="24"/>
  <c r="G9" i="23"/>
  <c r="M9" i="23" s="1"/>
  <c r="I9" i="23"/>
  <c r="K9" i="23"/>
  <c r="O9" i="23"/>
  <c r="O8" i="23" s="1"/>
  <c r="Q9" i="23"/>
  <c r="Q8" i="23" s="1"/>
  <c r="V9" i="23"/>
  <c r="G10" i="23"/>
  <c r="M10" i="23" s="1"/>
  <c r="I10" i="23"/>
  <c r="K10" i="23"/>
  <c r="O10" i="23"/>
  <c r="Q10" i="23"/>
  <c r="V10" i="23"/>
  <c r="G13" i="23"/>
  <c r="I13" i="23"/>
  <c r="K13" i="23"/>
  <c r="O13" i="23"/>
  <c r="Q13" i="23"/>
  <c r="V13" i="23"/>
  <c r="G14" i="23"/>
  <c r="M14" i="23" s="1"/>
  <c r="I14" i="23"/>
  <c r="K14" i="23"/>
  <c r="O14" i="23"/>
  <c r="Q14" i="23"/>
  <c r="V14" i="23"/>
  <c r="G15" i="23"/>
  <c r="I15" i="23"/>
  <c r="K15" i="23"/>
  <c r="M15" i="23"/>
  <c r="O15" i="23"/>
  <c r="Q15" i="23"/>
  <c r="V15" i="23"/>
  <c r="G16" i="23"/>
  <c r="I16" i="23"/>
  <c r="K16" i="23"/>
  <c r="M16" i="23"/>
  <c r="O16" i="23"/>
  <c r="Q16" i="23"/>
  <c r="V16" i="23"/>
  <c r="G17" i="23"/>
  <c r="M17" i="23" s="1"/>
  <c r="I17" i="23"/>
  <c r="K17" i="23"/>
  <c r="O17" i="23"/>
  <c r="Q17" i="23"/>
  <c r="V17" i="23"/>
  <c r="G19" i="23"/>
  <c r="I19" i="23"/>
  <c r="K19" i="23"/>
  <c r="M19" i="23"/>
  <c r="O19" i="23"/>
  <c r="Q19" i="23"/>
  <c r="V19" i="23"/>
  <c r="G20" i="23"/>
  <c r="I20" i="23"/>
  <c r="K20" i="23"/>
  <c r="M20" i="23"/>
  <c r="O20" i="23"/>
  <c r="Q20" i="23"/>
  <c r="V20" i="23"/>
  <c r="G22" i="23"/>
  <c r="M22" i="23" s="1"/>
  <c r="I22" i="23"/>
  <c r="K22" i="23"/>
  <c r="O22" i="23"/>
  <c r="Q22" i="23"/>
  <c r="V22" i="23"/>
  <c r="G23" i="23"/>
  <c r="M23" i="23" s="1"/>
  <c r="I23" i="23"/>
  <c r="K23" i="23"/>
  <c r="O23" i="23"/>
  <c r="Q23" i="23"/>
  <c r="V23" i="23"/>
  <c r="G24" i="23"/>
  <c r="I24" i="23"/>
  <c r="K24" i="23"/>
  <c r="M24" i="23"/>
  <c r="O24" i="23"/>
  <c r="Q24" i="23"/>
  <c r="V24" i="23"/>
  <c r="G25" i="23"/>
  <c r="M25" i="23" s="1"/>
  <c r="I25" i="23"/>
  <c r="K25" i="23"/>
  <c r="O25" i="23"/>
  <c r="Q25" i="23"/>
  <c r="V25" i="23"/>
  <c r="G26" i="23"/>
  <c r="M26" i="23" s="1"/>
  <c r="I26" i="23"/>
  <c r="K26" i="23"/>
  <c r="O26" i="23"/>
  <c r="Q26" i="23"/>
  <c r="V26" i="23"/>
  <c r="G27" i="23"/>
  <c r="M27" i="23" s="1"/>
  <c r="I27" i="23"/>
  <c r="K27" i="23"/>
  <c r="O27" i="23"/>
  <c r="Q27" i="23"/>
  <c r="V27" i="23"/>
  <c r="G28" i="23"/>
  <c r="M28" i="23" s="1"/>
  <c r="I28" i="23"/>
  <c r="K28" i="23"/>
  <c r="O28" i="23"/>
  <c r="Q28" i="23"/>
  <c r="V28" i="23"/>
  <c r="V29" i="23"/>
  <c r="G30" i="23"/>
  <c r="I30" i="23"/>
  <c r="K30" i="23"/>
  <c r="K29" i="23" s="1"/>
  <c r="M30" i="23"/>
  <c r="O30" i="23"/>
  <c r="O29" i="23" s="1"/>
  <c r="Q30" i="23"/>
  <c r="V30" i="23"/>
  <c r="G31" i="23"/>
  <c r="M31" i="23" s="1"/>
  <c r="I31" i="23"/>
  <c r="K31" i="23"/>
  <c r="O31" i="23"/>
  <c r="Q31" i="23"/>
  <c r="V31" i="23"/>
  <c r="AF33" i="23"/>
  <c r="G58" i="1" s="1"/>
  <c r="BA140" i="22"/>
  <c r="BA121" i="22"/>
  <c r="BA72" i="22"/>
  <c r="BA31" i="22"/>
  <c r="BA28" i="22"/>
  <c r="BA17" i="22"/>
  <c r="G9" i="22"/>
  <c r="M9" i="22" s="1"/>
  <c r="I9" i="22"/>
  <c r="K9" i="22"/>
  <c r="O9" i="22"/>
  <c r="Q9" i="22"/>
  <c r="V9" i="22"/>
  <c r="G12" i="22"/>
  <c r="M12" i="22" s="1"/>
  <c r="I12" i="22"/>
  <c r="K12" i="22"/>
  <c r="O12" i="22"/>
  <c r="Q12" i="22"/>
  <c r="V12" i="22"/>
  <c r="G15" i="22"/>
  <c r="I15" i="22"/>
  <c r="K15" i="22"/>
  <c r="M15" i="22"/>
  <c r="O15" i="22"/>
  <c r="Q15" i="22"/>
  <c r="V15" i="22"/>
  <c r="G19" i="22"/>
  <c r="M19" i="22" s="1"/>
  <c r="I19" i="22"/>
  <c r="K19" i="22"/>
  <c r="O19" i="22"/>
  <c r="Q19" i="22"/>
  <c r="V19" i="22"/>
  <c r="G21" i="22"/>
  <c r="M21" i="22" s="1"/>
  <c r="I21" i="22"/>
  <c r="K21" i="22"/>
  <c r="O21" i="22"/>
  <c r="Q21" i="22"/>
  <c r="V21" i="22"/>
  <c r="G27" i="22"/>
  <c r="I27" i="22"/>
  <c r="K27" i="22"/>
  <c r="M27" i="22"/>
  <c r="O27" i="22"/>
  <c r="Q27" i="22"/>
  <c r="V27" i="22"/>
  <c r="G30" i="22"/>
  <c r="I30" i="22"/>
  <c r="K30" i="22"/>
  <c r="O30" i="22"/>
  <c r="Q30" i="22"/>
  <c r="V30" i="22"/>
  <c r="G32" i="22"/>
  <c r="M32" i="22" s="1"/>
  <c r="I32" i="22"/>
  <c r="K32" i="22"/>
  <c r="O32" i="22"/>
  <c r="Q32" i="22"/>
  <c r="V32" i="22"/>
  <c r="G36" i="22"/>
  <c r="M36" i="22" s="1"/>
  <c r="I36" i="22"/>
  <c r="K36" i="22"/>
  <c r="O36" i="22"/>
  <c r="Q36" i="22"/>
  <c r="V36" i="22"/>
  <c r="G44" i="22"/>
  <c r="I44" i="22"/>
  <c r="K44" i="22"/>
  <c r="M44" i="22"/>
  <c r="O44" i="22"/>
  <c r="Q44" i="22"/>
  <c r="V44" i="22"/>
  <c r="G52" i="22"/>
  <c r="M52" i="22" s="1"/>
  <c r="I52" i="22"/>
  <c r="K52" i="22"/>
  <c r="O52" i="22"/>
  <c r="Q52" i="22"/>
  <c r="V52" i="22"/>
  <c r="G55" i="22"/>
  <c r="M55" i="22" s="1"/>
  <c r="I55" i="22"/>
  <c r="K55" i="22"/>
  <c r="O55" i="22"/>
  <c r="Q55" i="22"/>
  <c r="V55" i="22"/>
  <c r="G60" i="22"/>
  <c r="M60" i="22" s="1"/>
  <c r="I60" i="22"/>
  <c r="K60" i="22"/>
  <c r="O60" i="22"/>
  <c r="Q60" i="22"/>
  <c r="V60" i="22"/>
  <c r="G64" i="22"/>
  <c r="M64" i="22" s="1"/>
  <c r="I64" i="22"/>
  <c r="I63" i="22" s="1"/>
  <c r="K64" i="22"/>
  <c r="O64" i="22"/>
  <c r="O63" i="22" s="1"/>
  <c r="Q64" i="22"/>
  <c r="V64" i="22"/>
  <c r="V63" i="22" s="1"/>
  <c r="G67" i="22"/>
  <c r="I67" i="22"/>
  <c r="K67" i="22"/>
  <c r="M67" i="22"/>
  <c r="O67" i="22"/>
  <c r="Q67" i="22"/>
  <c r="V67" i="22"/>
  <c r="G71" i="22"/>
  <c r="M71" i="22" s="1"/>
  <c r="I71" i="22"/>
  <c r="K71" i="22"/>
  <c r="O71" i="22"/>
  <c r="Q71" i="22"/>
  <c r="V71" i="22"/>
  <c r="G74" i="22"/>
  <c r="I74" i="22"/>
  <c r="K74" i="22"/>
  <c r="O74" i="22"/>
  <c r="Q74" i="22"/>
  <c r="V74" i="22"/>
  <c r="G78" i="22"/>
  <c r="I78" i="22"/>
  <c r="K78" i="22"/>
  <c r="M78" i="22"/>
  <c r="O78" i="22"/>
  <c r="Q78" i="22"/>
  <c r="V78" i="22"/>
  <c r="G80" i="22"/>
  <c r="M80" i="22" s="1"/>
  <c r="I80" i="22"/>
  <c r="K80" i="22"/>
  <c r="O80" i="22"/>
  <c r="Q80" i="22"/>
  <c r="V80" i="22"/>
  <c r="G82" i="22"/>
  <c r="M82" i="22" s="1"/>
  <c r="I82" i="22"/>
  <c r="K82" i="22"/>
  <c r="O82" i="22"/>
  <c r="Q82" i="22"/>
  <c r="V82" i="22"/>
  <c r="G85" i="22"/>
  <c r="M85" i="22" s="1"/>
  <c r="I85" i="22"/>
  <c r="K85" i="22"/>
  <c r="O85" i="22"/>
  <c r="Q85" i="22"/>
  <c r="V85" i="22"/>
  <c r="G88" i="22"/>
  <c r="I88" i="22"/>
  <c r="K88" i="22"/>
  <c r="M88" i="22"/>
  <c r="O88" i="22"/>
  <c r="Q88" i="22"/>
  <c r="V88" i="22"/>
  <c r="G92" i="22"/>
  <c r="M92" i="22" s="1"/>
  <c r="I92" i="22"/>
  <c r="K92" i="22"/>
  <c r="O92" i="22"/>
  <c r="Q92" i="22"/>
  <c r="V92" i="22"/>
  <c r="G93" i="22"/>
  <c r="M93" i="22" s="1"/>
  <c r="I93" i="22"/>
  <c r="K93" i="22"/>
  <c r="O93" i="22"/>
  <c r="Q93" i="22"/>
  <c r="V93" i="22"/>
  <c r="K97" i="22"/>
  <c r="G98" i="22"/>
  <c r="M98" i="22" s="1"/>
  <c r="M97" i="22" s="1"/>
  <c r="I98" i="22"/>
  <c r="I97" i="22" s="1"/>
  <c r="K98" i="22"/>
  <c r="O98" i="22"/>
  <c r="O97" i="22" s="1"/>
  <c r="Q98" i="22"/>
  <c r="Q97" i="22" s="1"/>
  <c r="V98" i="22"/>
  <c r="V97" i="22" s="1"/>
  <c r="G101" i="22"/>
  <c r="I101" i="22"/>
  <c r="K101" i="22"/>
  <c r="M101" i="22"/>
  <c r="O101" i="22"/>
  <c r="Q101" i="22"/>
  <c r="V101" i="22"/>
  <c r="G108" i="22"/>
  <c r="I108" i="22"/>
  <c r="K108" i="22"/>
  <c r="O108" i="22"/>
  <c r="Q108" i="22"/>
  <c r="V108" i="22"/>
  <c r="G109" i="22"/>
  <c r="M109" i="22" s="1"/>
  <c r="I109" i="22"/>
  <c r="K109" i="22"/>
  <c r="O109" i="22"/>
  <c r="Q109" i="22"/>
  <c r="V109" i="22"/>
  <c r="G110" i="22"/>
  <c r="M110" i="22" s="1"/>
  <c r="I110" i="22"/>
  <c r="K110" i="22"/>
  <c r="O110" i="22"/>
  <c r="Q110" i="22"/>
  <c r="V110" i="22"/>
  <c r="G113" i="22"/>
  <c r="M113" i="22" s="1"/>
  <c r="I113" i="22"/>
  <c r="K113" i="22"/>
  <c r="O113" i="22"/>
  <c r="Q113" i="22"/>
  <c r="V113" i="22"/>
  <c r="G116" i="22"/>
  <c r="M116" i="22" s="1"/>
  <c r="I116" i="22"/>
  <c r="K116" i="22"/>
  <c r="O116" i="22"/>
  <c r="O115" i="22" s="1"/>
  <c r="Q116" i="22"/>
  <c r="V116" i="22"/>
  <c r="G117" i="22"/>
  <c r="M117" i="22" s="1"/>
  <c r="I117" i="22"/>
  <c r="K117" i="22"/>
  <c r="O117" i="22"/>
  <c r="Q117" i="22"/>
  <c r="V117" i="22"/>
  <c r="V115" i="22" s="1"/>
  <c r="G120" i="22"/>
  <c r="M120" i="22" s="1"/>
  <c r="I120" i="22"/>
  <c r="K120" i="22"/>
  <c r="O120" i="22"/>
  <c r="O119" i="22" s="1"/>
  <c r="Q120" i="22"/>
  <c r="V120" i="22"/>
  <c r="G124" i="22"/>
  <c r="M124" i="22" s="1"/>
  <c r="I124" i="22"/>
  <c r="I119" i="22" s="1"/>
  <c r="K124" i="22"/>
  <c r="O124" i="22"/>
  <c r="Q124" i="22"/>
  <c r="Q119" i="22" s="1"/>
  <c r="V124" i="22"/>
  <c r="G132" i="22"/>
  <c r="M132" i="22" s="1"/>
  <c r="I132" i="22"/>
  <c r="K132" i="22"/>
  <c r="O132" i="22"/>
  <c r="Q132" i="22"/>
  <c r="V132" i="22"/>
  <c r="I134" i="22"/>
  <c r="G135" i="22"/>
  <c r="M135" i="22" s="1"/>
  <c r="M134" i="22" s="1"/>
  <c r="I135" i="22"/>
  <c r="K135" i="22"/>
  <c r="K134" i="22" s="1"/>
  <c r="O135" i="22"/>
  <c r="O134" i="22" s="1"/>
  <c r="Q135" i="22"/>
  <c r="Q134" i="22" s="1"/>
  <c r="V135" i="22"/>
  <c r="V134" i="22" s="1"/>
  <c r="G139" i="22"/>
  <c r="G138" i="22" s="1"/>
  <c r="I139" i="22"/>
  <c r="K139" i="22"/>
  <c r="O139" i="22"/>
  <c r="Q139" i="22"/>
  <c r="V139" i="22"/>
  <c r="G146" i="22"/>
  <c r="M146" i="22" s="1"/>
  <c r="I146" i="22"/>
  <c r="K146" i="22"/>
  <c r="O146" i="22"/>
  <c r="Q146" i="22"/>
  <c r="V146" i="22"/>
  <c r="G149" i="22"/>
  <c r="M149" i="22" s="1"/>
  <c r="I149" i="22"/>
  <c r="K149" i="22"/>
  <c r="O149" i="22"/>
  <c r="Q149" i="22"/>
  <c r="V149" i="22"/>
  <c r="G151" i="22"/>
  <c r="M151" i="22" s="1"/>
  <c r="I151" i="22"/>
  <c r="I138" i="22" s="1"/>
  <c r="K151" i="22"/>
  <c r="O151" i="22"/>
  <c r="Q151" i="22"/>
  <c r="Q138" i="22" s="1"/>
  <c r="V151" i="22"/>
  <c r="O152" i="22"/>
  <c r="G153" i="22"/>
  <c r="M153" i="22" s="1"/>
  <c r="M152" i="22" s="1"/>
  <c r="I153" i="22"/>
  <c r="I152" i="22" s="1"/>
  <c r="K153" i="22"/>
  <c r="K152" i="22" s="1"/>
  <c r="O153" i="22"/>
  <c r="Q153" i="22"/>
  <c r="Q152" i="22" s="1"/>
  <c r="V153" i="22"/>
  <c r="V152" i="22" s="1"/>
  <c r="O158" i="22"/>
  <c r="V158" i="22"/>
  <c r="G159" i="22"/>
  <c r="G158" i="22" s="1"/>
  <c r="I159" i="22"/>
  <c r="I158" i="22" s="1"/>
  <c r="K159" i="22"/>
  <c r="K158" i="22" s="1"/>
  <c r="M159" i="22"/>
  <c r="M158" i="22" s="1"/>
  <c r="O159" i="22"/>
  <c r="Q159" i="22"/>
  <c r="Q158" i="22" s="1"/>
  <c r="V159" i="22"/>
  <c r="G161" i="22"/>
  <c r="M161" i="22" s="1"/>
  <c r="M160" i="22" s="1"/>
  <c r="I161" i="22"/>
  <c r="I160" i="22" s="1"/>
  <c r="K161" i="22"/>
  <c r="K160" i="22" s="1"/>
  <c r="O161" i="22"/>
  <c r="O160" i="22" s="1"/>
  <c r="Q161" i="22"/>
  <c r="Q160" i="22" s="1"/>
  <c r="V161" i="22"/>
  <c r="V160" i="22" s="1"/>
  <c r="G163" i="22"/>
  <c r="M163" i="22" s="1"/>
  <c r="I163" i="22"/>
  <c r="K163" i="22"/>
  <c r="O163" i="22"/>
  <c r="Q163" i="22"/>
  <c r="V163" i="22"/>
  <c r="G164" i="22"/>
  <c r="M164" i="22" s="1"/>
  <c r="I164" i="22"/>
  <c r="K164" i="22"/>
  <c r="K162" i="22" s="1"/>
  <c r="O164" i="22"/>
  <c r="Q164" i="22"/>
  <c r="V164" i="22"/>
  <c r="G165" i="22"/>
  <c r="M165" i="22" s="1"/>
  <c r="I165" i="22"/>
  <c r="K165" i="22"/>
  <c r="O165" i="22"/>
  <c r="Q165" i="22"/>
  <c r="V165" i="22"/>
  <c r="G166" i="22"/>
  <c r="M166" i="22" s="1"/>
  <c r="I166" i="22"/>
  <c r="K166" i="22"/>
  <c r="O166" i="22"/>
  <c r="Q166" i="22"/>
  <c r="V166" i="22"/>
  <c r="G167" i="22"/>
  <c r="I167" i="22"/>
  <c r="K167" i="22"/>
  <c r="M167" i="22"/>
  <c r="O167" i="22"/>
  <c r="Q167" i="22"/>
  <c r="V167" i="22"/>
  <c r="G168" i="22"/>
  <c r="M168" i="22" s="1"/>
  <c r="I168" i="22"/>
  <c r="K168" i="22"/>
  <c r="O168" i="22"/>
  <c r="Q168" i="22"/>
  <c r="V168" i="22"/>
  <c r="AF170" i="22"/>
  <c r="G9" i="21"/>
  <c r="M9" i="21" s="1"/>
  <c r="I9" i="21"/>
  <c r="K9" i="21"/>
  <c r="O9" i="21"/>
  <c r="Q9" i="21"/>
  <c r="V9" i="21"/>
  <c r="G10" i="21"/>
  <c r="M10" i="21" s="1"/>
  <c r="I10" i="21"/>
  <c r="K10" i="21"/>
  <c r="O10" i="21"/>
  <c r="Q10" i="21"/>
  <c r="V10" i="21"/>
  <c r="G11" i="21"/>
  <c r="I11" i="21"/>
  <c r="K11" i="21"/>
  <c r="M11" i="21"/>
  <c r="O11" i="21"/>
  <c r="Q11" i="21"/>
  <c r="V11" i="21"/>
  <c r="G13" i="21"/>
  <c r="I13" i="21"/>
  <c r="K13" i="21"/>
  <c r="O13" i="21"/>
  <c r="Q13" i="21"/>
  <c r="V13" i="21"/>
  <c r="G14" i="21"/>
  <c r="M14" i="21" s="1"/>
  <c r="I14" i="21"/>
  <c r="K14" i="21"/>
  <c r="O14" i="21"/>
  <c r="Q14" i="21"/>
  <c r="V14" i="21"/>
  <c r="G16" i="21"/>
  <c r="M16" i="21" s="1"/>
  <c r="I16" i="21"/>
  <c r="K16" i="21"/>
  <c r="O16" i="21"/>
  <c r="Q16" i="21"/>
  <c r="V16" i="21"/>
  <c r="G17" i="21"/>
  <c r="I17" i="21"/>
  <c r="K17" i="21"/>
  <c r="M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2" i="21"/>
  <c r="G21" i="21" s="1"/>
  <c r="I178" i="1" s="1"/>
  <c r="I22" i="21"/>
  <c r="I21" i="21" s="1"/>
  <c r="K22" i="21"/>
  <c r="O22" i="21"/>
  <c r="O21" i="21" s="1"/>
  <c r="Q22" i="21"/>
  <c r="V22" i="21"/>
  <c r="V21" i="21" s="1"/>
  <c r="G23" i="21"/>
  <c r="I23" i="21"/>
  <c r="K23" i="21"/>
  <c r="M23" i="21"/>
  <c r="O23" i="21"/>
  <c r="Q23" i="21"/>
  <c r="V23" i="21"/>
  <c r="AF25" i="21"/>
  <c r="G55" i="1" s="1"/>
  <c r="BA109" i="20"/>
  <c r="BA93" i="20"/>
  <c r="BA24" i="20"/>
  <c r="BA21" i="20"/>
  <c r="G9" i="20"/>
  <c r="M9" i="20" s="1"/>
  <c r="I9" i="20"/>
  <c r="K9" i="20"/>
  <c r="O9" i="20"/>
  <c r="O8" i="20" s="1"/>
  <c r="Q9" i="20"/>
  <c r="Q8" i="20" s="1"/>
  <c r="V9" i="20"/>
  <c r="G13" i="20"/>
  <c r="M13" i="20" s="1"/>
  <c r="I13" i="20"/>
  <c r="K13" i="20"/>
  <c r="O13" i="20"/>
  <c r="Q13" i="20"/>
  <c r="V13" i="20"/>
  <c r="G15" i="20"/>
  <c r="I15" i="20"/>
  <c r="K15" i="20"/>
  <c r="M15" i="20"/>
  <c r="O15" i="20"/>
  <c r="Q15" i="20"/>
  <c r="V15" i="20"/>
  <c r="G20" i="20"/>
  <c r="M20" i="20" s="1"/>
  <c r="I20" i="20"/>
  <c r="K20" i="20"/>
  <c r="O20" i="20"/>
  <c r="Q20" i="20"/>
  <c r="V20" i="20"/>
  <c r="G23" i="20"/>
  <c r="M23" i="20" s="1"/>
  <c r="I23" i="20"/>
  <c r="K23" i="20"/>
  <c r="O23" i="20"/>
  <c r="Q23" i="20"/>
  <c r="V23" i="20"/>
  <c r="G26" i="20"/>
  <c r="I26" i="20"/>
  <c r="K26" i="20"/>
  <c r="M26" i="20"/>
  <c r="O26" i="20"/>
  <c r="Q26" i="20"/>
  <c r="V26" i="20"/>
  <c r="G29" i="20"/>
  <c r="I29" i="20"/>
  <c r="K29" i="20"/>
  <c r="O29" i="20"/>
  <c r="Q29" i="20"/>
  <c r="V29" i="20"/>
  <c r="G36" i="20"/>
  <c r="M36" i="20" s="1"/>
  <c r="I36" i="20"/>
  <c r="K36" i="20"/>
  <c r="O36" i="20"/>
  <c r="Q36" i="20"/>
  <c r="V36" i="20"/>
  <c r="G43" i="20"/>
  <c r="M43" i="20" s="1"/>
  <c r="I43" i="20"/>
  <c r="K43" i="20"/>
  <c r="O43" i="20"/>
  <c r="Q43" i="20"/>
  <c r="V43" i="20"/>
  <c r="G46" i="20"/>
  <c r="I46" i="20"/>
  <c r="K46" i="20"/>
  <c r="M46" i="20"/>
  <c r="O46" i="20"/>
  <c r="Q46" i="20"/>
  <c r="V46" i="20"/>
  <c r="G50" i="20"/>
  <c r="M50" i="20" s="1"/>
  <c r="I50" i="20"/>
  <c r="K50" i="20"/>
  <c r="O50" i="20"/>
  <c r="Q50" i="20"/>
  <c r="V50" i="20"/>
  <c r="G53" i="20"/>
  <c r="M53" i="20" s="1"/>
  <c r="M52" i="20" s="1"/>
  <c r="I53" i="20"/>
  <c r="I52" i="20" s="1"/>
  <c r="K53" i="20"/>
  <c r="K52" i="20" s="1"/>
  <c r="O53" i="20"/>
  <c r="O52" i="20" s="1"/>
  <c r="Q53" i="20"/>
  <c r="Q52" i="20" s="1"/>
  <c r="V53" i="20"/>
  <c r="V52" i="20" s="1"/>
  <c r="G57" i="20"/>
  <c r="I57" i="20"/>
  <c r="K57" i="20"/>
  <c r="O57" i="20"/>
  <c r="Q57" i="20"/>
  <c r="V57" i="20"/>
  <c r="G60" i="20"/>
  <c r="M60" i="20" s="1"/>
  <c r="I60" i="20"/>
  <c r="K60" i="20"/>
  <c r="O60" i="20"/>
  <c r="Q60" i="20"/>
  <c r="V60" i="20"/>
  <c r="G62" i="20"/>
  <c r="M62" i="20" s="1"/>
  <c r="I62" i="20"/>
  <c r="K62" i="20"/>
  <c r="O62" i="20"/>
  <c r="Q62" i="20"/>
  <c r="V62" i="20"/>
  <c r="G66" i="20"/>
  <c r="M66" i="20" s="1"/>
  <c r="I66" i="20"/>
  <c r="K66" i="20"/>
  <c r="O66" i="20"/>
  <c r="Q66" i="20"/>
  <c r="V66" i="20"/>
  <c r="G71" i="20"/>
  <c r="M71" i="20" s="1"/>
  <c r="I71" i="20"/>
  <c r="K71" i="20"/>
  <c r="O71" i="20"/>
  <c r="Q71" i="20"/>
  <c r="V71" i="20"/>
  <c r="G72" i="20"/>
  <c r="M72" i="20" s="1"/>
  <c r="I72" i="20"/>
  <c r="K72" i="20"/>
  <c r="O72" i="20"/>
  <c r="Q72" i="20"/>
  <c r="V72" i="20"/>
  <c r="Q77" i="20"/>
  <c r="V77" i="20"/>
  <c r="G78" i="20"/>
  <c r="G77" i="20" s="1"/>
  <c r="I78" i="20"/>
  <c r="I77" i="20" s="1"/>
  <c r="K78" i="20"/>
  <c r="K77" i="20" s="1"/>
  <c r="M78" i="20"/>
  <c r="M77" i="20" s="1"/>
  <c r="O78" i="20"/>
  <c r="O77" i="20" s="1"/>
  <c r="Q78" i="20"/>
  <c r="V78" i="20"/>
  <c r="G81" i="20"/>
  <c r="M81" i="20" s="1"/>
  <c r="I81" i="20"/>
  <c r="K81" i="20"/>
  <c r="O81" i="20"/>
  <c r="Q81" i="20"/>
  <c r="V81" i="20"/>
  <c r="G86" i="20"/>
  <c r="I86" i="20"/>
  <c r="K86" i="20"/>
  <c r="M86" i="20"/>
  <c r="O86" i="20"/>
  <c r="Q86" i="20"/>
  <c r="V86" i="20"/>
  <c r="G87" i="20"/>
  <c r="I87" i="20"/>
  <c r="K87" i="20"/>
  <c r="M87" i="20"/>
  <c r="O87" i="20"/>
  <c r="Q87" i="20"/>
  <c r="V87" i="20"/>
  <c r="G89" i="20"/>
  <c r="G80" i="20" s="1"/>
  <c r="I89" i="20"/>
  <c r="K89" i="20"/>
  <c r="O89" i="20"/>
  <c r="Q89" i="20"/>
  <c r="V89" i="20"/>
  <c r="G92" i="20"/>
  <c r="M92" i="20" s="1"/>
  <c r="I92" i="20"/>
  <c r="I91" i="20" s="1"/>
  <c r="K92" i="20"/>
  <c r="O92" i="20"/>
  <c r="Q92" i="20"/>
  <c r="Q91" i="20" s="1"/>
  <c r="V92" i="20"/>
  <c r="G95" i="20"/>
  <c r="M95" i="20" s="1"/>
  <c r="I95" i="20"/>
  <c r="K95" i="20"/>
  <c r="O95" i="20"/>
  <c r="Q95" i="20"/>
  <c r="V95" i="20"/>
  <c r="G102" i="20"/>
  <c r="I102" i="20"/>
  <c r="K102" i="20"/>
  <c r="O102" i="20"/>
  <c r="Q102" i="20"/>
  <c r="V102" i="20"/>
  <c r="O104" i="20"/>
  <c r="G105" i="20"/>
  <c r="M105" i="20" s="1"/>
  <c r="M104" i="20" s="1"/>
  <c r="I105" i="20"/>
  <c r="I104" i="20" s="1"/>
  <c r="K105" i="20"/>
  <c r="K104" i="20" s="1"/>
  <c r="O105" i="20"/>
  <c r="Q105" i="20"/>
  <c r="Q104" i="20" s="1"/>
  <c r="V105" i="20"/>
  <c r="V104" i="20" s="1"/>
  <c r="G108" i="20"/>
  <c r="I108" i="20"/>
  <c r="K108" i="20"/>
  <c r="O108" i="20"/>
  <c r="Q108" i="20"/>
  <c r="V108" i="20"/>
  <c r="G113" i="20"/>
  <c r="M113" i="20" s="1"/>
  <c r="I113" i="20"/>
  <c r="K113" i="20"/>
  <c r="O113" i="20"/>
  <c r="Q113" i="20"/>
  <c r="V113" i="20"/>
  <c r="G115" i="20"/>
  <c r="M115" i="20" s="1"/>
  <c r="I115" i="20"/>
  <c r="K115" i="20"/>
  <c r="K107" i="20" s="1"/>
  <c r="O115" i="20"/>
  <c r="Q115" i="20"/>
  <c r="V115" i="20"/>
  <c r="V107" i="20" s="1"/>
  <c r="G117" i="20"/>
  <c r="G116" i="20" s="1"/>
  <c r="I117" i="20"/>
  <c r="I116" i="20" s="1"/>
  <c r="K117" i="20"/>
  <c r="K116" i="20" s="1"/>
  <c r="O117" i="20"/>
  <c r="O116" i="20" s="1"/>
  <c r="Q117" i="20"/>
  <c r="Q116" i="20" s="1"/>
  <c r="V117" i="20"/>
  <c r="V116" i="20" s="1"/>
  <c r="Q121" i="20"/>
  <c r="G122" i="20"/>
  <c r="G121" i="20" s="1"/>
  <c r="I122" i="20"/>
  <c r="I121" i="20" s="1"/>
  <c r="K122" i="20"/>
  <c r="K121" i="20" s="1"/>
  <c r="M122" i="20"/>
  <c r="M121" i="20" s="1"/>
  <c r="O122" i="20"/>
  <c r="O121" i="20" s="1"/>
  <c r="Q122" i="20"/>
  <c r="V122" i="20"/>
  <c r="V121" i="20" s="1"/>
  <c r="G124" i="20"/>
  <c r="G123" i="20" s="1"/>
  <c r="I124" i="20"/>
  <c r="I123" i="20" s="1"/>
  <c r="K124" i="20"/>
  <c r="K123" i="20" s="1"/>
  <c r="O124" i="20"/>
  <c r="O123" i="20" s="1"/>
  <c r="Q124" i="20"/>
  <c r="Q123" i="20" s="1"/>
  <c r="V124" i="20"/>
  <c r="V123" i="20" s="1"/>
  <c r="G126" i="20"/>
  <c r="M126" i="20" s="1"/>
  <c r="I126" i="20"/>
  <c r="K126" i="20"/>
  <c r="O126" i="20"/>
  <c r="Q126" i="20"/>
  <c r="V126" i="20"/>
  <c r="G127" i="20"/>
  <c r="I127" i="20"/>
  <c r="K127" i="20"/>
  <c r="M127" i="20"/>
  <c r="O127" i="20"/>
  <c r="Q127" i="20"/>
  <c r="V127" i="20"/>
  <c r="G128" i="20"/>
  <c r="I128" i="20"/>
  <c r="K128" i="20"/>
  <c r="O128" i="20"/>
  <c r="Q128" i="20"/>
  <c r="V128" i="20"/>
  <c r="G129" i="20"/>
  <c r="M129" i="20" s="1"/>
  <c r="I129" i="20"/>
  <c r="K129" i="20"/>
  <c r="O129" i="20"/>
  <c r="Q129" i="20"/>
  <c r="Q125" i="20" s="1"/>
  <c r="V129" i="20"/>
  <c r="G130" i="20"/>
  <c r="M130" i="20" s="1"/>
  <c r="I130" i="20"/>
  <c r="K130" i="20"/>
  <c r="O130" i="20"/>
  <c r="Q130" i="20"/>
  <c r="V130" i="20"/>
  <c r="G131" i="20"/>
  <c r="I131" i="20"/>
  <c r="K131" i="20"/>
  <c r="M131" i="20"/>
  <c r="O131" i="20"/>
  <c r="Q131" i="20"/>
  <c r="V131" i="20"/>
  <c r="AE133" i="20"/>
  <c r="AF133" i="20"/>
  <c r="G9" i="19"/>
  <c r="M9" i="19" s="1"/>
  <c r="M8" i="19" s="1"/>
  <c r="I9" i="19"/>
  <c r="I8" i="19" s="1"/>
  <c r="K9" i="19"/>
  <c r="K8" i="19" s="1"/>
  <c r="O9" i="19"/>
  <c r="O8" i="19" s="1"/>
  <c r="Q9" i="19"/>
  <c r="Q8" i="19" s="1"/>
  <c r="V9" i="19"/>
  <c r="V8" i="19" s="1"/>
  <c r="G12" i="19"/>
  <c r="I12" i="19"/>
  <c r="K12" i="19"/>
  <c r="M12" i="19"/>
  <c r="O12" i="19"/>
  <c r="Q12" i="19"/>
  <c r="V12" i="19"/>
  <c r="G13" i="19"/>
  <c r="I13" i="19"/>
  <c r="K13" i="19"/>
  <c r="O13" i="19"/>
  <c r="Q13" i="19"/>
  <c r="V13" i="19"/>
  <c r="G14" i="19"/>
  <c r="M14" i="19" s="1"/>
  <c r="I14" i="19"/>
  <c r="K14" i="19"/>
  <c r="O14" i="19"/>
  <c r="Q14" i="19"/>
  <c r="V14" i="19"/>
  <c r="G15" i="19"/>
  <c r="M15" i="19" s="1"/>
  <c r="I15" i="19"/>
  <c r="K15" i="19"/>
  <c r="O15" i="19"/>
  <c r="Q15" i="19"/>
  <c r="V15" i="19"/>
  <c r="G16" i="19"/>
  <c r="I16" i="19"/>
  <c r="K16" i="19"/>
  <c r="M16" i="19"/>
  <c r="O16" i="19"/>
  <c r="Q16" i="19"/>
  <c r="V16" i="19"/>
  <c r="G17" i="19"/>
  <c r="M17" i="19" s="1"/>
  <c r="I17" i="19"/>
  <c r="K17" i="19"/>
  <c r="O17" i="19"/>
  <c r="Q17" i="19"/>
  <c r="V17" i="19"/>
  <c r="G18" i="19"/>
  <c r="I18" i="19"/>
  <c r="K18" i="19"/>
  <c r="M18" i="19"/>
  <c r="O18" i="19"/>
  <c r="Q18" i="19"/>
  <c r="V18" i="19"/>
  <c r="G20" i="19"/>
  <c r="M20" i="19" s="1"/>
  <c r="I20" i="19"/>
  <c r="K20" i="19"/>
  <c r="O20" i="19"/>
  <c r="Q20" i="19"/>
  <c r="V20" i="19"/>
  <c r="G21" i="19"/>
  <c r="I21" i="19"/>
  <c r="K21" i="19"/>
  <c r="M21" i="19"/>
  <c r="O21" i="19"/>
  <c r="Q21" i="19"/>
  <c r="V21" i="19"/>
  <c r="G22" i="19"/>
  <c r="M22" i="19" s="1"/>
  <c r="I22" i="19"/>
  <c r="K22" i="19"/>
  <c r="O22" i="19"/>
  <c r="Q22" i="19"/>
  <c r="V22" i="19"/>
  <c r="G23" i="19"/>
  <c r="M23" i="19" s="1"/>
  <c r="I23" i="19"/>
  <c r="K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8" i="19"/>
  <c r="M28" i="19" s="1"/>
  <c r="I28" i="19"/>
  <c r="K28" i="19"/>
  <c r="K27" i="19" s="1"/>
  <c r="O28" i="19"/>
  <c r="Q28" i="19"/>
  <c r="V28" i="19"/>
  <c r="G29" i="19"/>
  <c r="M29" i="19" s="1"/>
  <c r="I29" i="19"/>
  <c r="I27" i="19" s="1"/>
  <c r="K29" i="19"/>
  <c r="O29" i="19"/>
  <c r="Q29" i="19"/>
  <c r="Q27" i="19" s="1"/>
  <c r="V29" i="19"/>
  <c r="AF31" i="19"/>
  <c r="G52" i="1" s="1"/>
  <c r="BA115" i="18"/>
  <c r="BA99" i="18"/>
  <c r="BA57" i="18"/>
  <c r="BA23" i="18"/>
  <c r="BA20" i="18"/>
  <c r="G9" i="18"/>
  <c r="M9" i="18" s="1"/>
  <c r="I9" i="18"/>
  <c r="K9" i="18"/>
  <c r="O9" i="18"/>
  <c r="O8" i="18" s="1"/>
  <c r="Q9" i="18"/>
  <c r="V9" i="18"/>
  <c r="G13" i="18"/>
  <c r="I13" i="18"/>
  <c r="K13" i="18"/>
  <c r="M13" i="18"/>
  <c r="O13" i="18"/>
  <c r="Q13" i="18"/>
  <c r="V13" i="18"/>
  <c r="G15" i="18"/>
  <c r="I15" i="18"/>
  <c r="K15" i="18"/>
  <c r="M15" i="18"/>
  <c r="O15" i="18"/>
  <c r="Q15" i="18"/>
  <c r="V15" i="18"/>
  <c r="G19" i="18"/>
  <c r="M19" i="18" s="1"/>
  <c r="I19" i="18"/>
  <c r="K19" i="18"/>
  <c r="O19" i="18"/>
  <c r="Q19" i="18"/>
  <c r="V19" i="18"/>
  <c r="G22" i="18"/>
  <c r="I22" i="18"/>
  <c r="K22" i="18"/>
  <c r="M22" i="18"/>
  <c r="O22" i="18"/>
  <c r="Q22" i="18"/>
  <c r="V22" i="18"/>
  <c r="G25" i="18"/>
  <c r="I25" i="18"/>
  <c r="K25" i="18"/>
  <c r="M25" i="18"/>
  <c r="O25" i="18"/>
  <c r="Q25" i="18"/>
  <c r="V25" i="18"/>
  <c r="G28" i="18"/>
  <c r="M28" i="18" s="1"/>
  <c r="I28" i="18"/>
  <c r="K28" i="18"/>
  <c r="O28" i="18"/>
  <c r="Q28" i="18"/>
  <c r="V28" i="18"/>
  <c r="G30" i="18"/>
  <c r="M30" i="18" s="1"/>
  <c r="I30" i="18"/>
  <c r="K30" i="18"/>
  <c r="O30" i="18"/>
  <c r="Q30" i="18"/>
  <c r="V30" i="18"/>
  <c r="G37" i="18"/>
  <c r="I37" i="18"/>
  <c r="K37" i="18"/>
  <c r="M37" i="18"/>
  <c r="O37" i="18"/>
  <c r="Q37" i="18"/>
  <c r="V37" i="18"/>
  <c r="G44" i="18"/>
  <c r="M44" i="18" s="1"/>
  <c r="I44" i="18"/>
  <c r="K44" i="18"/>
  <c r="O44" i="18"/>
  <c r="Q44" i="18"/>
  <c r="V44" i="18"/>
  <c r="G46" i="18"/>
  <c r="M46" i="18" s="1"/>
  <c r="I46" i="18"/>
  <c r="K46" i="18"/>
  <c r="O46" i="18"/>
  <c r="Q46" i="18"/>
  <c r="V46" i="18"/>
  <c r="G49" i="18"/>
  <c r="M49" i="18" s="1"/>
  <c r="I49" i="18"/>
  <c r="K49" i="18"/>
  <c r="O49" i="18"/>
  <c r="Q49" i="18"/>
  <c r="V49" i="18"/>
  <c r="K51" i="18"/>
  <c r="G52" i="18"/>
  <c r="M52" i="18" s="1"/>
  <c r="M51" i="18" s="1"/>
  <c r="I52" i="18"/>
  <c r="I51" i="18" s="1"/>
  <c r="K52" i="18"/>
  <c r="O52" i="18"/>
  <c r="O51" i="18" s="1"/>
  <c r="Q52" i="18"/>
  <c r="Q51" i="18" s="1"/>
  <c r="V52" i="18"/>
  <c r="V51" i="18" s="1"/>
  <c r="G56" i="18"/>
  <c r="I56" i="18"/>
  <c r="K56" i="18"/>
  <c r="M56" i="18"/>
  <c r="O56" i="18"/>
  <c r="Q56" i="18"/>
  <c r="V56" i="18"/>
  <c r="G59" i="18"/>
  <c r="M59" i="18" s="1"/>
  <c r="I59" i="18"/>
  <c r="K59" i="18"/>
  <c r="O59" i="18"/>
  <c r="Q59" i="18"/>
  <c r="V59" i="18"/>
  <c r="G62" i="18"/>
  <c r="M62" i="18" s="1"/>
  <c r="I62" i="18"/>
  <c r="K62" i="18"/>
  <c r="O62" i="18"/>
  <c r="Q62" i="18"/>
  <c r="V62" i="18"/>
  <c r="G64" i="18"/>
  <c r="M64" i="18" s="1"/>
  <c r="I64" i="18"/>
  <c r="K64" i="18"/>
  <c r="O64" i="18"/>
  <c r="Q64" i="18"/>
  <c r="V64" i="18"/>
  <c r="G67" i="18"/>
  <c r="M67" i="18" s="1"/>
  <c r="I67" i="18"/>
  <c r="K67" i="18"/>
  <c r="O67" i="18"/>
  <c r="Q67" i="18"/>
  <c r="V67" i="18"/>
  <c r="G71" i="18"/>
  <c r="M71" i="18" s="1"/>
  <c r="I71" i="18"/>
  <c r="K71" i="18"/>
  <c r="O71" i="18"/>
  <c r="Q71" i="18"/>
  <c r="V71" i="18"/>
  <c r="G73" i="18"/>
  <c r="I73" i="18"/>
  <c r="K73" i="18"/>
  <c r="M73" i="18"/>
  <c r="O73" i="18"/>
  <c r="Q73" i="18"/>
  <c r="V73" i="18"/>
  <c r="G79" i="18"/>
  <c r="M79" i="18" s="1"/>
  <c r="M78" i="18" s="1"/>
  <c r="I79" i="18"/>
  <c r="I78" i="18" s="1"/>
  <c r="K79" i="18"/>
  <c r="K78" i="18" s="1"/>
  <c r="O79" i="18"/>
  <c r="O78" i="18" s="1"/>
  <c r="Q79" i="18"/>
  <c r="Q78" i="18" s="1"/>
  <c r="V79" i="18"/>
  <c r="V78" i="18" s="1"/>
  <c r="G82" i="18"/>
  <c r="I82" i="18"/>
  <c r="K82" i="18"/>
  <c r="M82" i="18"/>
  <c r="O82" i="18"/>
  <c r="Q82" i="18"/>
  <c r="Q81" i="18" s="1"/>
  <c r="V82" i="18"/>
  <c r="G87" i="18"/>
  <c r="M87" i="18" s="1"/>
  <c r="I87" i="18"/>
  <c r="K87" i="18"/>
  <c r="O87" i="18"/>
  <c r="Q87" i="18"/>
  <c r="V87" i="18"/>
  <c r="G88" i="18"/>
  <c r="M88" i="18" s="1"/>
  <c r="I88" i="18"/>
  <c r="K88" i="18"/>
  <c r="O88" i="18"/>
  <c r="Q88" i="18"/>
  <c r="V88" i="18"/>
  <c r="G89" i="18"/>
  <c r="M89" i="18" s="1"/>
  <c r="I89" i="18"/>
  <c r="K89" i="18"/>
  <c r="O89" i="18"/>
  <c r="Q89" i="18"/>
  <c r="V89" i="18"/>
  <c r="V81" i="18" s="1"/>
  <c r="G91" i="18"/>
  <c r="I91" i="18"/>
  <c r="K91" i="18"/>
  <c r="M91" i="18"/>
  <c r="O91" i="18"/>
  <c r="Q91" i="18"/>
  <c r="V91" i="18"/>
  <c r="G93" i="18"/>
  <c r="G94" i="18"/>
  <c r="I94" i="18"/>
  <c r="K94" i="18"/>
  <c r="M94" i="18"/>
  <c r="O94" i="18"/>
  <c r="O93" i="18" s="1"/>
  <c r="Q94" i="18"/>
  <c r="V94" i="18"/>
  <c r="G95" i="18"/>
  <c r="M95" i="18" s="1"/>
  <c r="I95" i="18"/>
  <c r="K95" i="18"/>
  <c r="O95" i="18"/>
  <c r="Q95" i="18"/>
  <c r="V95" i="18"/>
  <c r="G98" i="18"/>
  <c r="M98" i="18" s="1"/>
  <c r="I98" i="18"/>
  <c r="K98" i="18"/>
  <c r="O98" i="18"/>
  <c r="Q98" i="18"/>
  <c r="V98" i="18"/>
  <c r="V97" i="18" s="1"/>
  <c r="G101" i="18"/>
  <c r="I101" i="18"/>
  <c r="K101" i="18"/>
  <c r="M101" i="18"/>
  <c r="O101" i="18"/>
  <c r="Q101" i="18"/>
  <c r="V101" i="18"/>
  <c r="G108" i="18"/>
  <c r="M108" i="18" s="1"/>
  <c r="I108" i="18"/>
  <c r="K108" i="18"/>
  <c r="O108" i="18"/>
  <c r="Q108" i="18"/>
  <c r="V108" i="18"/>
  <c r="G111" i="18"/>
  <c r="M111" i="18" s="1"/>
  <c r="M110" i="18" s="1"/>
  <c r="I111" i="18"/>
  <c r="I110" i="18" s="1"/>
  <c r="K111" i="18"/>
  <c r="K110" i="18" s="1"/>
  <c r="O111" i="18"/>
  <c r="O110" i="18" s="1"/>
  <c r="Q111" i="18"/>
  <c r="Q110" i="18" s="1"/>
  <c r="V111" i="18"/>
  <c r="V110" i="18" s="1"/>
  <c r="G114" i="18"/>
  <c r="G113" i="18" s="1"/>
  <c r="I114" i="18"/>
  <c r="I113" i="18" s="1"/>
  <c r="K114" i="18"/>
  <c r="O114" i="18"/>
  <c r="Q114" i="18"/>
  <c r="Q113" i="18" s="1"/>
  <c r="V114" i="18"/>
  <c r="G120" i="18"/>
  <c r="I120" i="18"/>
  <c r="K120" i="18"/>
  <c r="M120" i="18"/>
  <c r="O120" i="18"/>
  <c r="Q120" i="18"/>
  <c r="V120" i="18"/>
  <c r="G122" i="18"/>
  <c r="M122" i="18" s="1"/>
  <c r="I122" i="18"/>
  <c r="K122" i="18"/>
  <c r="O122" i="18"/>
  <c r="Q122" i="18"/>
  <c r="V122" i="18"/>
  <c r="Q123" i="18"/>
  <c r="G124" i="18"/>
  <c r="G123" i="18" s="1"/>
  <c r="I124" i="18"/>
  <c r="I123" i="18" s="1"/>
  <c r="K124" i="18"/>
  <c r="K123" i="18" s="1"/>
  <c r="O124" i="18"/>
  <c r="O123" i="18" s="1"/>
  <c r="Q124" i="18"/>
  <c r="V124" i="18"/>
  <c r="V123" i="18" s="1"/>
  <c r="G128" i="18"/>
  <c r="M128" i="18" s="1"/>
  <c r="M127" i="18" s="1"/>
  <c r="I128" i="18"/>
  <c r="I127" i="18" s="1"/>
  <c r="K128" i="18"/>
  <c r="K127" i="18" s="1"/>
  <c r="O128" i="18"/>
  <c r="O127" i="18" s="1"/>
  <c r="Q128" i="18"/>
  <c r="Q127" i="18" s="1"/>
  <c r="V128" i="18"/>
  <c r="V127" i="18" s="1"/>
  <c r="G130" i="18"/>
  <c r="G129" i="18" s="1"/>
  <c r="I130" i="18"/>
  <c r="I129" i="18" s="1"/>
  <c r="K130" i="18"/>
  <c r="K129" i="18" s="1"/>
  <c r="O130" i="18"/>
  <c r="O129" i="18" s="1"/>
  <c r="Q130" i="18"/>
  <c r="Q129" i="18" s="1"/>
  <c r="V130" i="18"/>
  <c r="V129" i="18" s="1"/>
  <c r="G132" i="18"/>
  <c r="M132" i="18" s="1"/>
  <c r="I132" i="18"/>
  <c r="K132" i="18"/>
  <c r="O132" i="18"/>
  <c r="O131" i="18" s="1"/>
  <c r="Q132" i="18"/>
  <c r="V132" i="18"/>
  <c r="G133" i="18"/>
  <c r="M133" i="18" s="1"/>
  <c r="I133" i="18"/>
  <c r="K133" i="18"/>
  <c r="O133" i="18"/>
  <c r="Q133" i="18"/>
  <c r="V133" i="18"/>
  <c r="G134" i="18"/>
  <c r="I134" i="18"/>
  <c r="K134" i="18"/>
  <c r="M134" i="18"/>
  <c r="O134" i="18"/>
  <c r="Q134" i="18"/>
  <c r="V134" i="18"/>
  <c r="G135" i="18"/>
  <c r="I135" i="18"/>
  <c r="K135" i="18"/>
  <c r="M135" i="18"/>
  <c r="O135" i="18"/>
  <c r="Q135" i="18"/>
  <c r="V135" i="18"/>
  <c r="G136" i="18"/>
  <c r="M136" i="18" s="1"/>
  <c r="I136" i="18"/>
  <c r="K136" i="18"/>
  <c r="O136" i="18"/>
  <c r="Q136" i="18"/>
  <c r="V136" i="18"/>
  <c r="G137" i="18"/>
  <c r="I137" i="18"/>
  <c r="K137" i="18"/>
  <c r="M137" i="18"/>
  <c r="O137" i="18"/>
  <c r="Q137" i="18"/>
  <c r="V137" i="18"/>
  <c r="AF139" i="18"/>
  <c r="G9" i="17"/>
  <c r="M9" i="17" s="1"/>
  <c r="M8" i="17" s="1"/>
  <c r="I9" i="17"/>
  <c r="I8" i="17" s="1"/>
  <c r="K9" i="17"/>
  <c r="K8" i="17" s="1"/>
  <c r="O9" i="17"/>
  <c r="O8" i="17" s="1"/>
  <c r="Q9" i="17"/>
  <c r="Q8" i="17" s="1"/>
  <c r="V9" i="17"/>
  <c r="V8" i="17" s="1"/>
  <c r="G12" i="17"/>
  <c r="M12" i="17" s="1"/>
  <c r="I12" i="17"/>
  <c r="K12" i="17"/>
  <c r="O12" i="17"/>
  <c r="Q12" i="17"/>
  <c r="V12" i="17"/>
  <c r="G13" i="17"/>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O17" i="17"/>
  <c r="G18" i="17"/>
  <c r="I18" i="17"/>
  <c r="K18" i="17"/>
  <c r="M18" i="17"/>
  <c r="O18" i="17"/>
  <c r="Q18" i="17"/>
  <c r="V18" i="17"/>
  <c r="G19" i="17"/>
  <c r="M19" i="17" s="1"/>
  <c r="I19" i="17"/>
  <c r="K19" i="17"/>
  <c r="O19" i="17"/>
  <c r="Q19" i="17"/>
  <c r="V19" i="17"/>
  <c r="G21" i="17"/>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9" i="17"/>
  <c r="G28" i="17" s="1"/>
  <c r="I29" i="17"/>
  <c r="I28" i="17" s="1"/>
  <c r="K29" i="17"/>
  <c r="O29" i="17"/>
  <c r="O28" i="17" s="1"/>
  <c r="Q29" i="17"/>
  <c r="Q28" i="17" s="1"/>
  <c r="V29" i="17"/>
  <c r="V28" i="17" s="1"/>
  <c r="G30" i="17"/>
  <c r="I30" i="17"/>
  <c r="K30" i="17"/>
  <c r="M30" i="17"/>
  <c r="O30" i="17"/>
  <c r="Q30" i="17"/>
  <c r="V30" i="17"/>
  <c r="AF32" i="17"/>
  <c r="G49" i="1" s="1"/>
  <c r="BA141" i="16"/>
  <c r="BA122" i="16"/>
  <c r="BA73" i="16"/>
  <c r="BA31" i="16"/>
  <c r="BA28" i="16"/>
  <c r="BA17" i="16"/>
  <c r="G9" i="16"/>
  <c r="M9" i="16" s="1"/>
  <c r="I9" i="16"/>
  <c r="K9" i="16"/>
  <c r="O9" i="16"/>
  <c r="Q9" i="16"/>
  <c r="V9" i="16"/>
  <c r="G12" i="16"/>
  <c r="M12" i="16" s="1"/>
  <c r="I12" i="16"/>
  <c r="K12" i="16"/>
  <c r="O12" i="16"/>
  <c r="Q12" i="16"/>
  <c r="V12" i="16"/>
  <c r="G15" i="16"/>
  <c r="I15" i="16"/>
  <c r="K15" i="16"/>
  <c r="M15" i="16"/>
  <c r="O15" i="16"/>
  <c r="Q15" i="16"/>
  <c r="V15" i="16"/>
  <c r="G19" i="16"/>
  <c r="M19" i="16" s="1"/>
  <c r="I19" i="16"/>
  <c r="K19" i="16"/>
  <c r="O19" i="16"/>
  <c r="O8" i="16" s="1"/>
  <c r="Q19" i="16"/>
  <c r="V19" i="16"/>
  <c r="G21" i="16"/>
  <c r="M21" i="16" s="1"/>
  <c r="I21" i="16"/>
  <c r="K21" i="16"/>
  <c r="O21" i="16"/>
  <c r="Q21" i="16"/>
  <c r="V21" i="16"/>
  <c r="G27" i="16"/>
  <c r="M27" i="16" s="1"/>
  <c r="I27" i="16"/>
  <c r="K27" i="16"/>
  <c r="O27" i="16"/>
  <c r="Q27" i="16"/>
  <c r="V27" i="16"/>
  <c r="G30" i="16"/>
  <c r="I30" i="16"/>
  <c r="K30" i="16"/>
  <c r="O30" i="16"/>
  <c r="Q30" i="16"/>
  <c r="V30" i="16"/>
  <c r="G32" i="16"/>
  <c r="I32" i="16"/>
  <c r="K32" i="16"/>
  <c r="M32" i="16"/>
  <c r="O32" i="16"/>
  <c r="Q32" i="16"/>
  <c r="V32" i="16"/>
  <c r="G36" i="16"/>
  <c r="M36" i="16" s="1"/>
  <c r="I36" i="16"/>
  <c r="K36" i="16"/>
  <c r="O36" i="16"/>
  <c r="Q36" i="16"/>
  <c r="V36" i="16"/>
  <c r="G44" i="16"/>
  <c r="I44" i="16"/>
  <c r="K44" i="16"/>
  <c r="M44" i="16"/>
  <c r="O44" i="16"/>
  <c r="Q44" i="16"/>
  <c r="V44" i="16"/>
  <c r="G52" i="16"/>
  <c r="M52" i="16" s="1"/>
  <c r="I52" i="16"/>
  <c r="K52" i="16"/>
  <c r="O52" i="16"/>
  <c r="Q52" i="16"/>
  <c r="V52" i="16"/>
  <c r="G56" i="16"/>
  <c r="M56" i="16" s="1"/>
  <c r="I56" i="16"/>
  <c r="K56" i="16"/>
  <c r="O56" i="16"/>
  <c r="Q56" i="16"/>
  <c r="V56" i="16"/>
  <c r="G61" i="16"/>
  <c r="M61" i="16" s="1"/>
  <c r="I61" i="16"/>
  <c r="K61" i="16"/>
  <c r="O61" i="16"/>
  <c r="Q61" i="16"/>
  <c r="V61" i="16"/>
  <c r="G65" i="16"/>
  <c r="M65" i="16" s="1"/>
  <c r="M64" i="16" s="1"/>
  <c r="I65" i="16"/>
  <c r="K65" i="16"/>
  <c r="O65" i="16"/>
  <c r="O64" i="16" s="1"/>
  <c r="Q65" i="16"/>
  <c r="Q64" i="16" s="1"/>
  <c r="V65" i="16"/>
  <c r="G68" i="16"/>
  <c r="I68" i="16"/>
  <c r="K68" i="16"/>
  <c r="M68" i="16"/>
  <c r="O68" i="16"/>
  <c r="Q68" i="16"/>
  <c r="V68" i="16"/>
  <c r="G72" i="16"/>
  <c r="I72" i="16"/>
  <c r="K72" i="16"/>
  <c r="M72" i="16"/>
  <c r="O72" i="16"/>
  <c r="Q72" i="16"/>
  <c r="V72" i="16"/>
  <c r="G75" i="16"/>
  <c r="I75" i="16"/>
  <c r="K75" i="16"/>
  <c r="O75" i="16"/>
  <c r="Q75" i="16"/>
  <c r="V75" i="16"/>
  <c r="G79" i="16"/>
  <c r="I79" i="16"/>
  <c r="K79" i="16"/>
  <c r="M79" i="16"/>
  <c r="O79" i="16"/>
  <c r="Q79" i="16"/>
  <c r="V79" i="16"/>
  <c r="G81" i="16"/>
  <c r="M81" i="16" s="1"/>
  <c r="I81" i="16"/>
  <c r="K81" i="16"/>
  <c r="O81" i="16"/>
  <c r="Q81" i="16"/>
  <c r="V81" i="16"/>
  <c r="G83" i="16"/>
  <c r="M83" i="16" s="1"/>
  <c r="I83" i="16"/>
  <c r="K83" i="16"/>
  <c r="O83" i="16"/>
  <c r="Q83" i="16"/>
  <c r="V83" i="16"/>
  <c r="G86" i="16"/>
  <c r="M86" i="16" s="1"/>
  <c r="I86" i="16"/>
  <c r="K86" i="16"/>
  <c r="O86" i="16"/>
  <c r="Q86" i="16"/>
  <c r="V86" i="16"/>
  <c r="G89" i="16"/>
  <c r="M89" i="16" s="1"/>
  <c r="I89" i="16"/>
  <c r="K89" i="16"/>
  <c r="O89" i="16"/>
  <c r="Q89" i="16"/>
  <c r="V89" i="16"/>
  <c r="G93" i="16"/>
  <c r="M93" i="16" s="1"/>
  <c r="I93" i="16"/>
  <c r="K93" i="16"/>
  <c r="O93" i="16"/>
  <c r="Q93" i="16"/>
  <c r="V93" i="16"/>
  <c r="G94" i="16"/>
  <c r="I94" i="16"/>
  <c r="K94" i="16"/>
  <c r="M94" i="16"/>
  <c r="O94" i="16"/>
  <c r="Q94" i="16"/>
  <c r="V94" i="16"/>
  <c r="G99" i="16"/>
  <c r="G98" i="16" s="1"/>
  <c r="I99" i="16"/>
  <c r="I98" i="16" s="1"/>
  <c r="K99" i="16"/>
  <c r="K98" i="16" s="1"/>
  <c r="O99" i="16"/>
  <c r="O98" i="16" s="1"/>
  <c r="Q99" i="16"/>
  <c r="Q98" i="16" s="1"/>
  <c r="V99" i="16"/>
  <c r="V98" i="16" s="1"/>
  <c r="G102" i="16"/>
  <c r="M102" i="16" s="1"/>
  <c r="I102" i="16"/>
  <c r="K102" i="16"/>
  <c r="O102" i="16"/>
  <c r="Q102" i="16"/>
  <c r="Q101" i="16" s="1"/>
  <c r="V102" i="16"/>
  <c r="G109" i="16"/>
  <c r="I109" i="16"/>
  <c r="K109" i="16"/>
  <c r="K101" i="16" s="1"/>
  <c r="O109" i="16"/>
  <c r="Q109" i="16"/>
  <c r="V109" i="16"/>
  <c r="G110" i="16"/>
  <c r="M110" i="16" s="1"/>
  <c r="I110" i="16"/>
  <c r="K110" i="16"/>
  <c r="O110" i="16"/>
  <c r="Q110" i="16"/>
  <c r="V110" i="16"/>
  <c r="G111" i="16"/>
  <c r="M111" i="16" s="1"/>
  <c r="I111" i="16"/>
  <c r="K111" i="16"/>
  <c r="O111" i="16"/>
  <c r="Q111" i="16"/>
  <c r="V111" i="16"/>
  <c r="G114" i="16"/>
  <c r="I114" i="16"/>
  <c r="K114" i="16"/>
  <c r="M114" i="16"/>
  <c r="O114" i="16"/>
  <c r="Q114" i="16"/>
  <c r="V114" i="16"/>
  <c r="G116" i="16"/>
  <c r="G117" i="16"/>
  <c r="M117" i="16" s="1"/>
  <c r="I117" i="16"/>
  <c r="K117" i="16"/>
  <c r="O117" i="16"/>
  <c r="O116" i="16" s="1"/>
  <c r="Q117" i="16"/>
  <c r="Q116" i="16" s="1"/>
  <c r="V117" i="16"/>
  <c r="G118" i="16"/>
  <c r="M118" i="16" s="1"/>
  <c r="I118" i="16"/>
  <c r="K118" i="16"/>
  <c r="O118" i="16"/>
  <c r="Q118" i="16"/>
  <c r="V118" i="16"/>
  <c r="G121" i="16"/>
  <c r="M121" i="16" s="1"/>
  <c r="I121" i="16"/>
  <c r="K121" i="16"/>
  <c r="O121" i="16"/>
  <c r="O120" i="16" s="1"/>
  <c r="Q121" i="16"/>
  <c r="V121" i="16"/>
  <c r="V120" i="16" s="1"/>
  <c r="G125" i="16"/>
  <c r="I125" i="16"/>
  <c r="K125" i="16"/>
  <c r="M125" i="16"/>
  <c r="O125" i="16"/>
  <c r="Q125" i="16"/>
  <c r="V125" i="16"/>
  <c r="G133" i="16"/>
  <c r="M133" i="16" s="1"/>
  <c r="I133" i="16"/>
  <c r="K133" i="16"/>
  <c r="O133" i="16"/>
  <c r="Q133" i="16"/>
  <c r="V133" i="16"/>
  <c r="I135" i="16"/>
  <c r="G136" i="16"/>
  <c r="M136" i="16" s="1"/>
  <c r="M135" i="16" s="1"/>
  <c r="I136" i="16"/>
  <c r="K136" i="16"/>
  <c r="K135" i="16" s="1"/>
  <c r="O136" i="16"/>
  <c r="O135" i="16" s="1"/>
  <c r="Q136" i="16"/>
  <c r="Q135" i="16" s="1"/>
  <c r="V136" i="16"/>
  <c r="V135" i="16" s="1"/>
  <c r="G140" i="16"/>
  <c r="I140" i="16"/>
  <c r="K140" i="16"/>
  <c r="K139" i="16" s="1"/>
  <c r="O140" i="16"/>
  <c r="Q140" i="16"/>
  <c r="V140" i="16"/>
  <c r="G147" i="16"/>
  <c r="M147" i="16" s="1"/>
  <c r="I147" i="16"/>
  <c r="K147" i="16"/>
  <c r="O147" i="16"/>
  <c r="Q147" i="16"/>
  <c r="V147" i="16"/>
  <c r="G150" i="16"/>
  <c r="M150" i="16" s="1"/>
  <c r="I150" i="16"/>
  <c r="K150" i="16"/>
  <c r="O150" i="16"/>
  <c r="Q150" i="16"/>
  <c r="V150" i="16"/>
  <c r="G152" i="16"/>
  <c r="I152" i="16"/>
  <c r="K152" i="16"/>
  <c r="M152" i="16"/>
  <c r="O152" i="16"/>
  <c r="Q152" i="16"/>
  <c r="Q139" i="16" s="1"/>
  <c r="V152" i="16"/>
  <c r="G154" i="16"/>
  <c r="G153" i="16" s="1"/>
  <c r="I154" i="16"/>
  <c r="I153" i="16" s="1"/>
  <c r="K154" i="16"/>
  <c r="K153" i="16" s="1"/>
  <c r="O154" i="16"/>
  <c r="O153" i="16" s="1"/>
  <c r="Q154" i="16"/>
  <c r="Q153" i="16" s="1"/>
  <c r="V154" i="16"/>
  <c r="V153" i="16" s="1"/>
  <c r="K159" i="16"/>
  <c r="V159" i="16"/>
  <c r="G160" i="16"/>
  <c r="G159" i="16" s="1"/>
  <c r="I160" i="16"/>
  <c r="I159" i="16" s="1"/>
  <c r="K160" i="16"/>
  <c r="M160" i="16"/>
  <c r="M159" i="16" s="1"/>
  <c r="O160" i="16"/>
  <c r="O159" i="16" s="1"/>
  <c r="Q160" i="16"/>
  <c r="Q159" i="16" s="1"/>
  <c r="V160" i="16"/>
  <c r="O161" i="16"/>
  <c r="G162" i="16"/>
  <c r="M162" i="16" s="1"/>
  <c r="M161" i="16" s="1"/>
  <c r="I162" i="16"/>
  <c r="I161" i="16" s="1"/>
  <c r="K162" i="16"/>
  <c r="K161" i="16" s="1"/>
  <c r="O162" i="16"/>
  <c r="Q162" i="16"/>
  <c r="Q161" i="16" s="1"/>
  <c r="V162" i="16"/>
  <c r="V161" i="16" s="1"/>
  <c r="G164" i="16"/>
  <c r="I164" i="16"/>
  <c r="K164" i="16"/>
  <c r="M164" i="16"/>
  <c r="O164" i="16"/>
  <c r="Q164" i="16"/>
  <c r="V164" i="16"/>
  <c r="G165" i="16"/>
  <c r="M165" i="16" s="1"/>
  <c r="I165" i="16"/>
  <c r="K165" i="16"/>
  <c r="O165" i="16"/>
  <c r="Q165" i="16"/>
  <c r="V165" i="16"/>
  <c r="G166" i="16"/>
  <c r="M166" i="16" s="1"/>
  <c r="I166" i="16"/>
  <c r="K166" i="16"/>
  <c r="O166" i="16"/>
  <c r="Q166" i="16"/>
  <c r="V166" i="16"/>
  <c r="G167" i="16"/>
  <c r="M167" i="16" s="1"/>
  <c r="I167" i="16"/>
  <c r="K167" i="16"/>
  <c r="O167" i="16"/>
  <c r="O163" i="16" s="1"/>
  <c r="Q167" i="16"/>
  <c r="V167" i="16"/>
  <c r="G168" i="16"/>
  <c r="I168" i="16"/>
  <c r="K168" i="16"/>
  <c r="M168" i="16"/>
  <c r="O168" i="16"/>
  <c r="Q168" i="16"/>
  <c r="V168" i="16"/>
  <c r="G169" i="16"/>
  <c r="M169" i="16" s="1"/>
  <c r="I169" i="16"/>
  <c r="K169" i="16"/>
  <c r="O169" i="16"/>
  <c r="Q169" i="16"/>
  <c r="V169" i="16"/>
  <c r="AF171" i="16"/>
  <c r="G9" i="15"/>
  <c r="M9" i="15" s="1"/>
  <c r="M8" i="15" s="1"/>
  <c r="I9" i="15"/>
  <c r="I8" i="15" s="1"/>
  <c r="K9" i="15"/>
  <c r="K8" i="15" s="1"/>
  <c r="O9" i="15"/>
  <c r="O8" i="15" s="1"/>
  <c r="Q9" i="15"/>
  <c r="Q8" i="15" s="1"/>
  <c r="V9" i="15"/>
  <c r="V8" i="15" s="1"/>
  <c r="G12" i="15"/>
  <c r="M12" i="15" s="1"/>
  <c r="I12" i="15"/>
  <c r="K12" i="15"/>
  <c r="O12" i="15"/>
  <c r="Q12" i="15"/>
  <c r="V12" i="15"/>
  <c r="G13" i="15"/>
  <c r="I13" i="15"/>
  <c r="K13" i="15"/>
  <c r="O13" i="15"/>
  <c r="Q13" i="15"/>
  <c r="V13" i="15"/>
  <c r="G14" i="15"/>
  <c r="I14" i="15"/>
  <c r="K14" i="15"/>
  <c r="M14" i="15"/>
  <c r="O14" i="15"/>
  <c r="Q14" i="15"/>
  <c r="V14" i="15"/>
  <c r="G15" i="15"/>
  <c r="M15" i="15" s="1"/>
  <c r="I15" i="15"/>
  <c r="K15" i="15"/>
  <c r="O15" i="15"/>
  <c r="Q15" i="15"/>
  <c r="V15" i="15"/>
  <c r="G16" i="15"/>
  <c r="M16" i="15" s="1"/>
  <c r="I16" i="15"/>
  <c r="K16" i="15"/>
  <c r="O16" i="15"/>
  <c r="Q16" i="15"/>
  <c r="V16" i="15"/>
  <c r="O17" i="15"/>
  <c r="G18" i="15"/>
  <c r="G17" i="15" s="1"/>
  <c r="I203" i="1" s="1"/>
  <c r="I18" i="15"/>
  <c r="I17" i="15" s="1"/>
  <c r="K18" i="15"/>
  <c r="M18" i="15"/>
  <c r="O18" i="15"/>
  <c r="Q18" i="15"/>
  <c r="V18" i="15"/>
  <c r="G19" i="15"/>
  <c r="M19" i="15" s="1"/>
  <c r="I19" i="15"/>
  <c r="K19" i="15"/>
  <c r="K17" i="15" s="1"/>
  <c r="O19" i="15"/>
  <c r="Q19" i="15"/>
  <c r="V19" i="15"/>
  <c r="V17" i="15" s="1"/>
  <c r="G21" i="15"/>
  <c r="I21" i="15"/>
  <c r="K21" i="15"/>
  <c r="O21" i="15"/>
  <c r="Q21" i="15"/>
  <c r="V21" i="15"/>
  <c r="G22" i="15"/>
  <c r="M22" i="15" s="1"/>
  <c r="I22" i="15"/>
  <c r="K22" i="15"/>
  <c r="O22" i="15"/>
  <c r="Q22" i="15"/>
  <c r="V22" i="15"/>
  <c r="G23" i="15"/>
  <c r="M23" i="15" s="1"/>
  <c r="I23" i="15"/>
  <c r="K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9" i="15"/>
  <c r="G28" i="15" s="1"/>
  <c r="I186" i="1" s="1"/>
  <c r="I29" i="15"/>
  <c r="I28" i="15" s="1"/>
  <c r="K29" i="15"/>
  <c r="O29" i="15"/>
  <c r="O28" i="15" s="1"/>
  <c r="Q29" i="15"/>
  <c r="Q28" i="15" s="1"/>
  <c r="V29" i="15"/>
  <c r="V28" i="15" s="1"/>
  <c r="G30" i="15"/>
  <c r="I30" i="15"/>
  <c r="K30" i="15"/>
  <c r="M30" i="15"/>
  <c r="O30" i="15"/>
  <c r="Q30" i="15"/>
  <c r="V30" i="15"/>
  <c r="AF33" i="15"/>
  <c r="G46" i="1" s="1"/>
  <c r="BA141" i="14"/>
  <c r="BA122" i="14"/>
  <c r="BA73" i="14"/>
  <c r="BA31" i="14"/>
  <c r="BA28" i="14"/>
  <c r="BA17" i="14"/>
  <c r="G9" i="14"/>
  <c r="M9" i="14" s="1"/>
  <c r="I9" i="14"/>
  <c r="K9" i="14"/>
  <c r="O9" i="14"/>
  <c r="Q9" i="14"/>
  <c r="V9" i="14"/>
  <c r="G12" i="14"/>
  <c r="M12" i="14" s="1"/>
  <c r="I12" i="14"/>
  <c r="K12" i="14"/>
  <c r="O12" i="14"/>
  <c r="Q12" i="14"/>
  <c r="V12" i="14"/>
  <c r="G15" i="14"/>
  <c r="I15" i="14"/>
  <c r="K15" i="14"/>
  <c r="M15" i="14"/>
  <c r="O15" i="14"/>
  <c r="Q15" i="14"/>
  <c r="V15" i="14"/>
  <c r="G19" i="14"/>
  <c r="M19" i="14" s="1"/>
  <c r="I19" i="14"/>
  <c r="K19" i="14"/>
  <c r="O19" i="14"/>
  <c r="Q19" i="14"/>
  <c r="V19" i="14"/>
  <c r="G21" i="14"/>
  <c r="M21" i="14" s="1"/>
  <c r="I21" i="14"/>
  <c r="K21" i="14"/>
  <c r="O21" i="14"/>
  <c r="Q21" i="14"/>
  <c r="V21" i="14"/>
  <c r="G27" i="14"/>
  <c r="I27" i="14"/>
  <c r="K27" i="14"/>
  <c r="M27" i="14"/>
  <c r="O27" i="14"/>
  <c r="Q27" i="14"/>
  <c r="V27" i="14"/>
  <c r="G30" i="14"/>
  <c r="I30" i="14"/>
  <c r="K30" i="14"/>
  <c r="O30" i="14"/>
  <c r="Q30" i="14"/>
  <c r="V30" i="14"/>
  <c r="G32" i="14"/>
  <c r="M32" i="14" s="1"/>
  <c r="I32" i="14"/>
  <c r="K32" i="14"/>
  <c r="O32" i="14"/>
  <c r="Q32" i="14"/>
  <c r="V32" i="14"/>
  <c r="G36" i="14"/>
  <c r="M36" i="14" s="1"/>
  <c r="I36" i="14"/>
  <c r="K36" i="14"/>
  <c r="O36" i="14"/>
  <c r="Q36" i="14"/>
  <c r="V36" i="14"/>
  <c r="G44" i="14"/>
  <c r="M44" i="14" s="1"/>
  <c r="I44" i="14"/>
  <c r="K44" i="14"/>
  <c r="O44" i="14"/>
  <c r="Q44" i="14"/>
  <c r="V44" i="14"/>
  <c r="G52" i="14"/>
  <c r="M52" i="14" s="1"/>
  <c r="I52" i="14"/>
  <c r="K52" i="14"/>
  <c r="O52" i="14"/>
  <c r="Q52" i="14"/>
  <c r="V52" i="14"/>
  <c r="G56" i="14"/>
  <c r="M56" i="14" s="1"/>
  <c r="I56" i="14"/>
  <c r="K56" i="14"/>
  <c r="O56" i="14"/>
  <c r="Q56" i="14"/>
  <c r="V56" i="14"/>
  <c r="G61" i="14"/>
  <c r="M61" i="14" s="1"/>
  <c r="I61" i="14"/>
  <c r="K61" i="14"/>
  <c r="O61" i="14"/>
  <c r="Q61" i="14"/>
  <c r="V61" i="14"/>
  <c r="G65" i="14"/>
  <c r="M65" i="14" s="1"/>
  <c r="I65" i="14"/>
  <c r="K65" i="14"/>
  <c r="O65" i="14"/>
  <c r="O64" i="14" s="1"/>
  <c r="Q65" i="14"/>
  <c r="V65" i="14"/>
  <c r="V64" i="14" s="1"/>
  <c r="G68" i="14"/>
  <c r="I68" i="14"/>
  <c r="K68" i="14"/>
  <c r="M68" i="14"/>
  <c r="O68" i="14"/>
  <c r="Q68" i="14"/>
  <c r="V68" i="14"/>
  <c r="G72" i="14"/>
  <c r="M72" i="14" s="1"/>
  <c r="I72" i="14"/>
  <c r="K72" i="14"/>
  <c r="O72" i="14"/>
  <c r="Q72" i="14"/>
  <c r="V72" i="14"/>
  <c r="G75" i="14"/>
  <c r="I75" i="14"/>
  <c r="K75" i="14"/>
  <c r="O75" i="14"/>
  <c r="Q75" i="14"/>
  <c r="V75" i="14"/>
  <c r="G79" i="14"/>
  <c r="I79" i="14"/>
  <c r="K79" i="14"/>
  <c r="M79" i="14"/>
  <c r="O79" i="14"/>
  <c r="Q79" i="14"/>
  <c r="V79" i="14"/>
  <c r="G81" i="14"/>
  <c r="M81" i="14" s="1"/>
  <c r="I81" i="14"/>
  <c r="K81" i="14"/>
  <c r="O81" i="14"/>
  <c r="Q81" i="14"/>
  <c r="V81" i="14"/>
  <c r="G83" i="14"/>
  <c r="M83" i="14" s="1"/>
  <c r="I83" i="14"/>
  <c r="K83" i="14"/>
  <c r="O83" i="14"/>
  <c r="Q83" i="14"/>
  <c r="V83" i="14"/>
  <c r="G86" i="14"/>
  <c r="M86" i="14" s="1"/>
  <c r="I86" i="14"/>
  <c r="K86" i="14"/>
  <c r="O86" i="14"/>
  <c r="Q86" i="14"/>
  <c r="V86" i="14"/>
  <c r="G89" i="14"/>
  <c r="I89" i="14"/>
  <c r="K89" i="14"/>
  <c r="M89" i="14"/>
  <c r="O89" i="14"/>
  <c r="Q89" i="14"/>
  <c r="V89" i="14"/>
  <c r="G93" i="14"/>
  <c r="M93" i="14" s="1"/>
  <c r="I93" i="14"/>
  <c r="K93" i="14"/>
  <c r="O93" i="14"/>
  <c r="Q93" i="14"/>
  <c r="V93" i="14"/>
  <c r="G94" i="14"/>
  <c r="I94" i="14"/>
  <c r="K94" i="14"/>
  <c r="M94" i="14"/>
  <c r="O94" i="14"/>
  <c r="Q94" i="14"/>
  <c r="V94" i="14"/>
  <c r="V98" i="14"/>
  <c r="G99" i="14"/>
  <c r="G98" i="14" s="1"/>
  <c r="I99" i="14"/>
  <c r="I98" i="14" s="1"/>
  <c r="K99" i="14"/>
  <c r="K98" i="14" s="1"/>
  <c r="M99" i="14"/>
  <c r="M98" i="14" s="1"/>
  <c r="O99" i="14"/>
  <c r="O98" i="14" s="1"/>
  <c r="Q99" i="14"/>
  <c r="Q98" i="14" s="1"/>
  <c r="V99" i="14"/>
  <c r="G102" i="14"/>
  <c r="M102" i="14" s="1"/>
  <c r="I102" i="14"/>
  <c r="K102" i="14"/>
  <c r="O102" i="14"/>
  <c r="Q102" i="14"/>
  <c r="V102" i="14"/>
  <c r="G109" i="14"/>
  <c r="I109" i="14"/>
  <c r="K109" i="14"/>
  <c r="O109" i="14"/>
  <c r="Q109" i="14"/>
  <c r="V109" i="14"/>
  <c r="G110" i="14"/>
  <c r="I110" i="14"/>
  <c r="K110" i="14"/>
  <c r="M110" i="14"/>
  <c r="O110" i="14"/>
  <c r="Q110" i="14"/>
  <c r="V110" i="14"/>
  <c r="G111" i="14"/>
  <c r="M111" i="14" s="1"/>
  <c r="I111" i="14"/>
  <c r="K111" i="14"/>
  <c r="O111" i="14"/>
  <c r="Q111" i="14"/>
  <c r="V111" i="14"/>
  <c r="G114" i="14"/>
  <c r="I114" i="14"/>
  <c r="K114" i="14"/>
  <c r="M114" i="14"/>
  <c r="O114" i="14"/>
  <c r="Q114" i="14"/>
  <c r="V114" i="14"/>
  <c r="G116" i="14"/>
  <c r="G117" i="14"/>
  <c r="M117" i="14" s="1"/>
  <c r="I117" i="14"/>
  <c r="I116" i="14" s="1"/>
  <c r="K117" i="14"/>
  <c r="O117" i="14"/>
  <c r="O116" i="14" s="1"/>
  <c r="Q117" i="14"/>
  <c r="Q116" i="14" s="1"/>
  <c r="V117" i="14"/>
  <c r="G118" i="14"/>
  <c r="M118" i="14" s="1"/>
  <c r="I118" i="14"/>
  <c r="K118" i="14"/>
  <c r="K116" i="14" s="1"/>
  <c r="O118" i="14"/>
  <c r="Q118" i="14"/>
  <c r="V118" i="14"/>
  <c r="G121" i="14"/>
  <c r="M121" i="14" s="1"/>
  <c r="I121" i="14"/>
  <c r="K121" i="14"/>
  <c r="O121" i="14"/>
  <c r="Q121" i="14"/>
  <c r="V121" i="14"/>
  <c r="G125" i="14"/>
  <c r="I125" i="14"/>
  <c r="K125" i="14"/>
  <c r="M125" i="14"/>
  <c r="O125" i="14"/>
  <c r="Q125" i="14"/>
  <c r="V125" i="14"/>
  <c r="G133" i="14"/>
  <c r="M133" i="14" s="1"/>
  <c r="I133" i="14"/>
  <c r="K133" i="14"/>
  <c r="O133" i="14"/>
  <c r="Q133" i="14"/>
  <c r="V133" i="14"/>
  <c r="I135" i="14"/>
  <c r="Q135" i="14"/>
  <c r="G136" i="14"/>
  <c r="M136" i="14" s="1"/>
  <c r="M135" i="14" s="1"/>
  <c r="I136" i="14"/>
  <c r="K136" i="14"/>
  <c r="K135" i="14" s="1"/>
  <c r="O136" i="14"/>
  <c r="O135" i="14" s="1"/>
  <c r="Q136" i="14"/>
  <c r="V136" i="14"/>
  <c r="V135" i="14" s="1"/>
  <c r="G140" i="14"/>
  <c r="I140" i="14"/>
  <c r="K140" i="14"/>
  <c r="O140" i="14"/>
  <c r="Q140" i="14"/>
  <c r="V140" i="14"/>
  <c r="G147" i="14"/>
  <c r="I147" i="14"/>
  <c r="K147" i="14"/>
  <c r="M147" i="14"/>
  <c r="O147" i="14"/>
  <c r="Q147" i="14"/>
  <c r="V147" i="14"/>
  <c r="G150" i="14"/>
  <c r="M150" i="14" s="1"/>
  <c r="I150" i="14"/>
  <c r="K150" i="14"/>
  <c r="O150" i="14"/>
  <c r="Q150" i="14"/>
  <c r="V150" i="14"/>
  <c r="G152" i="14"/>
  <c r="I152" i="14"/>
  <c r="K152" i="14"/>
  <c r="M152" i="14"/>
  <c r="O152" i="14"/>
  <c r="Q152" i="14"/>
  <c r="V152" i="14"/>
  <c r="V153" i="14"/>
  <c r="G154" i="14"/>
  <c r="G153" i="14" s="1"/>
  <c r="I154" i="14"/>
  <c r="I153" i="14" s="1"/>
  <c r="K154" i="14"/>
  <c r="K153" i="14" s="1"/>
  <c r="M154" i="14"/>
  <c r="M153" i="14" s="1"/>
  <c r="O154" i="14"/>
  <c r="O153" i="14" s="1"/>
  <c r="Q154" i="14"/>
  <c r="Q153" i="14" s="1"/>
  <c r="V154" i="14"/>
  <c r="K159" i="14"/>
  <c r="V159" i="14"/>
  <c r="G160" i="14"/>
  <c r="G159" i="14" s="1"/>
  <c r="I160" i="14"/>
  <c r="I159" i="14" s="1"/>
  <c r="K160" i="14"/>
  <c r="O160" i="14"/>
  <c r="O159" i="14" s="1"/>
  <c r="Q160" i="14"/>
  <c r="Q159" i="14" s="1"/>
  <c r="V160" i="14"/>
  <c r="K161" i="14"/>
  <c r="O161" i="14"/>
  <c r="G162" i="14"/>
  <c r="M162" i="14" s="1"/>
  <c r="M161" i="14" s="1"/>
  <c r="I162" i="14"/>
  <c r="I161" i="14" s="1"/>
  <c r="K162" i="14"/>
  <c r="O162" i="14"/>
  <c r="Q162" i="14"/>
  <c r="Q161" i="14" s="1"/>
  <c r="V162" i="14"/>
  <c r="V161" i="14" s="1"/>
  <c r="G164" i="14"/>
  <c r="G163" i="14" s="1"/>
  <c r="I164" i="14"/>
  <c r="K164" i="14"/>
  <c r="O164" i="14"/>
  <c r="Q164" i="14"/>
  <c r="V164" i="14"/>
  <c r="G165" i="14"/>
  <c r="M165" i="14" s="1"/>
  <c r="I165" i="14"/>
  <c r="K165" i="14"/>
  <c r="K163" i="14" s="1"/>
  <c r="O165" i="14"/>
  <c r="Q165" i="14"/>
  <c r="V165" i="14"/>
  <c r="G166" i="14"/>
  <c r="M166" i="14" s="1"/>
  <c r="I166" i="14"/>
  <c r="K166" i="14"/>
  <c r="O166" i="14"/>
  <c r="Q166" i="14"/>
  <c r="V166" i="14"/>
  <c r="G167" i="14"/>
  <c r="M167" i="14" s="1"/>
  <c r="I167" i="14"/>
  <c r="K167" i="14"/>
  <c r="O167" i="14"/>
  <c r="Q167" i="14"/>
  <c r="V167" i="14"/>
  <c r="G168" i="14"/>
  <c r="I168" i="14"/>
  <c r="K168" i="14"/>
  <c r="M168" i="14"/>
  <c r="O168" i="14"/>
  <c r="Q168" i="14"/>
  <c r="V168" i="14"/>
  <c r="G169" i="14"/>
  <c r="M169" i="14" s="1"/>
  <c r="I169" i="14"/>
  <c r="K169" i="14"/>
  <c r="O169" i="14"/>
  <c r="Q169" i="14"/>
  <c r="V169" i="14"/>
  <c r="AF171" i="14"/>
  <c r="BA243" i="13"/>
  <c r="BA242" i="13"/>
  <c r="BA139" i="13"/>
  <c r="BA72" i="13"/>
  <c r="BA70" i="13"/>
  <c r="G9" i="13"/>
  <c r="M9" i="13" s="1"/>
  <c r="I9" i="13"/>
  <c r="K9" i="13"/>
  <c r="O9" i="13"/>
  <c r="Q9" i="13"/>
  <c r="V9" i="13"/>
  <c r="G10" i="13"/>
  <c r="I10" i="13"/>
  <c r="K10" i="13"/>
  <c r="M10" i="13"/>
  <c r="O10" i="13"/>
  <c r="Q10" i="13"/>
  <c r="V10" i="13"/>
  <c r="G12" i="13"/>
  <c r="M12" i="13" s="1"/>
  <c r="I12" i="13"/>
  <c r="K12" i="13"/>
  <c r="O12" i="13"/>
  <c r="Q12" i="13"/>
  <c r="V12" i="13"/>
  <c r="G13" i="13"/>
  <c r="M13" i="13" s="1"/>
  <c r="I13" i="13"/>
  <c r="K13" i="13"/>
  <c r="O13" i="13"/>
  <c r="Q13" i="13"/>
  <c r="V13" i="13"/>
  <c r="G17" i="13"/>
  <c r="M17" i="13" s="1"/>
  <c r="I17" i="13"/>
  <c r="K17" i="13"/>
  <c r="O17" i="13"/>
  <c r="Q17" i="13"/>
  <c r="V17" i="13"/>
  <c r="G20" i="13"/>
  <c r="I20" i="13"/>
  <c r="K20" i="13"/>
  <c r="M20" i="13"/>
  <c r="O20" i="13"/>
  <c r="Q20" i="13"/>
  <c r="V20" i="13"/>
  <c r="G23" i="13"/>
  <c r="M23" i="13" s="1"/>
  <c r="I23" i="13"/>
  <c r="K23" i="13"/>
  <c r="O23" i="13"/>
  <c r="Q23" i="13"/>
  <c r="V23" i="13"/>
  <c r="G26" i="13"/>
  <c r="M26" i="13" s="1"/>
  <c r="I26" i="13"/>
  <c r="K26" i="13"/>
  <c r="O26" i="13"/>
  <c r="Q26" i="13"/>
  <c r="V26" i="13"/>
  <c r="G27" i="13"/>
  <c r="I27" i="13"/>
  <c r="K27" i="13"/>
  <c r="M27" i="13"/>
  <c r="O27" i="13"/>
  <c r="Q27" i="13"/>
  <c r="V27" i="13"/>
  <c r="G28" i="13"/>
  <c r="M28" i="13" s="1"/>
  <c r="I28" i="13"/>
  <c r="K28" i="13"/>
  <c r="O28" i="13"/>
  <c r="Q28" i="13"/>
  <c r="V28" i="13"/>
  <c r="G31" i="13"/>
  <c r="I31" i="13"/>
  <c r="K31" i="13"/>
  <c r="M31" i="13"/>
  <c r="O31" i="13"/>
  <c r="Q31" i="13"/>
  <c r="V31" i="13"/>
  <c r="G34" i="13"/>
  <c r="M34" i="13" s="1"/>
  <c r="I34" i="13"/>
  <c r="K34" i="13"/>
  <c r="O34" i="13"/>
  <c r="Q34" i="13"/>
  <c r="V34" i="13"/>
  <c r="G37" i="13"/>
  <c r="M37" i="13" s="1"/>
  <c r="I37" i="13"/>
  <c r="K37" i="13"/>
  <c r="O37" i="13"/>
  <c r="Q37" i="13"/>
  <c r="V37" i="13"/>
  <c r="G40" i="13"/>
  <c r="M40" i="13" s="1"/>
  <c r="I40" i="13"/>
  <c r="K40" i="13"/>
  <c r="O40" i="13"/>
  <c r="Q40" i="13"/>
  <c r="V40" i="13"/>
  <c r="G43" i="13"/>
  <c r="I43" i="13"/>
  <c r="K43" i="13"/>
  <c r="M43" i="13"/>
  <c r="O43" i="13"/>
  <c r="Q43" i="13"/>
  <c r="V43" i="13"/>
  <c r="G46" i="13"/>
  <c r="M46" i="13" s="1"/>
  <c r="I46" i="13"/>
  <c r="K46" i="13"/>
  <c r="O46" i="13"/>
  <c r="Q46" i="13"/>
  <c r="V46" i="13"/>
  <c r="G47" i="13"/>
  <c r="M47" i="13" s="1"/>
  <c r="I47" i="13"/>
  <c r="K47" i="13"/>
  <c r="O47" i="13"/>
  <c r="Q47" i="13"/>
  <c r="V47" i="13"/>
  <c r="G48" i="13"/>
  <c r="M48" i="13" s="1"/>
  <c r="I48" i="13"/>
  <c r="K48" i="13"/>
  <c r="O48" i="13"/>
  <c r="Q48" i="13"/>
  <c r="V48" i="13"/>
  <c r="G49" i="13"/>
  <c r="I49" i="13"/>
  <c r="K49" i="13"/>
  <c r="M49" i="13"/>
  <c r="O49" i="13"/>
  <c r="Q49" i="13"/>
  <c r="V49" i="13"/>
  <c r="G50" i="13"/>
  <c r="M50" i="13" s="1"/>
  <c r="I50" i="13"/>
  <c r="K50" i="13"/>
  <c r="O50" i="13"/>
  <c r="Q50" i="13"/>
  <c r="V50" i="13"/>
  <c r="G56" i="13"/>
  <c r="M56" i="13" s="1"/>
  <c r="I56" i="13"/>
  <c r="K56" i="13"/>
  <c r="O56" i="13"/>
  <c r="Q56" i="13"/>
  <c r="V56" i="13"/>
  <c r="G58" i="13"/>
  <c r="M58" i="13" s="1"/>
  <c r="I58" i="13"/>
  <c r="K58" i="13"/>
  <c r="O58" i="13"/>
  <c r="Q58" i="13"/>
  <c r="V58" i="13"/>
  <c r="G60" i="13"/>
  <c r="I60" i="13"/>
  <c r="K60" i="13"/>
  <c r="M60" i="13"/>
  <c r="O60" i="13"/>
  <c r="Q60" i="13"/>
  <c r="V60" i="13"/>
  <c r="G61" i="13"/>
  <c r="M61" i="13" s="1"/>
  <c r="I61" i="13"/>
  <c r="K61" i="13"/>
  <c r="O61" i="13"/>
  <c r="Q61" i="13"/>
  <c r="V61" i="13"/>
  <c r="G62" i="13"/>
  <c r="M62" i="13" s="1"/>
  <c r="I62" i="13"/>
  <c r="K62" i="13"/>
  <c r="O62" i="13"/>
  <c r="Q62" i="13"/>
  <c r="V62" i="13"/>
  <c r="G63" i="13"/>
  <c r="M63" i="13" s="1"/>
  <c r="I63" i="13"/>
  <c r="K63" i="13"/>
  <c r="O63" i="13"/>
  <c r="Q63" i="13"/>
  <c r="V63" i="13"/>
  <c r="G64" i="13"/>
  <c r="I64" i="13"/>
  <c r="K64" i="13"/>
  <c r="M64" i="13"/>
  <c r="O64" i="13"/>
  <c r="Q64" i="13"/>
  <c r="V64" i="13"/>
  <c r="G65" i="13"/>
  <c r="M65" i="13" s="1"/>
  <c r="I65" i="13"/>
  <c r="K65" i="13"/>
  <c r="O65" i="13"/>
  <c r="Q65" i="13"/>
  <c r="V65" i="13"/>
  <c r="G66" i="13"/>
  <c r="M66" i="13" s="1"/>
  <c r="I66" i="13"/>
  <c r="K66" i="13"/>
  <c r="O66" i="13"/>
  <c r="Q66" i="13"/>
  <c r="V66" i="13"/>
  <c r="G68" i="13"/>
  <c r="I68" i="13"/>
  <c r="K68" i="13"/>
  <c r="M68" i="13"/>
  <c r="O68" i="13"/>
  <c r="Q68" i="13"/>
  <c r="V68" i="13"/>
  <c r="G69" i="13"/>
  <c r="M69" i="13" s="1"/>
  <c r="I69" i="13"/>
  <c r="K69" i="13"/>
  <c r="O69" i="13"/>
  <c r="Q69" i="13"/>
  <c r="V69" i="13"/>
  <c r="G71" i="13"/>
  <c r="M71" i="13" s="1"/>
  <c r="I71" i="13"/>
  <c r="K71" i="13"/>
  <c r="O71" i="13"/>
  <c r="Q71" i="13"/>
  <c r="V71" i="13"/>
  <c r="G73" i="13"/>
  <c r="M73" i="13" s="1"/>
  <c r="I73" i="13"/>
  <c r="K73" i="13"/>
  <c r="O73" i="13"/>
  <c r="Q73" i="13"/>
  <c r="V73" i="13"/>
  <c r="G75" i="13"/>
  <c r="I75" i="13"/>
  <c r="K75" i="13"/>
  <c r="M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79" i="13"/>
  <c r="I79" i="13"/>
  <c r="K79" i="13"/>
  <c r="M79" i="13"/>
  <c r="O79" i="13"/>
  <c r="Q79" i="13"/>
  <c r="V79" i="13"/>
  <c r="G80" i="13"/>
  <c r="M80" i="13" s="1"/>
  <c r="I80" i="13"/>
  <c r="K80" i="13"/>
  <c r="O80" i="13"/>
  <c r="Q80" i="13"/>
  <c r="V80" i="13"/>
  <c r="G83" i="13"/>
  <c r="M83" i="13" s="1"/>
  <c r="I83" i="13"/>
  <c r="K83" i="13"/>
  <c r="O83" i="13"/>
  <c r="Q83" i="13"/>
  <c r="V83" i="13"/>
  <c r="G86" i="13"/>
  <c r="M86" i="13" s="1"/>
  <c r="I86" i="13"/>
  <c r="K86" i="13"/>
  <c r="O86" i="13"/>
  <c r="Q86" i="13"/>
  <c r="V86" i="13"/>
  <c r="G89" i="13"/>
  <c r="I89" i="13"/>
  <c r="K89" i="13"/>
  <c r="M89" i="13"/>
  <c r="O89" i="13"/>
  <c r="Q89" i="13"/>
  <c r="V89" i="13"/>
  <c r="G92" i="13"/>
  <c r="M92" i="13" s="1"/>
  <c r="I92" i="13"/>
  <c r="K92" i="13"/>
  <c r="O92" i="13"/>
  <c r="Q92" i="13"/>
  <c r="V92" i="13"/>
  <c r="G95" i="13"/>
  <c r="M95" i="13" s="1"/>
  <c r="I95" i="13"/>
  <c r="K95" i="13"/>
  <c r="O95" i="13"/>
  <c r="Q95" i="13"/>
  <c r="V95" i="13"/>
  <c r="G98" i="13"/>
  <c r="M98" i="13" s="1"/>
  <c r="I98" i="13"/>
  <c r="K98" i="13"/>
  <c r="O98" i="13"/>
  <c r="Q98" i="13"/>
  <c r="V98" i="13"/>
  <c r="G100" i="13"/>
  <c r="I100" i="13"/>
  <c r="K100" i="13"/>
  <c r="M100" i="13"/>
  <c r="O100" i="13"/>
  <c r="Q100" i="13"/>
  <c r="V100" i="13"/>
  <c r="G102" i="13"/>
  <c r="M102" i="13" s="1"/>
  <c r="I102" i="13"/>
  <c r="K102" i="13"/>
  <c r="O102" i="13"/>
  <c r="Q102" i="13"/>
  <c r="V102" i="13"/>
  <c r="G104" i="13"/>
  <c r="M104" i="13" s="1"/>
  <c r="I104" i="13"/>
  <c r="K104" i="13"/>
  <c r="O104" i="13"/>
  <c r="Q104" i="13"/>
  <c r="V104" i="13"/>
  <c r="G105" i="13"/>
  <c r="M105" i="13" s="1"/>
  <c r="I105" i="13"/>
  <c r="K105" i="13"/>
  <c r="O105" i="13"/>
  <c r="Q105" i="13"/>
  <c r="V105" i="13"/>
  <c r="G106" i="13"/>
  <c r="I106" i="13"/>
  <c r="K106" i="13"/>
  <c r="M106" i="13"/>
  <c r="O106" i="13"/>
  <c r="Q106" i="13"/>
  <c r="V106" i="13"/>
  <c r="G114" i="13"/>
  <c r="M114" i="13" s="1"/>
  <c r="I114" i="13"/>
  <c r="K114" i="13"/>
  <c r="O114" i="13"/>
  <c r="Q114" i="13"/>
  <c r="V114" i="13"/>
  <c r="G119" i="13"/>
  <c r="I119" i="13"/>
  <c r="K119" i="13"/>
  <c r="M119" i="13"/>
  <c r="O119" i="13"/>
  <c r="Q119" i="13"/>
  <c r="V119" i="13"/>
  <c r="G126" i="13"/>
  <c r="M126" i="13" s="1"/>
  <c r="I126" i="13"/>
  <c r="K126" i="13"/>
  <c r="O126" i="13"/>
  <c r="Q126" i="13"/>
  <c r="V126" i="13"/>
  <c r="G133" i="13"/>
  <c r="I133" i="13"/>
  <c r="K133" i="13"/>
  <c r="M133" i="13"/>
  <c r="O133" i="13"/>
  <c r="Q133" i="13"/>
  <c r="V133" i="13"/>
  <c r="G134" i="13"/>
  <c r="M134" i="13" s="1"/>
  <c r="I134" i="13"/>
  <c r="K134" i="13"/>
  <c r="O134" i="13"/>
  <c r="Q134" i="13"/>
  <c r="V134" i="13"/>
  <c r="G135" i="13"/>
  <c r="M135" i="13" s="1"/>
  <c r="I135" i="13"/>
  <c r="K135" i="13"/>
  <c r="O135" i="13"/>
  <c r="Q135" i="13"/>
  <c r="V135" i="13"/>
  <c r="G136" i="13"/>
  <c r="M136" i="13" s="1"/>
  <c r="I136" i="13"/>
  <c r="K136" i="13"/>
  <c r="O136" i="13"/>
  <c r="Q136" i="13"/>
  <c r="V136" i="13"/>
  <c r="G137" i="13"/>
  <c r="I137" i="13"/>
  <c r="K137" i="13"/>
  <c r="M137" i="13"/>
  <c r="O137" i="13"/>
  <c r="Q137" i="13"/>
  <c r="V137" i="13"/>
  <c r="G138" i="13"/>
  <c r="M138" i="13" s="1"/>
  <c r="I138" i="13"/>
  <c r="K138" i="13"/>
  <c r="O138" i="13"/>
  <c r="Q138" i="13"/>
  <c r="V138" i="13"/>
  <c r="G140" i="13"/>
  <c r="I140" i="13"/>
  <c r="K140" i="13"/>
  <c r="M140" i="13"/>
  <c r="O140" i="13"/>
  <c r="Q140" i="13"/>
  <c r="V140" i="13"/>
  <c r="G159" i="13"/>
  <c r="M159" i="13" s="1"/>
  <c r="I159" i="13"/>
  <c r="K159" i="13"/>
  <c r="O159" i="13"/>
  <c r="Q159" i="13"/>
  <c r="V159" i="13"/>
  <c r="G160" i="13"/>
  <c r="I160" i="13"/>
  <c r="K160" i="13"/>
  <c r="M160" i="13"/>
  <c r="O160" i="13"/>
  <c r="Q160" i="13"/>
  <c r="V160" i="13"/>
  <c r="G172" i="13"/>
  <c r="M172" i="13" s="1"/>
  <c r="I172" i="13"/>
  <c r="K172" i="13"/>
  <c r="O172" i="13"/>
  <c r="Q172" i="13"/>
  <c r="V172" i="13"/>
  <c r="G174" i="13"/>
  <c r="M174" i="13" s="1"/>
  <c r="I174" i="13"/>
  <c r="K174" i="13"/>
  <c r="O174" i="13"/>
  <c r="Q174" i="13"/>
  <c r="V174" i="13"/>
  <c r="G176" i="13"/>
  <c r="M176" i="13" s="1"/>
  <c r="I176" i="13"/>
  <c r="K176" i="13"/>
  <c r="O176" i="13"/>
  <c r="Q176" i="13"/>
  <c r="V176" i="13"/>
  <c r="G178" i="13"/>
  <c r="I178" i="13"/>
  <c r="K178" i="13"/>
  <c r="M178" i="13"/>
  <c r="O178" i="13"/>
  <c r="Q178" i="13"/>
  <c r="V178" i="13"/>
  <c r="G180" i="13"/>
  <c r="M180" i="13" s="1"/>
  <c r="I180" i="13"/>
  <c r="K180" i="13"/>
  <c r="O180" i="13"/>
  <c r="Q180" i="13"/>
  <c r="V180" i="13"/>
  <c r="G183" i="13"/>
  <c r="I183" i="13"/>
  <c r="K183" i="13"/>
  <c r="M183" i="13"/>
  <c r="O183" i="13"/>
  <c r="Q183" i="13"/>
  <c r="V183" i="13"/>
  <c r="G186" i="13"/>
  <c r="M186" i="13" s="1"/>
  <c r="I186" i="13"/>
  <c r="K186" i="13"/>
  <c r="O186" i="13"/>
  <c r="Q186" i="13"/>
  <c r="V186" i="13"/>
  <c r="G189" i="13"/>
  <c r="I189" i="13"/>
  <c r="K189" i="13"/>
  <c r="M189" i="13"/>
  <c r="O189" i="13"/>
  <c r="Q189" i="13"/>
  <c r="V189" i="13"/>
  <c r="G192" i="13"/>
  <c r="M192" i="13" s="1"/>
  <c r="I192" i="13"/>
  <c r="K192" i="13"/>
  <c r="O192" i="13"/>
  <c r="Q192" i="13"/>
  <c r="V192" i="13"/>
  <c r="G195" i="13"/>
  <c r="I195" i="13"/>
  <c r="K195" i="13"/>
  <c r="M195" i="13"/>
  <c r="O195" i="13"/>
  <c r="Q195" i="13"/>
  <c r="V195" i="13"/>
  <c r="G198" i="13"/>
  <c r="M198" i="13" s="1"/>
  <c r="I198" i="13"/>
  <c r="K198" i="13"/>
  <c r="O198" i="13"/>
  <c r="Q198" i="13"/>
  <c r="V198" i="13"/>
  <c r="G201" i="13"/>
  <c r="I201" i="13"/>
  <c r="K201" i="13"/>
  <c r="M201" i="13"/>
  <c r="O201" i="13"/>
  <c r="Q201" i="13"/>
  <c r="V201" i="13"/>
  <c r="G202" i="13"/>
  <c r="M202" i="13" s="1"/>
  <c r="I202" i="13"/>
  <c r="K202" i="13"/>
  <c r="O202" i="13"/>
  <c r="Q202" i="13"/>
  <c r="V202" i="13"/>
  <c r="G203" i="13"/>
  <c r="M203" i="13" s="1"/>
  <c r="I203" i="13"/>
  <c r="K203" i="13"/>
  <c r="O203" i="13"/>
  <c r="Q203" i="13"/>
  <c r="V203" i="13"/>
  <c r="G204" i="13"/>
  <c r="M204" i="13" s="1"/>
  <c r="I204" i="13"/>
  <c r="K204" i="13"/>
  <c r="O204" i="13"/>
  <c r="Q204" i="13"/>
  <c r="V204" i="13"/>
  <c r="G205" i="13"/>
  <c r="I205" i="13"/>
  <c r="K205" i="13"/>
  <c r="M205" i="13"/>
  <c r="O205" i="13"/>
  <c r="Q205" i="13"/>
  <c r="V205" i="13"/>
  <c r="G206" i="13"/>
  <c r="M206" i="13" s="1"/>
  <c r="I206" i="13"/>
  <c r="K206" i="13"/>
  <c r="O206" i="13"/>
  <c r="Q206" i="13"/>
  <c r="V206" i="13"/>
  <c r="G207" i="13"/>
  <c r="I207" i="13"/>
  <c r="K207" i="13"/>
  <c r="M207" i="13"/>
  <c r="O207" i="13"/>
  <c r="Q207" i="13"/>
  <c r="V207" i="13"/>
  <c r="G208" i="13"/>
  <c r="M208" i="13" s="1"/>
  <c r="I208" i="13"/>
  <c r="K208" i="13"/>
  <c r="O208" i="13"/>
  <c r="Q208" i="13"/>
  <c r="V208" i="13"/>
  <c r="G209" i="13"/>
  <c r="I209" i="13"/>
  <c r="K209" i="13"/>
  <c r="M209" i="13"/>
  <c r="O209" i="13"/>
  <c r="Q209" i="13"/>
  <c r="V209" i="13"/>
  <c r="G210" i="13"/>
  <c r="M210" i="13" s="1"/>
  <c r="I210" i="13"/>
  <c r="K210" i="13"/>
  <c r="O210" i="13"/>
  <c r="Q210" i="13"/>
  <c r="V210" i="13"/>
  <c r="G211" i="13"/>
  <c r="M211" i="13" s="1"/>
  <c r="I211" i="13"/>
  <c r="K211" i="13"/>
  <c r="O211" i="13"/>
  <c r="Q211" i="13"/>
  <c r="V211" i="13"/>
  <c r="G212" i="13"/>
  <c r="M212" i="13" s="1"/>
  <c r="I212" i="13"/>
  <c r="K212" i="13"/>
  <c r="O212" i="13"/>
  <c r="Q212" i="13"/>
  <c r="V212" i="13"/>
  <c r="G214" i="13"/>
  <c r="I214" i="13"/>
  <c r="K214" i="13"/>
  <c r="M214" i="13"/>
  <c r="O214" i="13"/>
  <c r="Q214" i="13"/>
  <c r="V214" i="13"/>
  <c r="G216" i="13"/>
  <c r="M216" i="13" s="1"/>
  <c r="I216" i="13"/>
  <c r="K216" i="13"/>
  <c r="O216" i="13"/>
  <c r="Q216" i="13"/>
  <c r="V216" i="13"/>
  <c r="G217" i="13"/>
  <c r="I217" i="13"/>
  <c r="K217" i="13"/>
  <c r="M217" i="13"/>
  <c r="O217" i="13"/>
  <c r="Q217" i="13"/>
  <c r="V217" i="13"/>
  <c r="G218" i="13"/>
  <c r="M218" i="13" s="1"/>
  <c r="I218" i="13"/>
  <c r="K218" i="13"/>
  <c r="O218" i="13"/>
  <c r="Q218" i="13"/>
  <c r="V218" i="13"/>
  <c r="G220" i="13"/>
  <c r="M220" i="13" s="1"/>
  <c r="I220" i="13"/>
  <c r="K220" i="13"/>
  <c r="O220" i="13"/>
  <c r="Q220" i="13"/>
  <c r="V220" i="13"/>
  <c r="G221" i="13"/>
  <c r="I221" i="13"/>
  <c r="K221" i="13"/>
  <c r="M221" i="13"/>
  <c r="O221" i="13"/>
  <c r="Q221" i="13"/>
  <c r="V221" i="13"/>
  <c r="G222" i="13"/>
  <c r="M222" i="13" s="1"/>
  <c r="I222" i="13"/>
  <c r="K222" i="13"/>
  <c r="O222" i="13"/>
  <c r="Q222" i="13"/>
  <c r="V222" i="13"/>
  <c r="G223" i="13"/>
  <c r="M223" i="13" s="1"/>
  <c r="I223" i="13"/>
  <c r="K223" i="13"/>
  <c r="O223" i="13"/>
  <c r="Q223" i="13"/>
  <c r="V223" i="13"/>
  <c r="G224" i="13"/>
  <c r="M224" i="13" s="1"/>
  <c r="I224" i="13"/>
  <c r="K224" i="13"/>
  <c r="O224" i="13"/>
  <c r="Q224" i="13"/>
  <c r="V224" i="13"/>
  <c r="G225" i="13"/>
  <c r="I225" i="13"/>
  <c r="K225" i="13"/>
  <c r="M225" i="13"/>
  <c r="O225" i="13"/>
  <c r="Q225" i="13"/>
  <c r="V225" i="13"/>
  <c r="G226" i="13"/>
  <c r="I226" i="13"/>
  <c r="K226" i="13"/>
  <c r="M226" i="13"/>
  <c r="O226" i="13"/>
  <c r="Q226" i="13"/>
  <c r="V226" i="13"/>
  <c r="G227" i="13"/>
  <c r="I227" i="13"/>
  <c r="K227" i="13"/>
  <c r="M227" i="13"/>
  <c r="O227" i="13"/>
  <c r="Q227" i="13"/>
  <c r="V227" i="13"/>
  <c r="G229" i="13"/>
  <c r="M229" i="13" s="1"/>
  <c r="I229" i="13"/>
  <c r="K229" i="13"/>
  <c r="O229" i="13"/>
  <c r="Q229" i="13"/>
  <c r="V229" i="13"/>
  <c r="G230" i="13"/>
  <c r="I230" i="13"/>
  <c r="K230" i="13"/>
  <c r="M230" i="13"/>
  <c r="O230" i="13"/>
  <c r="Q230" i="13"/>
  <c r="V230" i="13"/>
  <c r="G238" i="13"/>
  <c r="M238" i="13" s="1"/>
  <c r="I238" i="13"/>
  <c r="K238" i="13"/>
  <c r="O238" i="13"/>
  <c r="Q238" i="13"/>
  <c r="V238" i="13"/>
  <c r="G239" i="13"/>
  <c r="I239" i="13"/>
  <c r="K239" i="13"/>
  <c r="M239" i="13"/>
  <c r="O239" i="13"/>
  <c r="Q239" i="13"/>
  <c r="V239" i="13"/>
  <c r="G240" i="13"/>
  <c r="M240" i="13" s="1"/>
  <c r="I240" i="13"/>
  <c r="K240" i="13"/>
  <c r="O240" i="13"/>
  <c r="Q240" i="13"/>
  <c r="V240" i="13"/>
  <c r="G241" i="13"/>
  <c r="I241" i="13"/>
  <c r="K241" i="13"/>
  <c r="M241" i="13"/>
  <c r="O241" i="13"/>
  <c r="Q241" i="13"/>
  <c r="V241" i="13"/>
  <c r="G245" i="13"/>
  <c r="I245" i="13"/>
  <c r="K245" i="13"/>
  <c r="M245" i="13"/>
  <c r="O245" i="13"/>
  <c r="Q245" i="13"/>
  <c r="V245" i="13"/>
  <c r="G246" i="13"/>
  <c r="M246" i="13" s="1"/>
  <c r="I246" i="13"/>
  <c r="K246" i="13"/>
  <c r="O246" i="13"/>
  <c r="Q246" i="13"/>
  <c r="V246" i="13"/>
  <c r="G247" i="13"/>
  <c r="M247" i="13" s="1"/>
  <c r="I247" i="13"/>
  <c r="K247" i="13"/>
  <c r="O247" i="13"/>
  <c r="Q247" i="13"/>
  <c r="V247" i="13"/>
  <c r="G248" i="13"/>
  <c r="I248" i="13"/>
  <c r="K248" i="13"/>
  <c r="M248" i="13"/>
  <c r="O248" i="13"/>
  <c r="Q248" i="13"/>
  <c r="V248" i="13"/>
  <c r="G249" i="13"/>
  <c r="I249" i="13"/>
  <c r="K249" i="13"/>
  <c r="M249" i="13"/>
  <c r="O249" i="13"/>
  <c r="Q249" i="13"/>
  <c r="V249" i="13"/>
  <c r="G250" i="13"/>
  <c r="M250" i="13" s="1"/>
  <c r="I250" i="13"/>
  <c r="K250" i="13"/>
  <c r="O250" i="13"/>
  <c r="Q250" i="13"/>
  <c r="V250" i="13"/>
  <c r="G251" i="13"/>
  <c r="M251" i="13" s="1"/>
  <c r="I251" i="13"/>
  <c r="K251" i="13"/>
  <c r="O251" i="13"/>
  <c r="Q251" i="13"/>
  <c r="V251" i="13"/>
  <c r="G252" i="13"/>
  <c r="I252" i="13"/>
  <c r="K252" i="13"/>
  <c r="M252" i="13"/>
  <c r="O252" i="13"/>
  <c r="Q252" i="13"/>
  <c r="V252" i="13"/>
  <c r="G253" i="13"/>
  <c r="I253" i="13"/>
  <c r="K253" i="13"/>
  <c r="M253" i="13"/>
  <c r="O253" i="13"/>
  <c r="Q253" i="13"/>
  <c r="V253" i="13"/>
  <c r="G254" i="13"/>
  <c r="M254" i="13" s="1"/>
  <c r="I254" i="13"/>
  <c r="K254" i="13"/>
  <c r="O254" i="13"/>
  <c r="Q254" i="13"/>
  <c r="V254" i="13"/>
  <c r="G255" i="13"/>
  <c r="M255" i="13" s="1"/>
  <c r="I255" i="13"/>
  <c r="K255" i="13"/>
  <c r="O255" i="13"/>
  <c r="Q255" i="13"/>
  <c r="V255" i="13"/>
  <c r="G258" i="13"/>
  <c r="M258" i="13" s="1"/>
  <c r="I258" i="13"/>
  <c r="K258" i="13"/>
  <c r="O258" i="13"/>
  <c r="Q258" i="13"/>
  <c r="V258" i="13"/>
  <c r="G259" i="13"/>
  <c r="I259" i="13"/>
  <c r="K259" i="13"/>
  <c r="M259" i="13"/>
  <c r="O259" i="13"/>
  <c r="Q259" i="13"/>
  <c r="V259" i="13"/>
  <c r="G260" i="13"/>
  <c r="M260" i="13" s="1"/>
  <c r="I260" i="13"/>
  <c r="K260" i="13"/>
  <c r="O260" i="13"/>
  <c r="Q260" i="13"/>
  <c r="V260" i="13"/>
  <c r="G261" i="13"/>
  <c r="M261" i="13" s="1"/>
  <c r="I261" i="13"/>
  <c r="K261" i="13"/>
  <c r="O261" i="13"/>
  <c r="Q261" i="13"/>
  <c r="V261" i="13"/>
  <c r="G263" i="13"/>
  <c r="I263" i="13"/>
  <c r="K263" i="13"/>
  <c r="M263" i="13"/>
  <c r="O263" i="13"/>
  <c r="Q263" i="13"/>
  <c r="V263" i="13"/>
  <c r="G264" i="13"/>
  <c r="I264" i="13"/>
  <c r="K264" i="13"/>
  <c r="M264" i="13"/>
  <c r="O264" i="13"/>
  <c r="Q264" i="13"/>
  <c r="V264" i="13"/>
  <c r="G265" i="13"/>
  <c r="M265" i="13" s="1"/>
  <c r="I265" i="13"/>
  <c r="K265" i="13"/>
  <c r="O265" i="13"/>
  <c r="Q265" i="13"/>
  <c r="V265" i="13"/>
  <c r="G266" i="13"/>
  <c r="M266" i="13" s="1"/>
  <c r="I266" i="13"/>
  <c r="K266" i="13"/>
  <c r="O266" i="13"/>
  <c r="Q266" i="13"/>
  <c r="V266" i="13"/>
  <c r="G267" i="13"/>
  <c r="I267" i="13"/>
  <c r="K267" i="13"/>
  <c r="M267" i="13"/>
  <c r="O267" i="13"/>
  <c r="Q267" i="13"/>
  <c r="V267" i="13"/>
  <c r="G268" i="13"/>
  <c r="I268" i="13"/>
  <c r="K268" i="13"/>
  <c r="M268" i="13"/>
  <c r="O268" i="13"/>
  <c r="Q268" i="13"/>
  <c r="V268" i="13"/>
  <c r="G269" i="13"/>
  <c r="M269" i="13" s="1"/>
  <c r="I269" i="13"/>
  <c r="K269" i="13"/>
  <c r="O269" i="13"/>
  <c r="Q269" i="13"/>
  <c r="V269" i="13"/>
  <c r="G270" i="13"/>
  <c r="M270" i="13" s="1"/>
  <c r="I270" i="13"/>
  <c r="K270" i="13"/>
  <c r="O270" i="13"/>
  <c r="Q270" i="13"/>
  <c r="V270" i="13"/>
  <c r="G271" i="13"/>
  <c r="I271" i="13"/>
  <c r="K271" i="13"/>
  <c r="M271" i="13"/>
  <c r="O271" i="13"/>
  <c r="Q271" i="13"/>
  <c r="V271" i="13"/>
  <c r="G272" i="13"/>
  <c r="I272" i="13"/>
  <c r="K272" i="13"/>
  <c r="M272" i="13"/>
  <c r="O272" i="13"/>
  <c r="Q272" i="13"/>
  <c r="V272" i="13"/>
  <c r="G273" i="13"/>
  <c r="M273" i="13" s="1"/>
  <c r="I273" i="13"/>
  <c r="K273" i="13"/>
  <c r="O273" i="13"/>
  <c r="Q273" i="13"/>
  <c r="V273" i="13"/>
  <c r="G274" i="13"/>
  <c r="M274" i="13" s="1"/>
  <c r="I274" i="13"/>
  <c r="K274" i="13"/>
  <c r="O274" i="13"/>
  <c r="Q274" i="13"/>
  <c r="V274" i="13"/>
  <c r="AE276" i="13"/>
  <c r="AF276" i="13"/>
  <c r="G9" i="12"/>
  <c r="M9" i="12" s="1"/>
  <c r="I9" i="12"/>
  <c r="K9" i="12"/>
  <c r="O9" i="12"/>
  <c r="Q9" i="12"/>
  <c r="V9" i="12"/>
  <c r="G10" i="12"/>
  <c r="M10" i="12" s="1"/>
  <c r="I10" i="12"/>
  <c r="K10" i="12"/>
  <c r="O10" i="12"/>
  <c r="Q10" i="12"/>
  <c r="V10" i="12"/>
  <c r="G11" i="12"/>
  <c r="M11" i="12" s="1"/>
  <c r="I11" i="12"/>
  <c r="K11" i="12"/>
  <c r="O11" i="12"/>
  <c r="Q11" i="12"/>
  <c r="V11" i="12"/>
  <c r="G12" i="12"/>
  <c r="I12" i="12"/>
  <c r="K12" i="12"/>
  <c r="O12" i="12"/>
  <c r="Q12" i="12"/>
  <c r="V12" i="12"/>
  <c r="G13" i="12"/>
  <c r="M13" i="12" s="1"/>
  <c r="I13" i="12"/>
  <c r="K13" i="12"/>
  <c r="O13" i="12"/>
  <c r="Q13" i="12"/>
  <c r="V13" i="12"/>
  <c r="G14" i="12"/>
  <c r="M14" i="12" s="1"/>
  <c r="I14" i="12"/>
  <c r="K14" i="12"/>
  <c r="O14" i="12"/>
  <c r="Q14" i="12"/>
  <c r="V14" i="12"/>
  <c r="G15" i="12"/>
  <c r="I15" i="12"/>
  <c r="K15" i="12"/>
  <c r="M15" i="12"/>
  <c r="O15" i="12"/>
  <c r="Q15" i="12"/>
  <c r="V15" i="12"/>
  <c r="G17" i="12"/>
  <c r="M17" i="12" s="1"/>
  <c r="I17" i="12"/>
  <c r="I16" i="12" s="1"/>
  <c r="K17" i="12"/>
  <c r="K16" i="12" s="1"/>
  <c r="O17" i="12"/>
  <c r="O16" i="12" s="1"/>
  <c r="Q17" i="12"/>
  <c r="Q16" i="12" s="1"/>
  <c r="V17" i="12"/>
  <c r="V16" i="12" s="1"/>
  <c r="G18" i="12"/>
  <c r="M18" i="12" s="1"/>
  <c r="I18" i="12"/>
  <c r="K18" i="12"/>
  <c r="O18" i="12"/>
  <c r="Q18" i="12"/>
  <c r="V18" i="12"/>
  <c r="AF20" i="12"/>
  <c r="AZ167" i="1"/>
  <c r="AZ166" i="1"/>
  <c r="AZ164" i="1"/>
  <c r="AZ163" i="1"/>
  <c r="AZ161" i="1"/>
  <c r="AZ160" i="1"/>
  <c r="AZ158" i="1"/>
  <c r="AZ156" i="1"/>
  <c r="AZ155" i="1"/>
  <c r="AZ154" i="1"/>
  <c r="AZ152" i="1"/>
  <c r="AZ149" i="1"/>
  <c r="AZ147" i="1"/>
  <c r="AZ143" i="1"/>
  <c r="AZ142" i="1"/>
  <c r="AZ140" i="1"/>
  <c r="AZ139" i="1"/>
  <c r="AZ137" i="1"/>
  <c r="AZ136" i="1"/>
  <c r="AZ135" i="1"/>
  <c r="AZ133" i="1"/>
  <c r="AZ132" i="1"/>
  <c r="AZ130" i="1"/>
  <c r="AZ128" i="1"/>
  <c r="AZ127" i="1"/>
  <c r="AZ125" i="1"/>
  <c r="AZ123" i="1"/>
  <c r="AZ122" i="1"/>
  <c r="AZ120" i="1"/>
  <c r="AZ119" i="1"/>
  <c r="AZ117" i="1"/>
  <c r="AZ116" i="1"/>
  <c r="AZ114" i="1"/>
  <c r="AZ112" i="1"/>
  <c r="AZ111" i="1"/>
  <c r="AZ110" i="1"/>
  <c r="AZ109" i="1"/>
  <c r="AZ108" i="1"/>
  <c r="AZ107" i="1"/>
  <c r="AZ104" i="1"/>
  <c r="AZ102" i="1"/>
  <c r="AZ101" i="1"/>
  <c r="AZ99" i="1"/>
  <c r="AZ97" i="1"/>
  <c r="H83" i="1"/>
  <c r="I83" i="1" s="1"/>
  <c r="H70" i="1"/>
  <c r="I70" i="1" s="1"/>
  <c r="G16" i="12" l="1"/>
  <c r="I232" i="1" s="1"/>
  <c r="I20" i="1" s="1"/>
  <c r="K8" i="12"/>
  <c r="G42" i="1"/>
  <c r="G43" i="1"/>
  <c r="K219" i="13"/>
  <c r="V67" i="13"/>
  <c r="K8" i="13"/>
  <c r="V163" i="14"/>
  <c r="G161" i="14"/>
  <c r="M160" i="14"/>
  <c r="M159" i="14" s="1"/>
  <c r="Q139" i="14"/>
  <c r="I139" i="14"/>
  <c r="G139" i="14"/>
  <c r="Q120" i="14"/>
  <c r="I120" i="14"/>
  <c r="O120" i="14"/>
  <c r="V116" i="14"/>
  <c r="G101" i="14"/>
  <c r="K71" i="14"/>
  <c r="Q71" i="14"/>
  <c r="I71" i="14"/>
  <c r="K64" i="14"/>
  <c r="K26" i="14"/>
  <c r="O26" i="14"/>
  <c r="O8" i="14"/>
  <c r="V20" i="15"/>
  <c r="K11" i="15"/>
  <c r="Q11" i="15"/>
  <c r="I11" i="15"/>
  <c r="M154" i="16"/>
  <c r="M153" i="16" s="1"/>
  <c r="V139" i="16"/>
  <c r="K116" i="16"/>
  <c r="I116" i="16"/>
  <c r="V101" i="16"/>
  <c r="M99" i="16"/>
  <c r="M98" i="16" s="1"/>
  <c r="K71" i="16"/>
  <c r="O71" i="16"/>
  <c r="G26" i="16"/>
  <c r="V20" i="17"/>
  <c r="I20" i="17"/>
  <c r="G17" i="17"/>
  <c r="I182" i="1" s="1"/>
  <c r="K11" i="17"/>
  <c r="Q11" i="17"/>
  <c r="I11" i="17"/>
  <c r="I81" i="18"/>
  <c r="G78" i="18"/>
  <c r="I218" i="1" s="1"/>
  <c r="O18" i="18"/>
  <c r="K11" i="19"/>
  <c r="Q11" i="19"/>
  <c r="I11" i="19"/>
  <c r="F54" i="1"/>
  <c r="G104" i="20"/>
  <c r="Q80" i="20"/>
  <c r="I56" i="20"/>
  <c r="G52" i="20"/>
  <c r="G19" i="20"/>
  <c r="Q19" i="20"/>
  <c r="M8" i="20"/>
  <c r="K8" i="21"/>
  <c r="G56" i="1"/>
  <c r="G57" i="1"/>
  <c r="O162" i="22"/>
  <c r="G152" i="22"/>
  <c r="I227" i="1" s="1"/>
  <c r="K138" i="22"/>
  <c r="V119" i="22"/>
  <c r="G115" i="22"/>
  <c r="K100" i="22"/>
  <c r="Q100" i="22"/>
  <c r="I100" i="22"/>
  <c r="G97" i="22"/>
  <c r="G70" i="22"/>
  <c r="Q63" i="22"/>
  <c r="M63" i="22"/>
  <c r="V8" i="22"/>
  <c r="I8" i="22"/>
  <c r="K12" i="23"/>
  <c r="AE166" i="24"/>
  <c r="O157" i="24"/>
  <c r="G153" i="24"/>
  <c r="M148" i="24"/>
  <c r="M147" i="24" s="1"/>
  <c r="V133" i="24"/>
  <c r="G114" i="24"/>
  <c r="K110" i="24"/>
  <c r="Q110" i="24"/>
  <c r="I110" i="24"/>
  <c r="G70" i="24"/>
  <c r="Q63" i="24"/>
  <c r="M63" i="24"/>
  <c r="Q8" i="24"/>
  <c r="M8" i="24"/>
  <c r="Q27" i="25"/>
  <c r="I27" i="25"/>
  <c r="Q12" i="25"/>
  <c r="G40" i="1"/>
  <c r="G41" i="1"/>
  <c r="G39" i="1"/>
  <c r="G95" i="1" s="1"/>
  <c r="G25" i="1" s="1"/>
  <c r="A25" i="1" s="1"/>
  <c r="A26" i="1" s="1"/>
  <c r="G26" i="1" s="1"/>
  <c r="V8" i="12"/>
  <c r="I8" i="12"/>
  <c r="F42" i="1"/>
  <c r="H42" i="1" s="1"/>
  <c r="I42" i="1" s="1"/>
  <c r="F43" i="1"/>
  <c r="H43" i="1" s="1"/>
  <c r="I43" i="1" s="1"/>
  <c r="V219" i="13"/>
  <c r="I219" i="13"/>
  <c r="V8" i="13"/>
  <c r="I8" i="13"/>
  <c r="G44" i="1"/>
  <c r="G45" i="1"/>
  <c r="M164" i="14"/>
  <c r="O139" i="14"/>
  <c r="K120" i="14"/>
  <c r="O101" i="14"/>
  <c r="V71" i="14"/>
  <c r="I64" i="14"/>
  <c r="V26" i="14"/>
  <c r="Q26" i="14"/>
  <c r="I26" i="14"/>
  <c r="K8" i="14"/>
  <c r="G20" i="15"/>
  <c r="I207" i="1" s="1"/>
  <c r="Q17" i="15"/>
  <c r="V11" i="15"/>
  <c r="G8" i="15"/>
  <c r="K163" i="16"/>
  <c r="Q163" i="16"/>
  <c r="I163" i="16"/>
  <c r="G161" i="16"/>
  <c r="I139" i="16"/>
  <c r="G139" i="16"/>
  <c r="Q120" i="16"/>
  <c r="I120" i="16"/>
  <c r="V116" i="16"/>
  <c r="G101" i="16"/>
  <c r="Q71" i="16"/>
  <c r="I71" i="16"/>
  <c r="K64" i="16"/>
  <c r="K26" i="16"/>
  <c r="O26" i="16"/>
  <c r="K8" i="16"/>
  <c r="Q20" i="17"/>
  <c r="G20" i="17"/>
  <c r="I185" i="1" s="1"/>
  <c r="K17" i="17"/>
  <c r="Q17" i="17"/>
  <c r="I17" i="17"/>
  <c r="V11" i="17"/>
  <c r="G8" i="17"/>
  <c r="K131" i="18"/>
  <c r="O113" i="18"/>
  <c r="K93" i="18"/>
  <c r="Q93" i="18"/>
  <c r="I93" i="18"/>
  <c r="K55" i="18"/>
  <c r="Q55" i="18"/>
  <c r="I55" i="18"/>
  <c r="G51" i="18"/>
  <c r="K18" i="18"/>
  <c r="K8" i="18"/>
  <c r="G8" i="18"/>
  <c r="AE31" i="19"/>
  <c r="F52" i="1" s="1"/>
  <c r="H52" i="1" s="1"/>
  <c r="I52" i="1" s="1"/>
  <c r="V27" i="19"/>
  <c r="V11" i="19"/>
  <c r="G8" i="19"/>
  <c r="I107" i="20"/>
  <c r="O80" i="20"/>
  <c r="Q56" i="20"/>
  <c r="G56" i="20"/>
  <c r="O19" i="20"/>
  <c r="Q21" i="21"/>
  <c r="V8" i="21"/>
  <c r="I8" i="21"/>
  <c r="V138" i="22"/>
  <c r="K115" i="22"/>
  <c r="Q115" i="22"/>
  <c r="I115" i="22"/>
  <c r="V100" i="22"/>
  <c r="K70" i="22"/>
  <c r="O70" i="22"/>
  <c r="G26" i="22"/>
  <c r="Q8" i="22"/>
  <c r="Q29" i="23"/>
  <c r="I29" i="23"/>
  <c r="V12" i="23"/>
  <c r="I12" i="23"/>
  <c r="K8" i="23"/>
  <c r="G8" i="23"/>
  <c r="K157" i="24"/>
  <c r="Q157" i="24"/>
  <c r="I157" i="24"/>
  <c r="G155" i="24"/>
  <c r="Q114" i="24"/>
  <c r="I114" i="24"/>
  <c r="O114" i="24"/>
  <c r="V110" i="24"/>
  <c r="K95" i="24"/>
  <c r="Q95" i="24"/>
  <c r="I95" i="24"/>
  <c r="G92" i="24"/>
  <c r="K70" i="24"/>
  <c r="O70" i="24"/>
  <c r="G26" i="24"/>
  <c r="O8" i="24"/>
  <c r="O27" i="25"/>
  <c r="G27" i="25"/>
  <c r="O12" i="25"/>
  <c r="M16" i="12"/>
  <c r="G8" i="12"/>
  <c r="Q8" i="12"/>
  <c r="Q219" i="13"/>
  <c r="O67" i="13"/>
  <c r="Q8" i="13"/>
  <c r="O163" i="14"/>
  <c r="K139" i="14"/>
  <c r="V120" i="14"/>
  <c r="K101" i="14"/>
  <c r="Q101" i="14"/>
  <c r="I101" i="14"/>
  <c r="G71" i="14"/>
  <c r="Q64" i="14"/>
  <c r="M64" i="14"/>
  <c r="V8" i="14"/>
  <c r="I8" i="14"/>
  <c r="K28" i="15"/>
  <c r="Q20" i="15"/>
  <c r="I20" i="15"/>
  <c r="O20" i="15"/>
  <c r="G11" i="15"/>
  <c r="I199" i="1" s="1"/>
  <c r="V163" i="16"/>
  <c r="O139" i="16"/>
  <c r="K120" i="16"/>
  <c r="O101" i="16"/>
  <c r="V71" i="16"/>
  <c r="V64" i="16"/>
  <c r="I64" i="16"/>
  <c r="V26" i="16"/>
  <c r="Q26" i="16"/>
  <c r="I26" i="16"/>
  <c r="V8" i="16"/>
  <c r="I8" i="16"/>
  <c r="K28" i="17"/>
  <c r="O20" i="17"/>
  <c r="V17" i="17"/>
  <c r="G11" i="17"/>
  <c r="I180" i="1" s="1"/>
  <c r="V131" i="18"/>
  <c r="I131" i="18"/>
  <c r="K113" i="18"/>
  <c r="Q97" i="18"/>
  <c r="I97" i="18"/>
  <c r="O97" i="18"/>
  <c r="V93" i="18"/>
  <c r="V55" i="18"/>
  <c r="V18" i="18"/>
  <c r="I18" i="18"/>
  <c r="V8" i="18"/>
  <c r="I8" i="18"/>
  <c r="M27" i="19"/>
  <c r="G11" i="19"/>
  <c r="I183" i="1" s="1"/>
  <c r="G125" i="20"/>
  <c r="V125" i="20"/>
  <c r="K125" i="20"/>
  <c r="Q107" i="20"/>
  <c r="G107" i="20"/>
  <c r="G91" i="20"/>
  <c r="V91" i="20"/>
  <c r="K91" i="20"/>
  <c r="K80" i="20"/>
  <c r="V56" i="20"/>
  <c r="O56" i="20"/>
  <c r="K19" i="20"/>
  <c r="K8" i="20"/>
  <c r="G8" i="20"/>
  <c r="G133" i="20" s="1"/>
  <c r="G8" i="21"/>
  <c r="Q8" i="21"/>
  <c r="Q162" i="22"/>
  <c r="I162" i="22"/>
  <c r="G160" i="22"/>
  <c r="G100" i="22"/>
  <c r="V70" i="22"/>
  <c r="Q70" i="22"/>
  <c r="I70" i="22"/>
  <c r="K63" i="22"/>
  <c r="K26" i="22"/>
  <c r="O26" i="22"/>
  <c r="O8" i="22"/>
  <c r="G29" i="23"/>
  <c r="Q12" i="23"/>
  <c r="G12" i="23"/>
  <c r="I181" i="1" s="1"/>
  <c r="V8" i="23"/>
  <c r="I8" i="23"/>
  <c r="V157" i="24"/>
  <c r="Q133" i="24"/>
  <c r="I133" i="24"/>
  <c r="O133" i="24"/>
  <c r="K114" i="24"/>
  <c r="V95" i="24"/>
  <c r="V70" i="24"/>
  <c r="Q70" i="24"/>
  <c r="I70" i="24"/>
  <c r="K63" i="24"/>
  <c r="K26" i="24"/>
  <c r="O26" i="24"/>
  <c r="K8" i="24"/>
  <c r="K12" i="25"/>
  <c r="O8" i="12"/>
  <c r="O219" i="13"/>
  <c r="K67" i="13"/>
  <c r="Q67" i="13"/>
  <c r="I67" i="13"/>
  <c r="O8" i="13"/>
  <c r="Q163" i="14"/>
  <c r="I163" i="14"/>
  <c r="V139" i="14"/>
  <c r="V101" i="14"/>
  <c r="O71" i="14"/>
  <c r="G26" i="14"/>
  <c r="Q8" i="14"/>
  <c r="K20" i="15"/>
  <c r="O11" i="15"/>
  <c r="G48" i="1"/>
  <c r="G47" i="1"/>
  <c r="I101" i="16"/>
  <c r="G71" i="16"/>
  <c r="Q8" i="16"/>
  <c r="M8" i="16"/>
  <c r="K20" i="17"/>
  <c r="O11" i="17"/>
  <c r="G50" i="1"/>
  <c r="G51" i="1"/>
  <c r="Q131" i="18"/>
  <c r="V113" i="18"/>
  <c r="K97" i="18"/>
  <c r="K81" i="18"/>
  <c r="O81" i="18"/>
  <c r="O55" i="18"/>
  <c r="Q18" i="18"/>
  <c r="Q8" i="18"/>
  <c r="M8" i="18"/>
  <c r="O27" i="19"/>
  <c r="O11" i="19"/>
  <c r="G54" i="1"/>
  <c r="G53" i="1"/>
  <c r="I125" i="20"/>
  <c r="O125" i="20"/>
  <c r="O107" i="20"/>
  <c r="O91" i="20"/>
  <c r="V80" i="20"/>
  <c r="I80" i="20"/>
  <c r="K56" i="20"/>
  <c r="V19" i="20"/>
  <c r="I19" i="20"/>
  <c r="V8" i="20"/>
  <c r="I8" i="20"/>
  <c r="K21" i="21"/>
  <c r="O8" i="21"/>
  <c r="V162" i="22"/>
  <c r="O138" i="22"/>
  <c r="K119" i="22"/>
  <c r="O100" i="22"/>
  <c r="V26" i="22"/>
  <c r="Q26" i="22"/>
  <c r="I26" i="22"/>
  <c r="K8" i="22"/>
  <c r="O12" i="23"/>
  <c r="M8" i="23"/>
  <c r="G60" i="1"/>
  <c r="G59" i="1"/>
  <c r="G157" i="24"/>
  <c r="V114" i="24"/>
  <c r="V26" i="24"/>
  <c r="Q26" i="24"/>
  <c r="I26" i="24"/>
  <c r="V8" i="24"/>
  <c r="I8" i="24"/>
  <c r="V12" i="25"/>
  <c r="I12" i="25"/>
  <c r="K8" i="25"/>
  <c r="G8" i="25"/>
  <c r="K125" i="26"/>
  <c r="Q125" i="26"/>
  <c r="I125" i="26"/>
  <c r="M122" i="26"/>
  <c r="M121" i="26" s="1"/>
  <c r="O107" i="26"/>
  <c r="G104" i="26"/>
  <c r="K85" i="26"/>
  <c r="G82" i="26"/>
  <c r="O61" i="26"/>
  <c r="G21" i="26"/>
  <c r="V21" i="26"/>
  <c r="O8" i="26"/>
  <c r="O8" i="27"/>
  <c r="O138" i="28"/>
  <c r="G134" i="28"/>
  <c r="Q119" i="28"/>
  <c r="M119" i="28"/>
  <c r="G115" i="28"/>
  <c r="I223" i="1" s="1"/>
  <c r="Q100" i="28"/>
  <c r="G100" i="28"/>
  <c r="M98" i="28"/>
  <c r="M97" i="28" s="1"/>
  <c r="I70" i="28"/>
  <c r="K63" i="28"/>
  <c r="G63" i="28"/>
  <c r="Q26" i="28"/>
  <c r="G26" i="28"/>
  <c r="Q8" i="28"/>
  <c r="AE33" i="29"/>
  <c r="F67" i="1" s="1"/>
  <c r="H67" i="1" s="1"/>
  <c r="I67" i="1" s="1"/>
  <c r="V29" i="29"/>
  <c r="V12" i="29"/>
  <c r="G8" i="29"/>
  <c r="V151" i="30"/>
  <c r="Q151" i="30"/>
  <c r="I151" i="30"/>
  <c r="G149" i="30"/>
  <c r="M148" i="30"/>
  <c r="M147" i="30" s="1"/>
  <c r="M129" i="30"/>
  <c r="O115" i="30"/>
  <c r="I96" i="30"/>
  <c r="G93" i="30"/>
  <c r="O71" i="30"/>
  <c r="G26" i="30"/>
  <c r="Q8" i="30"/>
  <c r="M8" i="30"/>
  <c r="K27" i="31"/>
  <c r="K12" i="31"/>
  <c r="Q12" i="31"/>
  <c r="I12" i="31"/>
  <c r="G127" i="32"/>
  <c r="AE139" i="32"/>
  <c r="G97" i="32"/>
  <c r="V86" i="32"/>
  <c r="I61" i="32"/>
  <c r="G21" i="32"/>
  <c r="G139" i="32" s="1"/>
  <c r="V21" i="32"/>
  <c r="K21" i="32"/>
  <c r="Q8" i="32"/>
  <c r="K20" i="33"/>
  <c r="G12" i="25"/>
  <c r="V8" i="25"/>
  <c r="I8" i="25"/>
  <c r="V125" i="26"/>
  <c r="Q107" i="26"/>
  <c r="G95" i="26"/>
  <c r="I85" i="26"/>
  <c r="I61" i="26"/>
  <c r="I21" i="26"/>
  <c r="O21" i="26"/>
  <c r="K8" i="26"/>
  <c r="K8" i="27"/>
  <c r="G66" i="1"/>
  <c r="G65" i="1"/>
  <c r="G162" i="28"/>
  <c r="V162" i="28"/>
  <c r="K162" i="28"/>
  <c r="M139" i="28"/>
  <c r="O100" i="28"/>
  <c r="Q70" i="28"/>
  <c r="G70" i="28"/>
  <c r="V63" i="28"/>
  <c r="I63" i="28"/>
  <c r="O26" i="28"/>
  <c r="K8" i="28"/>
  <c r="M29" i="29"/>
  <c r="G12" i="29"/>
  <c r="I192" i="1" s="1"/>
  <c r="Q129" i="30"/>
  <c r="I129" i="30"/>
  <c r="O129" i="30"/>
  <c r="K115" i="30"/>
  <c r="Q111" i="30"/>
  <c r="I111" i="30"/>
  <c r="V96" i="30"/>
  <c r="V71" i="30"/>
  <c r="Q71" i="30"/>
  <c r="I71" i="30"/>
  <c r="K26" i="30"/>
  <c r="O26" i="30"/>
  <c r="O8" i="30"/>
  <c r="V27" i="31"/>
  <c r="V12" i="31"/>
  <c r="G8" i="31"/>
  <c r="K131" i="32"/>
  <c r="Q131" i="32"/>
  <c r="I131" i="32"/>
  <c r="G129" i="32"/>
  <c r="O113" i="32"/>
  <c r="I97" i="32"/>
  <c r="G86" i="32"/>
  <c r="K61" i="32"/>
  <c r="Q61" i="32"/>
  <c r="M58" i="32"/>
  <c r="M57" i="32" s="1"/>
  <c r="I21" i="32"/>
  <c r="O21" i="32"/>
  <c r="K8" i="33"/>
  <c r="G76" i="1"/>
  <c r="G75" i="1"/>
  <c r="G62" i="1"/>
  <c r="G63" i="1"/>
  <c r="O125" i="26"/>
  <c r="V95" i="26"/>
  <c r="I95" i="26"/>
  <c r="Q85" i="26"/>
  <c r="G85" i="26"/>
  <c r="K61" i="26"/>
  <c r="Q61" i="26"/>
  <c r="M58" i="26"/>
  <c r="M57" i="26" s="1"/>
  <c r="Q21" i="26"/>
  <c r="V8" i="26"/>
  <c r="I8" i="26"/>
  <c r="V8" i="27"/>
  <c r="I8" i="27"/>
  <c r="I162" i="28"/>
  <c r="O162" i="28"/>
  <c r="G158" i="28"/>
  <c r="I138" i="28"/>
  <c r="G119" i="28"/>
  <c r="O70" i="28"/>
  <c r="M63" i="28"/>
  <c r="K26" i="28"/>
  <c r="G8" i="28"/>
  <c r="G171" i="28" s="1"/>
  <c r="O12" i="29"/>
  <c r="G68" i="1"/>
  <c r="G69" i="1"/>
  <c r="G151" i="30"/>
  <c r="K129" i="30"/>
  <c r="V115" i="30"/>
  <c r="O96" i="30"/>
  <c r="I64" i="30"/>
  <c r="V26" i="30"/>
  <c r="Q26" i="30"/>
  <c r="I26" i="30"/>
  <c r="K8" i="30"/>
  <c r="M27" i="31"/>
  <c r="G12" i="31"/>
  <c r="G131" i="32"/>
  <c r="V131" i="32"/>
  <c r="Q113" i="32"/>
  <c r="I113" i="32"/>
  <c r="K97" i="32"/>
  <c r="Q97" i="32"/>
  <c r="I86" i="32"/>
  <c r="O86" i="32"/>
  <c r="G61" i="32"/>
  <c r="V61" i="32"/>
  <c r="Q21" i="32"/>
  <c r="K8" i="32"/>
  <c r="V8" i="33"/>
  <c r="I8" i="33"/>
  <c r="K20" i="34"/>
  <c r="K8" i="34"/>
  <c r="F63" i="1"/>
  <c r="H63" i="1" s="1"/>
  <c r="I63" i="1" s="1"/>
  <c r="K95" i="26"/>
  <c r="Q95" i="26"/>
  <c r="M95" i="26"/>
  <c r="O85" i="26"/>
  <c r="G61" i="26"/>
  <c r="V61" i="26"/>
  <c r="K21" i="26"/>
  <c r="G8" i="26"/>
  <c r="G134" i="26" s="1"/>
  <c r="Q8" i="26"/>
  <c r="G20" i="27"/>
  <c r="I190" i="1" s="1"/>
  <c r="G8" i="27"/>
  <c r="Q8" i="27"/>
  <c r="Q162" i="28"/>
  <c r="V138" i="28"/>
  <c r="K138" i="28"/>
  <c r="Q138" i="28"/>
  <c r="V119" i="28"/>
  <c r="I119" i="28"/>
  <c r="I100" i="28"/>
  <c r="V70" i="28"/>
  <c r="K70" i="28"/>
  <c r="I26" i="28"/>
  <c r="I8" i="28"/>
  <c r="O8" i="28"/>
  <c r="K29" i="29"/>
  <c r="K12" i="29"/>
  <c r="Q12" i="29"/>
  <c r="I12" i="29"/>
  <c r="K151" i="30"/>
  <c r="O151" i="30"/>
  <c r="V129" i="30"/>
  <c r="G71" i="30"/>
  <c r="Q64" i="30"/>
  <c r="M64" i="30"/>
  <c r="V8" i="30"/>
  <c r="I8" i="30"/>
  <c r="O27" i="31"/>
  <c r="O12" i="31"/>
  <c r="G72" i="1"/>
  <c r="G71" i="1"/>
  <c r="O131" i="32"/>
  <c r="G110" i="32"/>
  <c r="V97" i="32"/>
  <c r="K86" i="32"/>
  <c r="Q86" i="32"/>
  <c r="G83" i="32"/>
  <c r="O61" i="32"/>
  <c r="V8" i="32"/>
  <c r="I8" i="32"/>
  <c r="I20" i="34"/>
  <c r="O162" i="35"/>
  <c r="G152" i="35"/>
  <c r="I100" i="35"/>
  <c r="G97" i="35"/>
  <c r="G70" i="35"/>
  <c r="M63" i="35"/>
  <c r="V8" i="35"/>
  <c r="I8" i="35"/>
  <c r="O11" i="36"/>
  <c r="G78" i="1"/>
  <c r="G79" i="1"/>
  <c r="I69" i="37"/>
  <c r="G66" i="37"/>
  <c r="K52" i="37"/>
  <c r="Q52" i="37"/>
  <c r="G52" i="37"/>
  <c r="O17" i="37"/>
  <c r="Q8" i="38"/>
  <c r="G158" i="39"/>
  <c r="V138" i="39"/>
  <c r="O70" i="39"/>
  <c r="I11" i="40"/>
  <c r="M101" i="41"/>
  <c r="M100" i="41" s="1"/>
  <c r="G100" i="41"/>
  <c r="M80" i="41"/>
  <c r="M79" i="41" s="1"/>
  <c r="G79" i="41"/>
  <c r="V52" i="41"/>
  <c r="O52" i="41"/>
  <c r="M124" i="43"/>
  <c r="M123" i="43" s="1"/>
  <c r="G123" i="43"/>
  <c r="M164" i="47"/>
  <c r="AE171" i="47"/>
  <c r="V8" i="34"/>
  <c r="I8" i="34"/>
  <c r="AE171" i="35"/>
  <c r="G158" i="35"/>
  <c r="V138" i="35"/>
  <c r="M119" i="35"/>
  <c r="K115" i="35"/>
  <c r="V100" i="35"/>
  <c r="K70" i="35"/>
  <c r="O70" i="35"/>
  <c r="G26" i="35"/>
  <c r="Q8" i="35"/>
  <c r="M8" i="35"/>
  <c r="K11" i="36"/>
  <c r="Q11" i="36"/>
  <c r="I11" i="36"/>
  <c r="AE118" i="37"/>
  <c r="K92" i="37"/>
  <c r="G92" i="37"/>
  <c r="M79" i="37"/>
  <c r="Q69" i="37"/>
  <c r="G69" i="37"/>
  <c r="V52" i="37"/>
  <c r="O52" i="37"/>
  <c r="K17" i="37"/>
  <c r="K8" i="37"/>
  <c r="G20" i="38"/>
  <c r="I201" i="1" s="1"/>
  <c r="G8" i="38"/>
  <c r="K162" i="39"/>
  <c r="Q162" i="39"/>
  <c r="I162" i="39"/>
  <c r="G160" i="39"/>
  <c r="Q138" i="39"/>
  <c r="I138" i="39"/>
  <c r="G138" i="39"/>
  <c r="Q119" i="39"/>
  <c r="I119" i="39"/>
  <c r="O119" i="39"/>
  <c r="G115" i="39"/>
  <c r="K100" i="39"/>
  <c r="Q100" i="39"/>
  <c r="I100" i="39"/>
  <c r="K70" i="39"/>
  <c r="Q70" i="39"/>
  <c r="I70" i="39"/>
  <c r="K11" i="40"/>
  <c r="Q11" i="40"/>
  <c r="I202" i="1"/>
  <c r="AE118" i="41"/>
  <c r="O92" i="41"/>
  <c r="G92" i="41"/>
  <c r="G8" i="42"/>
  <c r="G67" i="43"/>
  <c r="M68" i="43"/>
  <c r="V26" i="43"/>
  <c r="I11" i="44"/>
  <c r="K8" i="45"/>
  <c r="M14" i="46"/>
  <c r="AE31" i="46"/>
  <c r="F92" i="1" s="1"/>
  <c r="H92" i="1" s="1"/>
  <c r="I92" i="1" s="1"/>
  <c r="G8" i="33"/>
  <c r="Q8" i="33"/>
  <c r="G20" i="34"/>
  <c r="I195" i="1" s="1"/>
  <c r="G8" i="34"/>
  <c r="G24" i="34" s="1"/>
  <c r="Q8" i="34"/>
  <c r="K162" i="35"/>
  <c r="Q162" i="35"/>
  <c r="I162" i="35"/>
  <c r="G160" i="35"/>
  <c r="Q138" i="35"/>
  <c r="I138" i="35"/>
  <c r="G138" i="35"/>
  <c r="Q119" i="35"/>
  <c r="I119" i="35"/>
  <c r="O119" i="35"/>
  <c r="V115" i="35"/>
  <c r="G100" i="35"/>
  <c r="Q70" i="35"/>
  <c r="I70" i="35"/>
  <c r="K63" i="35"/>
  <c r="K26" i="35"/>
  <c r="O26" i="35"/>
  <c r="O8" i="35"/>
  <c r="AE30" i="36"/>
  <c r="F77" i="1" s="1"/>
  <c r="H77" i="1" s="1"/>
  <c r="I77" i="1" s="1"/>
  <c r="V11" i="36"/>
  <c r="G8" i="36"/>
  <c r="K108" i="37"/>
  <c r="O108" i="37"/>
  <c r="V92" i="37"/>
  <c r="I92" i="37"/>
  <c r="V69" i="37"/>
  <c r="O69" i="37"/>
  <c r="V17" i="37"/>
  <c r="I17" i="37"/>
  <c r="V8" i="37"/>
  <c r="I8" i="37"/>
  <c r="O20" i="38"/>
  <c r="O8" i="38"/>
  <c r="K8" i="38"/>
  <c r="G82" i="1"/>
  <c r="G81" i="1"/>
  <c r="V162" i="39"/>
  <c r="O138" i="39"/>
  <c r="V100" i="39"/>
  <c r="Q63" i="39"/>
  <c r="M63" i="39"/>
  <c r="G26" i="39"/>
  <c r="V11" i="40"/>
  <c r="O108" i="41"/>
  <c r="M107" i="41"/>
  <c r="M106" i="41" s="1"/>
  <c r="G106" i="41"/>
  <c r="G69" i="41"/>
  <c r="O8" i="41"/>
  <c r="G142" i="43"/>
  <c r="M143" i="43"/>
  <c r="O74" i="43"/>
  <c r="V74" i="45"/>
  <c r="I74" i="45"/>
  <c r="O20" i="33"/>
  <c r="O8" i="33"/>
  <c r="O20" i="34"/>
  <c r="O8" i="34"/>
  <c r="V162" i="35"/>
  <c r="O138" i="35"/>
  <c r="K119" i="35"/>
  <c r="O100" i="35"/>
  <c r="V70" i="35"/>
  <c r="V63" i="35"/>
  <c r="I63" i="35"/>
  <c r="V26" i="35"/>
  <c r="Q26" i="35"/>
  <c r="I26" i="35"/>
  <c r="K8" i="35"/>
  <c r="M26" i="36"/>
  <c r="G11" i="36"/>
  <c r="I197" i="1" s="1"/>
  <c r="V108" i="37"/>
  <c r="Q108" i="37"/>
  <c r="I108" i="37"/>
  <c r="G100" i="37"/>
  <c r="Q92" i="37"/>
  <c r="M92" i="37"/>
  <c r="K79" i="37"/>
  <c r="G79" i="37"/>
  <c r="K69" i="37"/>
  <c r="I52" i="37"/>
  <c r="G17" i="37"/>
  <c r="G118" i="37" s="1"/>
  <c r="Q17" i="37"/>
  <c r="Q8" i="37"/>
  <c r="M8" i="37"/>
  <c r="Q20" i="38"/>
  <c r="I20" i="38"/>
  <c r="V8" i="38"/>
  <c r="I8" i="38"/>
  <c r="O162" i="39"/>
  <c r="AE172" i="39"/>
  <c r="K138" i="39"/>
  <c r="V119" i="39"/>
  <c r="I115" i="39"/>
  <c r="G100" i="39"/>
  <c r="G70" i="39"/>
  <c r="O63" i="39"/>
  <c r="K26" i="39"/>
  <c r="K108" i="41"/>
  <c r="I92" i="41"/>
  <c r="O69" i="41"/>
  <c r="O142" i="43"/>
  <c r="I26" i="43"/>
  <c r="V17" i="41"/>
  <c r="I17" i="41"/>
  <c r="I8" i="41"/>
  <c r="O8" i="42"/>
  <c r="I167" i="43"/>
  <c r="G163" i="43"/>
  <c r="AE177" i="43"/>
  <c r="O119" i="43"/>
  <c r="G119" i="43"/>
  <c r="K104" i="43"/>
  <c r="K74" i="43"/>
  <c r="V8" i="43"/>
  <c r="I8" i="43"/>
  <c r="K11" i="44"/>
  <c r="Q11" i="44"/>
  <c r="G31" i="44"/>
  <c r="I209" i="1"/>
  <c r="K155" i="45"/>
  <c r="G131" i="45"/>
  <c r="G115" i="45"/>
  <c r="M116" i="45"/>
  <c r="Q103" i="45"/>
  <c r="I33" i="45"/>
  <c r="O33" i="45"/>
  <c r="O26" i="39"/>
  <c r="K8" i="39"/>
  <c r="M26" i="40"/>
  <c r="G11" i="40"/>
  <c r="I204" i="1" s="1"/>
  <c r="V108" i="41"/>
  <c r="Q108" i="41"/>
  <c r="I108" i="41"/>
  <c r="Q92" i="41"/>
  <c r="M92" i="41"/>
  <c r="K79" i="41"/>
  <c r="K69" i="41"/>
  <c r="I52" i="41"/>
  <c r="G48" i="41"/>
  <c r="G17" i="41"/>
  <c r="G118" i="41" s="1"/>
  <c r="Q17" i="41"/>
  <c r="Q8" i="41"/>
  <c r="M8" i="41"/>
  <c r="Q18" i="42"/>
  <c r="K8" i="42"/>
  <c r="G88" i="1"/>
  <c r="G87" i="1"/>
  <c r="Q167" i="43"/>
  <c r="K123" i="43"/>
  <c r="M121" i="43"/>
  <c r="M119" i="43" s="1"/>
  <c r="V104" i="43"/>
  <c r="I104" i="43"/>
  <c r="V74" i="43"/>
  <c r="I74" i="43"/>
  <c r="G26" i="43"/>
  <c r="Q8" i="43"/>
  <c r="V11" i="44"/>
  <c r="G90" i="1"/>
  <c r="G91" i="1"/>
  <c r="O115" i="45"/>
  <c r="K33" i="45"/>
  <c r="Q8" i="45"/>
  <c r="K119" i="39"/>
  <c r="O100" i="39"/>
  <c r="V70" i="39"/>
  <c r="V63" i="39"/>
  <c r="I63" i="39"/>
  <c r="V26" i="39"/>
  <c r="Q26" i="39"/>
  <c r="I26" i="39"/>
  <c r="V8" i="39"/>
  <c r="I8" i="39"/>
  <c r="Q26" i="40"/>
  <c r="I26" i="40"/>
  <c r="O26" i="40"/>
  <c r="O11" i="40"/>
  <c r="G84" i="1"/>
  <c r="G85" i="1"/>
  <c r="M105" i="41"/>
  <c r="M104" i="41" s="1"/>
  <c r="V79" i="41"/>
  <c r="I79" i="41"/>
  <c r="I69" i="41"/>
  <c r="K52" i="41"/>
  <c r="Q52" i="41"/>
  <c r="G52" i="41"/>
  <c r="O17" i="41"/>
  <c r="V8" i="42"/>
  <c r="I8" i="42"/>
  <c r="O167" i="43"/>
  <c r="G167" i="43"/>
  <c r="K142" i="43"/>
  <c r="Q142" i="43"/>
  <c r="I142" i="43"/>
  <c r="V123" i="43"/>
  <c r="I123" i="43"/>
  <c r="Q104" i="43"/>
  <c r="M104" i="43"/>
  <c r="Q74" i="43"/>
  <c r="K67" i="43"/>
  <c r="Q67" i="43"/>
  <c r="I67" i="43"/>
  <c r="K26" i="43"/>
  <c r="O26" i="43"/>
  <c r="O8" i="43"/>
  <c r="AE31" i="44"/>
  <c r="F89" i="1" s="1"/>
  <c r="H89" i="1" s="1"/>
  <c r="I89" i="1" s="1"/>
  <c r="Q155" i="45"/>
  <c r="G155" i="45"/>
  <c r="M143" i="45"/>
  <c r="K131" i="45"/>
  <c r="I119" i="45"/>
  <c r="K103" i="45"/>
  <c r="O74" i="45"/>
  <c r="G8" i="45"/>
  <c r="K26" i="46"/>
  <c r="G11" i="46"/>
  <c r="I176" i="1" s="1"/>
  <c r="K163" i="47"/>
  <c r="K132" i="47"/>
  <c r="Q98" i="47"/>
  <c r="I98" i="47"/>
  <c r="K57" i="47"/>
  <c r="G18" i="47"/>
  <c r="G171" i="47" s="1"/>
  <c r="V18" i="47"/>
  <c r="K18" i="47"/>
  <c r="M12" i="47"/>
  <c r="M8" i="47" s="1"/>
  <c r="V8" i="47"/>
  <c r="I8" i="47"/>
  <c r="I155" i="45"/>
  <c r="V143" i="45"/>
  <c r="I131" i="45"/>
  <c r="K119" i="45"/>
  <c r="I115" i="45"/>
  <c r="O103" i="45"/>
  <c r="K74" i="45"/>
  <c r="G67" i="45"/>
  <c r="G33" i="45"/>
  <c r="V33" i="45"/>
  <c r="V8" i="45"/>
  <c r="I8" i="45"/>
  <c r="Q26" i="46"/>
  <c r="I26" i="46"/>
  <c r="O26" i="46"/>
  <c r="O11" i="46"/>
  <c r="V163" i="47"/>
  <c r="I163" i="47"/>
  <c r="M117" i="47"/>
  <c r="O98" i="47"/>
  <c r="I18" i="47"/>
  <c r="O18" i="47"/>
  <c r="Q8" i="47"/>
  <c r="G93" i="1"/>
  <c r="V116" i="47"/>
  <c r="K116" i="47"/>
  <c r="Q57" i="47"/>
  <c r="I57" i="47"/>
  <c r="Q18" i="47"/>
  <c r="M26" i="44"/>
  <c r="G11" i="44"/>
  <c r="I210" i="1" s="1"/>
  <c r="O155" i="45"/>
  <c r="O131" i="45"/>
  <c r="O119" i="45"/>
  <c r="V103" i="45"/>
  <c r="I103" i="45"/>
  <c r="Q74" i="45"/>
  <c r="Q33" i="45"/>
  <c r="O8" i="45"/>
  <c r="V26" i="46"/>
  <c r="V11" i="46"/>
  <c r="G8" i="46"/>
  <c r="O163" i="47"/>
  <c r="V98" i="47"/>
  <c r="K98" i="47"/>
  <c r="O57" i="47"/>
  <c r="G57" i="47"/>
  <c r="M132" i="47"/>
  <c r="M116" i="47"/>
  <c r="M57" i="47"/>
  <c r="M163" i="47"/>
  <c r="M98" i="47"/>
  <c r="G163" i="47"/>
  <c r="M151" i="47"/>
  <c r="M150" i="47" s="1"/>
  <c r="G98" i="47"/>
  <c r="M96" i="47"/>
  <c r="M95" i="47" s="1"/>
  <c r="M25" i="47"/>
  <c r="M18" i="47" s="1"/>
  <c r="M16" i="47"/>
  <c r="M15" i="47" s="1"/>
  <c r="G26" i="46"/>
  <c r="I177" i="1" s="1"/>
  <c r="M13" i="46"/>
  <c r="M11" i="46" s="1"/>
  <c r="M115" i="45"/>
  <c r="M74" i="45"/>
  <c r="M103" i="45"/>
  <c r="G103" i="45"/>
  <c r="G74" i="45"/>
  <c r="M71" i="45"/>
  <c r="M67" i="45" s="1"/>
  <c r="M40" i="45"/>
  <c r="M33" i="45" s="1"/>
  <c r="M18" i="45"/>
  <c r="M8" i="45" s="1"/>
  <c r="M156" i="45"/>
  <c r="M155" i="45" s="1"/>
  <c r="M152" i="45"/>
  <c r="M151" i="45" s="1"/>
  <c r="M132" i="45"/>
  <c r="M131" i="45" s="1"/>
  <c r="M126" i="45"/>
  <c r="M119" i="45" s="1"/>
  <c r="AE163" i="45"/>
  <c r="G26" i="44"/>
  <c r="I211" i="1" s="1"/>
  <c r="M13" i="44"/>
  <c r="M11" i="44" s="1"/>
  <c r="M8" i="43"/>
  <c r="M167" i="43"/>
  <c r="M74" i="43"/>
  <c r="M67" i="43"/>
  <c r="G165" i="43"/>
  <c r="G157" i="43"/>
  <c r="G104" i="43"/>
  <c r="M102" i="43"/>
  <c r="M101" i="43" s="1"/>
  <c r="G74" i="43"/>
  <c r="G8" i="43"/>
  <c r="M151" i="43"/>
  <c r="M30" i="43"/>
  <c r="M26" i="43" s="1"/>
  <c r="M8" i="42"/>
  <c r="AE22" i="42"/>
  <c r="F86" i="1" s="1"/>
  <c r="H86" i="1" s="1"/>
  <c r="I86" i="1" s="1"/>
  <c r="M20" i="42"/>
  <c r="M18" i="42" s="1"/>
  <c r="M12" i="42"/>
  <c r="M110" i="41"/>
  <c r="M108" i="41" s="1"/>
  <c r="M70" i="41"/>
  <c r="M69" i="41" s="1"/>
  <c r="M53" i="41"/>
  <c r="M52" i="41" s="1"/>
  <c r="M27" i="41"/>
  <c r="M17" i="41" s="1"/>
  <c r="G108" i="41"/>
  <c r="G26" i="40"/>
  <c r="I205" i="1" s="1"/>
  <c r="M13" i="40"/>
  <c r="M11" i="40" s="1"/>
  <c r="M115" i="39"/>
  <c r="M70" i="39"/>
  <c r="M8" i="39"/>
  <c r="M119" i="39"/>
  <c r="M164" i="39"/>
  <c r="M162" i="39" s="1"/>
  <c r="M139" i="39"/>
  <c r="M138" i="39" s="1"/>
  <c r="G134" i="39"/>
  <c r="G119" i="39"/>
  <c r="G63" i="39"/>
  <c r="G162" i="39"/>
  <c r="G8" i="39"/>
  <c r="M108" i="39"/>
  <c r="M100" i="39" s="1"/>
  <c r="M74" i="39"/>
  <c r="M30" i="39"/>
  <c r="M26" i="39" s="1"/>
  <c r="AE24" i="38"/>
  <c r="F80" i="1" s="1"/>
  <c r="H80" i="1" s="1"/>
  <c r="I80" i="1" s="1"/>
  <c r="M22" i="38"/>
  <c r="M20" i="38" s="1"/>
  <c r="M13" i="38"/>
  <c r="M8" i="38" s="1"/>
  <c r="M110" i="37"/>
  <c r="M108" i="37" s="1"/>
  <c r="M70" i="37"/>
  <c r="M69" i="37" s="1"/>
  <c r="M53" i="37"/>
  <c r="M52" i="37" s="1"/>
  <c r="M27" i="37"/>
  <c r="M17" i="37" s="1"/>
  <c r="G108" i="37"/>
  <c r="G26" i="36"/>
  <c r="I198" i="1" s="1"/>
  <c r="M13" i="36"/>
  <c r="M11" i="36" s="1"/>
  <c r="M162" i="35"/>
  <c r="M115" i="35"/>
  <c r="M139" i="35"/>
  <c r="M138" i="35" s="1"/>
  <c r="G134" i="35"/>
  <c r="G119" i="35"/>
  <c r="G63" i="35"/>
  <c r="G162" i="35"/>
  <c r="G8" i="35"/>
  <c r="M108" i="35"/>
  <c r="M100" i="35" s="1"/>
  <c r="M74" i="35"/>
  <c r="M70" i="35" s="1"/>
  <c r="M30" i="35"/>
  <c r="M26" i="35" s="1"/>
  <c r="M8" i="34"/>
  <c r="AE24" i="34"/>
  <c r="F74" i="1" s="1"/>
  <c r="H74" i="1" s="1"/>
  <c r="I74" i="1" s="1"/>
  <c r="M22" i="34"/>
  <c r="M20" i="34" s="1"/>
  <c r="M13" i="34"/>
  <c r="M8" i="33"/>
  <c r="AE24" i="33"/>
  <c r="F73" i="1" s="1"/>
  <c r="H73" i="1" s="1"/>
  <c r="I73" i="1" s="1"/>
  <c r="M22" i="33"/>
  <c r="M20" i="33" s="1"/>
  <c r="M13" i="33"/>
  <c r="M97" i="32"/>
  <c r="M135" i="32"/>
  <c r="M131" i="32" s="1"/>
  <c r="M119" i="32"/>
  <c r="M113" i="32" s="1"/>
  <c r="M87" i="32"/>
  <c r="M86" i="32" s="1"/>
  <c r="M69" i="32"/>
  <c r="M61" i="32" s="1"/>
  <c r="M27" i="32"/>
  <c r="M21" i="32" s="1"/>
  <c r="M17" i="32"/>
  <c r="M8" i="32" s="1"/>
  <c r="G113" i="32"/>
  <c r="G27" i="31"/>
  <c r="M14" i="31"/>
  <c r="M12" i="31" s="1"/>
  <c r="M96" i="30"/>
  <c r="G129" i="30"/>
  <c r="M126" i="30"/>
  <c r="M125" i="30" s="1"/>
  <c r="M116" i="30"/>
  <c r="M115" i="30" s="1"/>
  <c r="G64" i="30"/>
  <c r="G96" i="30"/>
  <c r="G8" i="30"/>
  <c r="G159" i="30" s="1"/>
  <c r="AE159" i="30"/>
  <c r="M153" i="30"/>
  <c r="M151" i="30" s="1"/>
  <c r="M113" i="30"/>
  <c r="M111" i="30" s="1"/>
  <c r="M75" i="30"/>
  <c r="M71" i="30" s="1"/>
  <c r="M30" i="30"/>
  <c r="M26" i="30" s="1"/>
  <c r="G29" i="29"/>
  <c r="M14" i="29"/>
  <c r="M12" i="29" s="1"/>
  <c r="M162" i="28"/>
  <c r="M138" i="28"/>
  <c r="AE171" i="28"/>
  <c r="M165" i="28"/>
  <c r="M161" i="28"/>
  <c r="M160" i="28" s="1"/>
  <c r="M153" i="28"/>
  <c r="M152" i="28" s="1"/>
  <c r="M101" i="28"/>
  <c r="M100" i="28" s="1"/>
  <c r="M71" i="28"/>
  <c r="M70" i="28" s="1"/>
  <c r="M27" i="28"/>
  <c r="M26" i="28" s="1"/>
  <c r="M15" i="28"/>
  <c r="M8" i="28" s="1"/>
  <c r="AE24" i="27"/>
  <c r="F64" i="1" s="1"/>
  <c r="H64" i="1" s="1"/>
  <c r="I64" i="1" s="1"/>
  <c r="M22" i="27"/>
  <c r="M20" i="27" s="1"/>
  <c r="M13" i="27"/>
  <c r="M8" i="27" s="1"/>
  <c r="M129" i="26"/>
  <c r="M125" i="26" s="1"/>
  <c r="M113" i="26"/>
  <c r="M107" i="26" s="1"/>
  <c r="M86" i="26"/>
  <c r="M85" i="26" s="1"/>
  <c r="M69" i="26"/>
  <c r="M61" i="26" s="1"/>
  <c r="M27" i="26"/>
  <c r="M21" i="26" s="1"/>
  <c r="M17" i="26"/>
  <c r="M8" i="26" s="1"/>
  <c r="M27" i="25"/>
  <c r="AE31" i="25"/>
  <c r="F61" i="1" s="1"/>
  <c r="H61" i="1" s="1"/>
  <c r="I61" i="1" s="1"/>
  <c r="M13" i="25"/>
  <c r="M12" i="25" s="1"/>
  <c r="M157" i="24"/>
  <c r="M95" i="24"/>
  <c r="M133" i="24"/>
  <c r="G133" i="24"/>
  <c r="M130" i="24"/>
  <c r="M129" i="24" s="1"/>
  <c r="M115" i="24"/>
  <c r="M114" i="24" s="1"/>
  <c r="G63" i="24"/>
  <c r="G95" i="24"/>
  <c r="G8" i="24"/>
  <c r="G166" i="24" s="1"/>
  <c r="M159" i="24"/>
  <c r="M112" i="24"/>
  <c r="M110" i="24" s="1"/>
  <c r="M74" i="24"/>
  <c r="M70" i="24" s="1"/>
  <c r="M30" i="24"/>
  <c r="M26" i="24" s="1"/>
  <c r="M29" i="23"/>
  <c r="AE33" i="23"/>
  <c r="F58" i="1" s="1"/>
  <c r="H58" i="1" s="1"/>
  <c r="I58" i="1" s="1"/>
  <c r="M13" i="23"/>
  <c r="M12" i="23" s="1"/>
  <c r="M119" i="22"/>
  <c r="M8" i="22"/>
  <c r="M162" i="22"/>
  <c r="M115" i="22"/>
  <c r="AE170" i="22"/>
  <c r="M139" i="22"/>
  <c r="M138" i="22" s="1"/>
  <c r="G134" i="22"/>
  <c r="G119" i="22"/>
  <c r="G63" i="22"/>
  <c r="G162" i="22"/>
  <c r="G8" i="22"/>
  <c r="M108" i="22"/>
  <c r="M100" i="22" s="1"/>
  <c r="M74" i="22"/>
  <c r="M70" i="22" s="1"/>
  <c r="M30" i="22"/>
  <c r="M26" i="22" s="1"/>
  <c r="M22" i="21"/>
  <c r="M21" i="21" s="1"/>
  <c r="M13" i="21"/>
  <c r="M8" i="21" s="1"/>
  <c r="AE25" i="21"/>
  <c r="F55" i="1" s="1"/>
  <c r="H55" i="1" s="1"/>
  <c r="I55" i="1" s="1"/>
  <c r="M128" i="20"/>
  <c r="M125" i="20" s="1"/>
  <c r="M124" i="20"/>
  <c r="M123" i="20" s="1"/>
  <c r="M117" i="20"/>
  <c r="M116" i="20" s="1"/>
  <c r="M108" i="20"/>
  <c r="M107" i="20" s="1"/>
  <c r="M102" i="20"/>
  <c r="M91" i="20" s="1"/>
  <c r="M89" i="20"/>
  <c r="M80" i="20" s="1"/>
  <c r="M57" i="20"/>
  <c r="M56" i="20" s="1"/>
  <c r="M29" i="20"/>
  <c r="M19" i="20" s="1"/>
  <c r="G27" i="19"/>
  <c r="I188" i="1" s="1"/>
  <c r="M13" i="19"/>
  <c r="M11" i="19" s="1"/>
  <c r="M131" i="18"/>
  <c r="M93" i="18"/>
  <c r="M55" i="18"/>
  <c r="M18" i="18"/>
  <c r="M97" i="18"/>
  <c r="M81" i="18"/>
  <c r="AE139" i="18"/>
  <c r="G81" i="18"/>
  <c r="G131" i="18"/>
  <c r="M130" i="18"/>
  <c r="M129" i="18" s="1"/>
  <c r="G127" i="18"/>
  <c r="I228" i="1" s="1"/>
  <c r="M124" i="18"/>
  <c r="M123" i="18" s="1"/>
  <c r="M114" i="18"/>
  <c r="M113" i="18" s="1"/>
  <c r="G110" i="18"/>
  <c r="G97" i="18"/>
  <c r="G55" i="18"/>
  <c r="G18" i="18"/>
  <c r="M17" i="17"/>
  <c r="M11" i="17"/>
  <c r="M29" i="17"/>
  <c r="M28" i="17" s="1"/>
  <c r="M21" i="17"/>
  <c r="M20" i="17" s="1"/>
  <c r="M13" i="17"/>
  <c r="AE32" i="17"/>
  <c r="F49" i="1" s="1"/>
  <c r="H49" i="1" s="1"/>
  <c r="I49" i="1" s="1"/>
  <c r="M116" i="16"/>
  <c r="M120" i="16"/>
  <c r="M26" i="16"/>
  <c r="M163" i="16"/>
  <c r="AE171" i="16"/>
  <c r="M140" i="16"/>
  <c r="M139" i="16" s="1"/>
  <c r="G135" i="16"/>
  <c r="G120" i="16"/>
  <c r="G64" i="16"/>
  <c r="G163" i="16"/>
  <c r="I230" i="1" s="1"/>
  <c r="G8" i="16"/>
  <c r="M109" i="16"/>
  <c r="M101" i="16" s="1"/>
  <c r="M75" i="16"/>
  <c r="M71" i="16" s="1"/>
  <c r="M30" i="16"/>
  <c r="M17" i="15"/>
  <c r="M29" i="15"/>
  <c r="M28" i="15" s="1"/>
  <c r="M21" i="15"/>
  <c r="M20" i="15" s="1"/>
  <c r="M13" i="15"/>
  <c r="M11" i="15" s="1"/>
  <c r="AE33" i="15"/>
  <c r="F46" i="1" s="1"/>
  <c r="H46" i="1" s="1"/>
  <c r="I46" i="1" s="1"/>
  <c r="M120" i="14"/>
  <c r="M8" i="14"/>
  <c r="M163" i="14"/>
  <c r="M116" i="14"/>
  <c r="AE171" i="14"/>
  <c r="M140" i="14"/>
  <c r="M139" i="14" s="1"/>
  <c r="G135" i="14"/>
  <c r="I225" i="1" s="1"/>
  <c r="G120" i="14"/>
  <c r="I224" i="1" s="1"/>
  <c r="G64" i="14"/>
  <c r="I216" i="1" s="1"/>
  <c r="G8" i="14"/>
  <c r="M109" i="14"/>
  <c r="M101" i="14" s="1"/>
  <c r="M75" i="14"/>
  <c r="M71" i="14" s="1"/>
  <c r="M30" i="14"/>
  <c r="M26" i="14" s="1"/>
  <c r="M219" i="13"/>
  <c r="M8" i="13"/>
  <c r="M67" i="13"/>
  <c r="G67" i="13"/>
  <c r="I221" i="1" s="1"/>
  <c r="G219" i="13"/>
  <c r="I222" i="1" s="1"/>
  <c r="G8" i="13"/>
  <c r="M12" i="12"/>
  <c r="M8" i="12" s="1"/>
  <c r="AE20" i="12"/>
  <c r="J28" i="1"/>
  <c r="J26" i="1"/>
  <c r="G38" i="1"/>
  <c r="F38" i="1"/>
  <c r="H32" i="1"/>
  <c r="J23" i="1"/>
  <c r="J24" i="1"/>
  <c r="J25" i="1"/>
  <c r="J27" i="1"/>
  <c r="E24" i="1"/>
  <c r="E26" i="1"/>
  <c r="G171" i="16" l="1"/>
  <c r="G170" i="22"/>
  <c r="G171" i="35"/>
  <c r="F88" i="1"/>
  <c r="H88" i="1" s="1"/>
  <c r="I88" i="1" s="1"/>
  <c r="F87" i="1"/>
  <c r="H87" i="1" s="1"/>
  <c r="I87" i="1" s="1"/>
  <c r="F76" i="1"/>
  <c r="H76" i="1" s="1"/>
  <c r="I76" i="1" s="1"/>
  <c r="F75" i="1"/>
  <c r="H75" i="1" s="1"/>
  <c r="I75" i="1" s="1"/>
  <c r="I189" i="1"/>
  <c r="G24" i="27"/>
  <c r="F62" i="1"/>
  <c r="H62" i="1" s="1"/>
  <c r="I62" i="1" s="1"/>
  <c r="I217" i="1"/>
  <c r="I231" i="1"/>
  <c r="I19" i="1" s="1"/>
  <c r="G20" i="12"/>
  <c r="I173" i="1"/>
  <c r="G31" i="19"/>
  <c r="G139" i="18"/>
  <c r="I179" i="1"/>
  <c r="G32" i="17"/>
  <c r="F53" i="1"/>
  <c r="H53" i="1" s="1"/>
  <c r="I53" i="1" s="1"/>
  <c r="I220" i="1"/>
  <c r="G276" i="13"/>
  <c r="I213" i="1"/>
  <c r="G171" i="14"/>
  <c r="F66" i="1"/>
  <c r="H66" i="1" s="1"/>
  <c r="I66" i="1" s="1"/>
  <c r="F65" i="1"/>
  <c r="H65" i="1" s="1"/>
  <c r="I65" i="1" s="1"/>
  <c r="I193" i="1"/>
  <c r="M142" i="43"/>
  <c r="I196" i="1"/>
  <c r="G30" i="36"/>
  <c r="F84" i="1"/>
  <c r="H84" i="1" s="1"/>
  <c r="I84" i="1" s="1"/>
  <c r="F85" i="1"/>
  <c r="H85" i="1" s="1"/>
  <c r="I85" i="1" s="1"/>
  <c r="G31" i="25"/>
  <c r="I184" i="1"/>
  <c r="I212" i="1"/>
  <c r="G33" i="23"/>
  <c r="H54" i="1"/>
  <c r="I54" i="1" s="1"/>
  <c r="F40" i="1"/>
  <c r="H40" i="1" s="1"/>
  <c r="I40" i="1" s="1"/>
  <c r="F41" i="1"/>
  <c r="H41" i="1" s="1"/>
  <c r="I41" i="1" s="1"/>
  <c r="F39" i="1"/>
  <c r="F44" i="1"/>
  <c r="H44" i="1" s="1"/>
  <c r="I44" i="1" s="1"/>
  <c r="F45" i="1"/>
  <c r="H45" i="1" s="1"/>
  <c r="I45" i="1" s="1"/>
  <c r="F48" i="1"/>
  <c r="H48" i="1" s="1"/>
  <c r="I48" i="1" s="1"/>
  <c r="F47" i="1"/>
  <c r="H47" i="1" s="1"/>
  <c r="I47" i="1" s="1"/>
  <c r="F56" i="1"/>
  <c r="H56" i="1" s="1"/>
  <c r="I56" i="1" s="1"/>
  <c r="F57" i="1"/>
  <c r="H57" i="1" s="1"/>
  <c r="I57" i="1" s="1"/>
  <c r="F68" i="1"/>
  <c r="H68" i="1" s="1"/>
  <c r="I68" i="1" s="1"/>
  <c r="F69" i="1"/>
  <c r="H69" i="1" s="1"/>
  <c r="I69" i="1" s="1"/>
  <c r="G172" i="39"/>
  <c r="G177" i="43"/>
  <c r="F90" i="1"/>
  <c r="H90" i="1" s="1"/>
  <c r="I90" i="1" s="1"/>
  <c r="F91" i="1"/>
  <c r="H91" i="1" s="1"/>
  <c r="I91" i="1" s="1"/>
  <c r="I194" i="1"/>
  <c r="G24" i="33"/>
  <c r="I206" i="1"/>
  <c r="G22" i="42"/>
  <c r="G30" i="40"/>
  <c r="F78" i="1"/>
  <c r="H78" i="1" s="1"/>
  <c r="I78" i="1" s="1"/>
  <c r="F79" i="1"/>
  <c r="H79" i="1" s="1"/>
  <c r="I79" i="1" s="1"/>
  <c r="I191" i="1"/>
  <c r="G33" i="29"/>
  <c r="I174" i="1"/>
  <c r="G25" i="21"/>
  <c r="F60" i="1"/>
  <c r="H60" i="1" s="1"/>
  <c r="I60" i="1" s="1"/>
  <c r="F59" i="1"/>
  <c r="H59" i="1" s="1"/>
  <c r="I59" i="1" s="1"/>
  <c r="I219" i="1"/>
  <c r="I17" i="1" s="1"/>
  <c r="F50" i="1"/>
  <c r="H50" i="1" s="1"/>
  <c r="I50" i="1" s="1"/>
  <c r="F51" i="1"/>
  <c r="H51" i="1" s="1"/>
  <c r="I51" i="1" s="1"/>
  <c r="I175" i="1"/>
  <c r="G31" i="46"/>
  <c r="G163" i="45"/>
  <c r="F82" i="1"/>
  <c r="H82" i="1" s="1"/>
  <c r="I82" i="1" s="1"/>
  <c r="F81" i="1"/>
  <c r="H81" i="1" s="1"/>
  <c r="I81" i="1" s="1"/>
  <c r="I200" i="1"/>
  <c r="G24" i="38"/>
  <c r="F94" i="1"/>
  <c r="H94" i="1" s="1"/>
  <c r="I94" i="1" s="1"/>
  <c r="F93" i="1"/>
  <c r="H93" i="1" s="1"/>
  <c r="I93" i="1" s="1"/>
  <c r="G31" i="31"/>
  <c r="F72" i="1"/>
  <c r="H72" i="1" s="1"/>
  <c r="I72" i="1" s="1"/>
  <c r="F71" i="1"/>
  <c r="H71" i="1" s="1"/>
  <c r="I71" i="1" s="1"/>
  <c r="I215" i="1"/>
  <c r="I187" i="1"/>
  <c r="G33" i="15"/>
  <c r="I226" i="1"/>
  <c r="I229" i="1"/>
  <c r="I18" i="1" s="1"/>
  <c r="F95" i="1" l="1"/>
  <c r="H39" i="1"/>
  <c r="H95" i="1" s="1"/>
  <c r="I233" i="1"/>
  <c r="I16" i="1"/>
  <c r="I21" i="1" s="1"/>
  <c r="J232" i="1" l="1"/>
  <c r="J218" i="1"/>
  <c r="J178" i="1"/>
  <c r="J192" i="1"/>
  <c r="J182" i="1"/>
  <c r="J180" i="1"/>
  <c r="J212" i="1"/>
  <c r="J228" i="1"/>
  <c r="J187" i="1"/>
  <c r="J205" i="1"/>
  <c r="J217" i="1"/>
  <c r="J227" i="1"/>
  <c r="J179" i="1"/>
  <c r="J193" i="1"/>
  <c r="J207" i="1"/>
  <c r="J175" i="1"/>
  <c r="J190" i="1"/>
  <c r="J194" i="1"/>
  <c r="J184" i="1"/>
  <c r="J202" i="1"/>
  <c r="J188" i="1"/>
  <c r="J220" i="1"/>
  <c r="J230" i="1"/>
  <c r="J191" i="1"/>
  <c r="J209" i="1"/>
  <c r="J221" i="1"/>
  <c r="J229" i="1"/>
  <c r="J181" i="1"/>
  <c r="J197" i="1"/>
  <c r="J211" i="1"/>
  <c r="J186" i="1"/>
  <c r="J210" i="1"/>
  <c r="J200" i="1"/>
  <c r="J216" i="1"/>
  <c r="J208" i="1"/>
  <c r="J196" i="1"/>
  <c r="J224" i="1"/>
  <c r="J177" i="1"/>
  <c r="J195" i="1"/>
  <c r="J213" i="1"/>
  <c r="J223" i="1"/>
  <c r="J231" i="1"/>
  <c r="J185" i="1"/>
  <c r="J199" i="1"/>
  <c r="J219" i="1"/>
  <c r="J198" i="1"/>
  <c r="J222" i="1"/>
  <c r="J206" i="1"/>
  <c r="J174" i="1"/>
  <c r="J214" i="1"/>
  <c r="J204" i="1"/>
  <c r="J226" i="1"/>
  <c r="J183" i="1"/>
  <c r="J201" i="1"/>
  <c r="J215" i="1"/>
  <c r="J225" i="1"/>
  <c r="J176" i="1"/>
  <c r="J189" i="1"/>
  <c r="J203" i="1"/>
  <c r="J173" i="1"/>
  <c r="G23" i="1"/>
  <c r="G28" i="1"/>
  <c r="I39" i="1"/>
  <c r="I95" i="1" s="1"/>
  <c r="A23" i="1" l="1"/>
  <c r="A24" i="1" s="1"/>
  <c r="G24" i="1" s="1"/>
  <c r="A27" i="1"/>
  <c r="A29" i="1" s="1"/>
  <c r="G29" i="1" s="1"/>
  <c r="G27" i="1" s="1"/>
  <c r="J233" i="1"/>
  <c r="J82" i="1"/>
  <c r="J71" i="1"/>
  <c r="J76" i="1"/>
  <c r="J60" i="1"/>
  <c r="J89" i="1"/>
  <c r="J47" i="1"/>
  <c r="J78" i="1"/>
  <c r="J55" i="1"/>
  <c r="J67" i="1"/>
  <c r="J72" i="1"/>
  <c r="J40" i="1"/>
  <c r="J85" i="1"/>
  <c r="J69" i="1"/>
  <c r="J66" i="1"/>
  <c r="J83" i="1"/>
  <c r="J94" i="1"/>
  <c r="J74" i="1"/>
  <c r="J43" i="1"/>
  <c r="J79" i="1"/>
  <c r="J63" i="1"/>
  <c r="J84" i="1"/>
  <c r="J68" i="1"/>
  <c r="J52" i="1"/>
  <c r="J86" i="1"/>
  <c r="J51" i="1"/>
  <c r="J81" i="1"/>
  <c r="J65" i="1"/>
  <c r="J49" i="1"/>
  <c r="J54" i="1"/>
  <c r="J90" i="1"/>
  <c r="J62" i="1"/>
  <c r="J91" i="1"/>
  <c r="J75" i="1"/>
  <c r="J59" i="1"/>
  <c r="J80" i="1"/>
  <c r="J64" i="1"/>
  <c r="J48" i="1"/>
  <c r="J70" i="1"/>
  <c r="J93" i="1"/>
  <c r="J77" i="1"/>
  <c r="J61" i="1"/>
  <c r="J45" i="1"/>
  <c r="J42" i="1"/>
  <c r="J87" i="1"/>
  <c r="J92" i="1"/>
  <c r="J44" i="1"/>
  <c r="J73" i="1"/>
  <c r="J41" i="1"/>
  <c r="J88" i="1"/>
  <c r="J56" i="1"/>
  <c r="J46" i="1"/>
  <c r="J53" i="1"/>
  <c r="J39" i="1"/>
  <c r="J95" i="1" s="1"/>
  <c r="J50" i="1"/>
  <c r="J58" i="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3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11"/>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4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11"/>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5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11"/>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6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11"/>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7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11"/>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8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11"/>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9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11"/>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A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A00-000002000000}">
      <text>
        <r>
          <rPr>
            <sz val="11"/>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B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B00-000002000000}">
      <text>
        <r>
          <rPr>
            <sz val="11"/>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C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C00-000002000000}">
      <text>
        <r>
          <rPr>
            <sz val="11"/>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D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D00-000002000000}">
      <text>
        <r>
          <rPr>
            <sz val="11"/>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E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E00-000002000000}">
      <text>
        <r>
          <rPr>
            <sz val="11"/>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0F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0F00-000002000000}">
      <text>
        <r>
          <rPr>
            <sz val="11"/>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0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000-000002000000}">
      <text>
        <r>
          <rPr>
            <sz val="11"/>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1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100-000002000000}">
      <text>
        <r>
          <rPr>
            <sz val="11"/>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2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200-000002000000}">
      <text>
        <r>
          <rPr>
            <sz val="11"/>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3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300-000002000000}">
      <text>
        <r>
          <rPr>
            <sz val="11"/>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4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400-000002000000}">
      <text>
        <r>
          <rPr>
            <sz val="11"/>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5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500-000002000000}">
      <text>
        <r>
          <rPr>
            <sz val="11"/>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6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600-000002000000}">
      <text>
        <r>
          <rPr>
            <sz val="11"/>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7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700-000002000000}">
      <text>
        <r>
          <rPr>
            <sz val="11"/>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8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800-000002000000}">
      <text>
        <r>
          <rPr>
            <sz val="11"/>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9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900-000002000000}">
      <text>
        <r>
          <rPr>
            <sz val="11"/>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A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A00-000002000000}">
      <text>
        <r>
          <rPr>
            <sz val="11"/>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B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B00-000002000000}">
      <text>
        <r>
          <rPr>
            <sz val="11"/>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C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C00-000002000000}">
      <text>
        <r>
          <rPr>
            <sz val="11"/>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D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D00-000002000000}">
      <text>
        <r>
          <rPr>
            <sz val="11"/>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E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E00-000002000000}">
      <text>
        <r>
          <rPr>
            <sz val="11"/>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1F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1F00-000002000000}">
      <text>
        <r>
          <rPr>
            <sz val="11"/>
            <color indexed="81"/>
            <rFont val="Tahoma"/>
            <family val="2"/>
            <charset val="238"/>
          </rPr>
          <t>Jedná se o název CÚ, která je zadána u položky rozpočtu</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0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000-000002000000}">
      <text>
        <r>
          <rPr>
            <sz val="11"/>
            <color indexed="81"/>
            <rFont val="Tahoma"/>
            <family val="2"/>
            <charset val="238"/>
          </rPr>
          <t>Jedná se o název CÚ, která je zadána u položky rozpočtu</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1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100-000002000000}">
      <text>
        <r>
          <rPr>
            <sz val="11"/>
            <color indexed="81"/>
            <rFont val="Tahoma"/>
            <family val="2"/>
            <charset val="238"/>
          </rPr>
          <t>Jedná se o název CÚ, která je zadána u položky rozpočtu</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2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200-000002000000}">
      <text>
        <r>
          <rPr>
            <sz val="11"/>
            <color indexed="81"/>
            <rFont val="Tahoma"/>
            <family val="2"/>
            <charset val="238"/>
          </rPr>
          <t>Jedná se o název CÚ, která je zadána u položky rozpočtu</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3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300-000002000000}">
      <text>
        <r>
          <rPr>
            <sz val="11"/>
            <color indexed="81"/>
            <rFont val="Tahoma"/>
            <family val="2"/>
            <charset val="238"/>
          </rPr>
          <t>Jedná se o název CÚ, která je zadána u položky rozpočtu</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4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400-000002000000}">
      <text>
        <r>
          <rPr>
            <sz val="11"/>
            <color indexed="81"/>
            <rFont val="Tahoma"/>
            <family val="2"/>
            <charset val="238"/>
          </rPr>
          <t>Jedná se o název CÚ, která je zadána u položky rozpočtu</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5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500-000002000000}">
      <text>
        <r>
          <rPr>
            <sz val="11"/>
            <color indexed="81"/>
            <rFont val="Tahoma"/>
            <family val="2"/>
            <charset val="238"/>
          </rPr>
          <t>Jedná se o název CÚ, která je zadána u položky rozpočtu</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PJ</author>
  </authors>
  <commentList>
    <comment ref="S6" authorId="0" shapeId="0" xr:uid="{00000000-0006-0000-2600-000001000000}">
      <text>
        <r>
          <rPr>
            <sz val="11"/>
            <color indexed="81"/>
            <rFont val="Tahoma"/>
            <family val="2"/>
            <charset val="238"/>
          </rPr>
          <t>Jedná se o informaci, zda se jedná o položku, která je do rozpočtu zadána z cenové soustavy RTS, nebo vlastní.</t>
        </r>
      </text>
    </comment>
    <comment ref="T6" authorId="0" shapeId="0" xr:uid="{00000000-0006-0000-2600-000002000000}">
      <text>
        <r>
          <rPr>
            <sz val="11"/>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<sst xmlns="http://schemas.openxmlformats.org/spreadsheetml/2006/main" count="14002" uniqueCount="1189">
  <si>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</si>
  <si>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</si>
  <si>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</si>
  <si>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</si>
  <si>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</si>
  <si>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</si>
  <si>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</si>
  <si>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</si>
  <si>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</si>
  <si>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</si>
  <si>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</si>
  <si>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</si>
  <si>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</si>
  <si>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</si>
  <si>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</si>
  <si>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</si>
  <si>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</si>
  <si>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</si>
  <si>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</si>
  <si>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</si>
  <si>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</si>
  <si>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</si>
  <si>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</si>
  <si>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</si>
  <si>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</si>
  <si>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</si>
  <si>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</si>
  <si>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</si>
  <si>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</si>
  <si>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</si>
  <si>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</si>
  <si>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</si>
  <si>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</si>
  <si>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</si>
  <si>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</si>
  <si>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</si>
  <si>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</si>
  <si>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</si>
  <si>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</si>
  <si>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</si>
  <si>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</si>
  <si>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</si>
  <si>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</si>
  <si>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P.Jonáš</t>
  </si>
  <si>
    <t>18/10</t>
  </si>
  <si>
    <t>Rekonstr.stoupacího potrubí, Komenského náměstí č.p. 21</t>
  </si>
  <si>
    <t>Město Ivančice</t>
  </si>
  <si>
    <t>Palackého náměstí 196/6</t>
  </si>
  <si>
    <t>Ivančice-Ivančice</t>
  </si>
  <si>
    <t>66491</t>
  </si>
  <si>
    <t>00281859</t>
  </si>
  <si>
    <t>CZ00281859</t>
  </si>
  <si>
    <t>Tomáš Sýkora</t>
  </si>
  <si>
    <t>Bieblova 162/18</t>
  </si>
  <si>
    <t>Brno-Černá Pole</t>
  </si>
  <si>
    <t>61300</t>
  </si>
  <si>
    <t>73313190</t>
  </si>
  <si>
    <t>Stavba</t>
  </si>
  <si>
    <t>00</t>
  </si>
  <si>
    <t>Vedlejší a ostatní náklady</t>
  </si>
  <si>
    <t>180524</t>
  </si>
  <si>
    <t>VRN</t>
  </si>
  <si>
    <t>SO 01</t>
  </si>
  <si>
    <t>Bytové jednotky,  Komenského náměstí č.p. 21</t>
  </si>
  <si>
    <t>01</t>
  </si>
  <si>
    <t>Zdravotně technické instalace -byt 1-18, pošta</t>
  </si>
  <si>
    <t>SO 01.01</t>
  </si>
  <si>
    <t>Byt č.1</t>
  </si>
  <si>
    <t>02_180520</t>
  </si>
  <si>
    <t>Stavební práce</t>
  </si>
  <si>
    <t>2</t>
  </si>
  <si>
    <t>Byt_01 - elektro</t>
  </si>
  <si>
    <t>SO 01.02</t>
  </si>
  <si>
    <t>Byt č.2</t>
  </si>
  <si>
    <t>3</t>
  </si>
  <si>
    <t>Byt_02 - elektro</t>
  </si>
  <si>
    <t>SO 01.03</t>
  </si>
  <si>
    <t>Byt č.3</t>
  </si>
  <si>
    <t>02_180524</t>
  </si>
  <si>
    <t>4</t>
  </si>
  <si>
    <t>Byt_03 - ELEKTRO</t>
  </si>
  <si>
    <t>SO 01.04</t>
  </si>
  <si>
    <t>Byt č.4</t>
  </si>
  <si>
    <t>5</t>
  </si>
  <si>
    <t>Byt_04 - EL.</t>
  </si>
  <si>
    <t>SO 01.05</t>
  </si>
  <si>
    <t>Byt č.5</t>
  </si>
  <si>
    <t>6</t>
  </si>
  <si>
    <t>Byt_05 - EL.</t>
  </si>
  <si>
    <t>SO 01.06</t>
  </si>
  <si>
    <t>Byt č.6</t>
  </si>
  <si>
    <t>Byt_06 - EL</t>
  </si>
  <si>
    <t>SO 01.07</t>
  </si>
  <si>
    <t>Byt č.7</t>
  </si>
  <si>
    <t>8</t>
  </si>
  <si>
    <t>Byt_07 - EL.</t>
  </si>
  <si>
    <t>SO 01.08</t>
  </si>
  <si>
    <t>Byt č.8</t>
  </si>
  <si>
    <t>9</t>
  </si>
  <si>
    <t>Byt_08 - EL</t>
  </si>
  <si>
    <t>SO 01.09</t>
  </si>
  <si>
    <t>Byt č.9</t>
  </si>
  <si>
    <t>10</t>
  </si>
  <si>
    <t>Byt_09 - elektro</t>
  </si>
  <si>
    <t>SO 01.10</t>
  </si>
  <si>
    <t>Byt č.10</t>
  </si>
  <si>
    <t>11</t>
  </si>
  <si>
    <t>Byt_10</t>
  </si>
  <si>
    <t>Byt_10-elektro</t>
  </si>
  <si>
    <t>SO 01.11</t>
  </si>
  <si>
    <t>Byt č.11</t>
  </si>
  <si>
    <t>12</t>
  </si>
  <si>
    <t>Byt_11 - elektro</t>
  </si>
  <si>
    <t>SO 01.12</t>
  </si>
  <si>
    <t>Byt č.12</t>
  </si>
  <si>
    <t>13</t>
  </si>
  <si>
    <t>Byt_12-el.</t>
  </si>
  <si>
    <t>SO 01.13</t>
  </si>
  <si>
    <t>Byt č.13</t>
  </si>
  <si>
    <t>14</t>
  </si>
  <si>
    <t>Byt_13 el.</t>
  </si>
  <si>
    <t>SO 01.14</t>
  </si>
  <si>
    <t>Byt č.14</t>
  </si>
  <si>
    <t>15</t>
  </si>
  <si>
    <t>Byt_14 - el.</t>
  </si>
  <si>
    <t>SO 01.15</t>
  </si>
  <si>
    <t>Byt č.15</t>
  </si>
  <si>
    <t>16</t>
  </si>
  <si>
    <t>Byt_15 - el.</t>
  </si>
  <si>
    <t>SO 01.16</t>
  </si>
  <si>
    <t>Byt č.16</t>
  </si>
  <si>
    <t>17</t>
  </si>
  <si>
    <t>Byt_16 - el.</t>
  </si>
  <si>
    <t>SO 01.17</t>
  </si>
  <si>
    <t>Pošta</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</si>
  <si>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</si>
  <si>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</si>
  <si>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</si>
  <si>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</si>
  <si>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</si>
  <si>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</si>
  <si>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</si>
  <si>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</si>
  <si>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</si>
  <si>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</si>
  <si>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</si>
  <si>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</si>
  <si>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</si>
  <si>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</si>
  <si>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</si>
  <si>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</si>
  <si>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</si>
  <si>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</si>
  <si>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</si>
  <si>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</si>
  <si>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</si>
  <si>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</si>
  <si>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</si>
  <si>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</si>
  <si>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</si>
  <si>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</si>
  <si>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</si>
  <si>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</si>
  <si>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</si>
  <si>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</si>
  <si>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</si>
  <si>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</si>
  <si>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</si>
  <si>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</si>
  <si>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</si>
  <si>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</si>
  <si>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</si>
  <si>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</si>
  <si>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</si>
  <si>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</si>
  <si>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</si>
  <si>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</si>
  <si>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</si>
  <si>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</si>
  <si>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</si>
  <si>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</si>
  <si>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</si>
  <si>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</si>
  <si>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</si>
  <si>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_1</t>
  </si>
  <si>
    <t>Dodávka strojů a zařízení</t>
  </si>
  <si>
    <t>_10</t>
  </si>
  <si>
    <t>Montážní materiál</t>
  </si>
  <si>
    <t>_106</t>
  </si>
  <si>
    <t>_107</t>
  </si>
  <si>
    <t>_108</t>
  </si>
  <si>
    <t>Montážní práce</t>
  </si>
  <si>
    <t>_11</t>
  </si>
  <si>
    <t>_16</t>
  </si>
  <si>
    <t>Úpravy v rozvaděči RB2</t>
  </si>
  <si>
    <t>_18</t>
  </si>
  <si>
    <t>_19</t>
  </si>
  <si>
    <t>Svítidla včetně zdrojů :</t>
  </si>
  <si>
    <t>_2</t>
  </si>
  <si>
    <t>_20</t>
  </si>
  <si>
    <t>Spínače kompletní</t>
  </si>
  <si>
    <t>_21</t>
  </si>
  <si>
    <t>_3</t>
  </si>
  <si>
    <t>_36</t>
  </si>
  <si>
    <t>_37</t>
  </si>
  <si>
    <t>_44</t>
  </si>
  <si>
    <t>_45</t>
  </si>
  <si>
    <t>_46</t>
  </si>
  <si>
    <t>_53</t>
  </si>
  <si>
    <t>_54</t>
  </si>
  <si>
    <t>_61</t>
  </si>
  <si>
    <t>_63</t>
  </si>
  <si>
    <t>_64</t>
  </si>
  <si>
    <t>_7</t>
  </si>
  <si>
    <t>_71</t>
  </si>
  <si>
    <t>_72</t>
  </si>
  <si>
    <t>_79</t>
  </si>
  <si>
    <t>_8</t>
  </si>
  <si>
    <t>_81</t>
  </si>
  <si>
    <t>_82</t>
  </si>
  <si>
    <t>_89</t>
  </si>
  <si>
    <t>_9</t>
  </si>
  <si>
    <t>_90</t>
  </si>
  <si>
    <t>_97</t>
  </si>
  <si>
    <t>_98</t>
  </si>
  <si>
    <t>_99</t>
  </si>
  <si>
    <t>0</t>
  </si>
  <si>
    <t>Nepřiřazený díl</t>
  </si>
  <si>
    <t>Svislé a kompletní konstrukce</t>
  </si>
  <si>
    <t>Vodorovné konstrukce</t>
  </si>
  <si>
    <t>61</t>
  </si>
  <si>
    <t>Úpravy povrchů vnitřní</t>
  </si>
  <si>
    <t>63</t>
  </si>
  <si>
    <t>Podlahy a podlahové konstrukce</t>
  </si>
  <si>
    <t>96</t>
  </si>
  <si>
    <t>Bourání konstrukcí</t>
  </si>
  <si>
    <t>99</t>
  </si>
  <si>
    <t>Staveništní přesun hmot</t>
  </si>
  <si>
    <t>711</t>
  </si>
  <si>
    <t>Izolace proti vodě</t>
  </si>
  <si>
    <t>721</t>
  </si>
  <si>
    <t>Vnitřní kanalizace</t>
  </si>
  <si>
    <t>722</t>
  </si>
  <si>
    <t>Vnitřní vodovod</t>
  </si>
  <si>
    <t>725</t>
  </si>
  <si>
    <t>Zařizovací předměty</t>
  </si>
  <si>
    <t>767</t>
  </si>
  <si>
    <t>Konstrukce zámečnické</t>
  </si>
  <si>
    <t>771</t>
  </si>
  <si>
    <t>Podlahy z dlaždic a obklady</t>
  </si>
  <si>
    <t>776</t>
  </si>
  <si>
    <t>Podlahy povlakové</t>
  </si>
  <si>
    <t>781</t>
  </si>
  <si>
    <t>Obklady keramické</t>
  </si>
  <si>
    <t>784</t>
  </si>
  <si>
    <t>Malby</t>
  </si>
  <si>
    <t>M21</t>
  </si>
  <si>
    <t>Elektromontáže</t>
  </si>
  <si>
    <t>M24</t>
  </si>
  <si>
    <t>Montáže vzduchotechnických zařízení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</si>
  <si>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</si>
  <si>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</si>
  <si>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</si>
  <si>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</si>
  <si>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</si>
  <si>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</si>
  <si>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</si>
  <si>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</si>
  <si>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</si>
  <si>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</si>
  <si>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</si>
  <si>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</si>
  <si>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</si>
  <si>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</si>
  <si>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</si>
  <si>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</si>
  <si>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</si>
  <si>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</si>
  <si>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</si>
  <si>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</si>
  <si>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</si>
  <si>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</si>
  <si>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</si>
  <si>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</si>
  <si>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</si>
  <si>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</si>
  <si>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</si>
  <si>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</si>
  <si>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</si>
  <si>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</si>
  <si>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</si>
  <si>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</si>
  <si>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</si>
  <si>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005121010R</t>
  </si>
  <si>
    <t>Vybudování zařízení staveniště</t>
  </si>
  <si>
    <t>Soubor</t>
  </si>
  <si>
    <t>RTS 18/ I</t>
  </si>
  <si>
    <t>Indiv</t>
  </si>
  <si>
    <t>POL99_2</t>
  </si>
  <si>
    <t>005121020R</t>
  </si>
  <si>
    <t xml:space="preserve">Provoz zařízení staveniště </t>
  </si>
  <si>
    <t>005121030R</t>
  </si>
  <si>
    <t>Odstranění zařízení staveniště</t>
  </si>
  <si>
    <t>005122010R</t>
  </si>
  <si>
    <t xml:space="preserve">Provoz objednatele </t>
  </si>
  <si>
    <t>POL99_1</t>
  </si>
  <si>
    <t>005124010R</t>
  </si>
  <si>
    <t>Koordinační činnost</t>
  </si>
  <si>
    <t>VN 01</t>
  </si>
  <si>
    <t>Nájem mobilních WC vč.dovozu, odvozu na staveniště, vč.čištění</t>
  </si>
  <si>
    <t>ks</t>
  </si>
  <si>
    <t>Vlastní</t>
  </si>
  <si>
    <t>POL99_8</t>
  </si>
  <si>
    <t>VN 02</t>
  </si>
  <si>
    <t>Zásobování pitnou vodou po dobu výstavby</t>
  </si>
  <si>
    <t>005231010J</t>
  </si>
  <si>
    <t>Revize, revizní zprávy</t>
  </si>
  <si>
    <t>005261030J</t>
  </si>
  <si>
    <t>Doprava, přesun, přirážky elektro</t>
  </si>
  <si>
    <t>SUM</t>
  </si>
  <si>
    <t>END</t>
  </si>
  <si>
    <t>Položkový soupis prací a dodávek</t>
  </si>
  <si>
    <t>71340196T00</t>
  </si>
  <si>
    <t>Samolepící páska pro izolace z kaučuku 3mmx50mmx15m</t>
  </si>
  <si>
    <t>POL1_</t>
  </si>
  <si>
    <t>71340200T00</t>
  </si>
  <si>
    <t>Montáž tepelné izolace potrubí pásy nebo rohožemi</t>
  </si>
  <si>
    <t xml:space="preserve">m2    </t>
  </si>
  <si>
    <t>Včetně pomocného lešení o výšce podlahy do 1900 mm a pro zatížení do 1,5 kPa.</t>
  </si>
  <si>
    <t>POP</t>
  </si>
  <si>
    <t>721140802R00</t>
  </si>
  <si>
    <t>Demontáž potrubí z litinových trub do DN 100</t>
  </si>
  <si>
    <t>m</t>
  </si>
  <si>
    <t>7211791571T00</t>
  </si>
  <si>
    <t xml:space="preserve">Úprava stávajících svodných zavěšených potrubí DN150 </t>
  </si>
  <si>
    <t xml:space="preserve">m     </t>
  </si>
  <si>
    <t>Demontáž stávajícího potrubí a jeho likvidace</t>
  </si>
  <si>
    <t>Kompletní dodávka a montáž nového potrubí stejného materiálu jako odpadního potrubí</t>
  </si>
  <si>
    <t>včetně úprav</t>
  </si>
  <si>
    <t>721176114R00</t>
  </si>
  <si>
    <t>Potrubí z plastových trub polypropylenové (PP), odpadní (svislé), D 75 mm, s 1,9 mm, DN 70</t>
  </si>
  <si>
    <t>Potrubí včetně tvarovek, objímek a vložek pro tlumení hluku. Bez zednických výpomocí.</t>
  </si>
  <si>
    <t>Včetně zřízení a demontáže pomocného lešení.</t>
  </si>
  <si>
    <t>721176115R00</t>
  </si>
  <si>
    <t>Potrubí z plastových trub polypropylenové (PP), odpadní (svislé), D 110 mm, s 2,7 mm, DN 100</t>
  </si>
  <si>
    <t>721176136R00</t>
  </si>
  <si>
    <t>Potrubí z plastových trub polypropylenové (PP), svodné (ležaté) zavěšené, D 125 mm, s 3,1 mm, DN 125</t>
  </si>
  <si>
    <t>721171803R00</t>
  </si>
  <si>
    <t>Demontáž potrubí z novodurových trub do D 75 mm</t>
  </si>
  <si>
    <t>721171808R00</t>
  </si>
  <si>
    <t>Demontáž potrubí z novodurových trub přes D 75 mm do D 114 mm</t>
  </si>
  <si>
    <t>721177714R00</t>
  </si>
  <si>
    <t>Potrubí z plastových trub odhlučněné polypropylenové vícevrstvé, odpadní (svislé), D 75 mm, s 2,6 mm,  , SN 6,0 kN/m2</t>
  </si>
  <si>
    <t>Potrubí včetně tvarovek a objímek. Bez zednických výpomocí.</t>
  </si>
  <si>
    <t>721177715R00</t>
  </si>
  <si>
    <t>Potrubí z plastových trub odhlučněné polypropylenové vícevrstvé, odpadní (svislé), D 110 mm, s 3,6 mm,  , SN 6,0 kN/m2</t>
  </si>
  <si>
    <t>721177716R00</t>
  </si>
  <si>
    <t>Potrubí z plastových trub odhlučněné polypropylenové vícevrstvé, odpadní (svislé), D 125 mm, s 4,0 mm,  , SN 6,0 kN/m2</t>
  </si>
  <si>
    <t>721177735R00</t>
  </si>
  <si>
    <t>Potrubí z plastových trub odhlučněné polypropylenové vícevrstvé, svodné (ležaté) zavěšené, D 110 mm, s 3,6 mm,  , SN 6,0 kN/m2</t>
  </si>
  <si>
    <t>721177736R00</t>
  </si>
  <si>
    <t>Potrubí z plastových trub odhlučněné polypropylenové vícevrstvé, svodné (ležaté) zavěšené, D 125 mm, s 4,0 mm,  , SN 6,0 kN/m2</t>
  </si>
  <si>
    <t>721177737R00</t>
  </si>
  <si>
    <t>Potrubí z plastových trub odhlučněné polypropylenové vícevrstvé, svodné (ležaté) zavěšené, D 160 mm, s 5,0 mm,  , SN 6,0 kN/m2</t>
  </si>
  <si>
    <t>721177724R00</t>
  </si>
  <si>
    <t xml:space="preserve">čisticí kus pro svislé potrubí, vícevrstvé polypropylénové, D 75 mm,  </t>
  </si>
  <si>
    <t>kus</t>
  </si>
  <si>
    <t>721177725R00</t>
  </si>
  <si>
    <t xml:space="preserve">čisticí kus pro svislé potrubí, vícevrstvé polypropylénové, D 110 mm,  </t>
  </si>
  <si>
    <t>721177726R00</t>
  </si>
  <si>
    <t xml:space="preserve">čisticí kus pro svislé potrubí, vícevrstvé polypropylénové, D 125 mm,  </t>
  </si>
  <si>
    <t>460680046R00</t>
  </si>
  <si>
    <t>Vysekání drážky ve zdi cihelné 15 x 15 cm</t>
  </si>
  <si>
    <t>7210902T00</t>
  </si>
  <si>
    <t>Iz. Syntetický kaučuk černé barvy, role samolepící šířka 1m, tl. 19mm</t>
  </si>
  <si>
    <t xml:space="preserve">ks    </t>
  </si>
  <si>
    <t>materiál s uzavřenou buněčnou strukturou</t>
  </si>
  <si>
    <t>použití od -50°C do 110°C</t>
  </si>
  <si>
    <t>lambda 0,033 W/mK při 0°C</t>
  </si>
  <si>
    <t>reakce na oheň B-s3, d0</t>
  </si>
  <si>
    <t>6 m2 / karton</t>
  </si>
  <si>
    <t>721176103R00</t>
  </si>
  <si>
    <t>polypropylenové potrubí PP, připojovací, D 50 mm, s 1,8 mm, DN 50</t>
  </si>
  <si>
    <t>Potrubí včetně tvarovek. Bez zednických výpomocí.</t>
  </si>
  <si>
    <t>721176105R00</t>
  </si>
  <si>
    <t>polypropylenové potrubí PP, připojovací, D 110 mm, s 2,7 mm, DN 100</t>
  </si>
  <si>
    <t>721194105R00</t>
  </si>
  <si>
    <t>D 50 mm, materiál ve specifikaci</t>
  </si>
  <si>
    <t>721194109R00</t>
  </si>
  <si>
    <t>D 110  mm, materiál ve specifikaci</t>
  </si>
  <si>
    <t>721290123R00</t>
  </si>
  <si>
    <t>kouřem, DN 300</t>
  </si>
  <si>
    <t>725860181RT1</t>
  </si>
  <si>
    <t>sifon podomítkový pro pračky/myčky; D 40/50 mm; PE; příslušenství přip. koleno,přivzdušňovací ventil, krycí deska nerez, montážní kryt</t>
  </si>
  <si>
    <t>721290822R00</t>
  </si>
  <si>
    <t>Vnitrostaveništní přemístění vybouraných hmot svislý , v objektech výšky přes 6 do 12 m</t>
  </si>
  <si>
    <t>t</t>
  </si>
  <si>
    <t>POL1_7</t>
  </si>
  <si>
    <t>998721102R00</t>
  </si>
  <si>
    <t>Přesun hmot pro vnitřní kanalizaci v objektech výšky do 12 m</t>
  </si>
  <si>
    <t>998721193R00</t>
  </si>
  <si>
    <t>Přesun hmot pro vnitřní kanalizaci příplatek k ceně za zvětšený přesun přes vymezenou největší dopravní vzdálenost do 500 m</t>
  </si>
  <si>
    <t>713400841R00</t>
  </si>
  <si>
    <t>Odstranění tepelné izolace potrubí z vláknitých materiálů_x000D_
 s konstrukcí bez povrchové úpravy</t>
  </si>
  <si>
    <t>m2</t>
  </si>
  <si>
    <t>71340006T00</t>
  </si>
  <si>
    <t>Izolační potrubní pouzdro z polyethylenu, pr.42mm; tl.30mm</t>
  </si>
  <si>
    <t>Izolační potrubní pouzdro z polyethylenu se strukturou uzavřených buněk, lamda 10°C = 0,038 W/mK, max. povrchová teplota potrubí 102°C, samozhášivý, neskapávající a nešířící oheň, pr.42mm; tl.30mm</t>
  </si>
  <si>
    <t>71340007T00</t>
  </si>
  <si>
    <t>Izolační potrubní pouzdro z polyethylenu, pr.54mm; tl.30mm</t>
  </si>
  <si>
    <t>Izolační potrubní pouzdro z polyethylenu se strukturou uzavřených buněk, lamda 10°C = 0,038 W/mK, max. povrchová teplota potrubí 102°C, samozhášivý, neskapávající a nešířící oheň, pr.54mm; tl.30mm</t>
  </si>
  <si>
    <t>722130237R00</t>
  </si>
  <si>
    <t xml:space="preserve">Potrubí z ocelových trubek závitových pozinkovaných DN 65, svařovaných 11 343,  </t>
  </si>
  <si>
    <t>Potrubí včetně tvarovek a zednických výpomocí.</t>
  </si>
  <si>
    <t>722130801R00</t>
  </si>
  <si>
    <t>Demontáž potrubí z ocelových trubek závitových do DN 25</t>
  </si>
  <si>
    <t>722130802R00</t>
  </si>
  <si>
    <t>Demontáž potrubí z ocelových trubek závitových přes DN 25 do DN 40</t>
  </si>
  <si>
    <t>722130803R00</t>
  </si>
  <si>
    <t>Demontáž potrubí z ocelových trubek závitových přes DN 40 do DN 50</t>
  </si>
  <si>
    <t>722130804R00</t>
  </si>
  <si>
    <t>Demontáž potrubí z ocelových trubek závitových DN 65</t>
  </si>
  <si>
    <t>722170801R00</t>
  </si>
  <si>
    <t>Demontáž potrubí z trubek z PH tlakových do D 32 mm</t>
  </si>
  <si>
    <t>722172418T00</t>
  </si>
  <si>
    <t>Potrubí z PP-RCT, D40 x 4,5 mm, PN22 (S4)</t>
  </si>
  <si>
    <t>Potrubí včetně tvarovek a zednických výpomocí</t>
  </si>
  <si>
    <t>Včetně pomocného lešení o výšce podlahy do 1900 mm a pro zatížení do 1,5 kPa</t>
  </si>
  <si>
    <t>722172419T00</t>
  </si>
  <si>
    <t>Potrubí z PP-RCT, D50 x 5,6 mm, PN22 (S4)</t>
  </si>
  <si>
    <t>722172420T00</t>
  </si>
  <si>
    <t>Potrubí z PP-RCT, D63 x 7,1 mm, PN22 (S4)</t>
  </si>
  <si>
    <t>722172422T00</t>
  </si>
  <si>
    <t>Potrubí z PP-RCT, D32 x 3,6 mm, PN22 (S4)</t>
  </si>
  <si>
    <t>722172423T00</t>
  </si>
  <si>
    <t>Potrubí z PP-RCT, D25 x 2,8 mm, PN22 (S4)</t>
  </si>
  <si>
    <t>722172424T00</t>
  </si>
  <si>
    <t>Potrubí z PP-RCT, D20 x 2,3 mm, PN22 (S4)</t>
  </si>
  <si>
    <t>722181213RW6</t>
  </si>
  <si>
    <t>Izolace vodovodního potrubí návleková trubice z pěnového polyetylenu, tloušťka stěny 13 mm, d 50 mm</t>
  </si>
  <si>
    <t>V položce je kalkulována dodávka izolační trubice, spon a lepicí pásky.</t>
  </si>
  <si>
    <t>722181213RY3</t>
  </si>
  <si>
    <t>Izolace vodovodního potrubí návleková trubice z pěnového polyetylenu, tloušťka stěny 13 mm, d 63 mm</t>
  </si>
  <si>
    <t>722181213RY5</t>
  </si>
  <si>
    <t>Izolace vodovodního potrubí návleková trubice z pěnového polyetylenu, tloušťka stěny 13 mm, d 76 mm</t>
  </si>
  <si>
    <t>722181812R00</t>
  </si>
  <si>
    <t>Demontáž plstěných pásů z trub do D 50</t>
  </si>
  <si>
    <t>722215257R00</t>
  </si>
  <si>
    <t>Armatury přírubové včetně dodávky materiálu šoupátko, DN 65, PN 16, litina, spoj bez navaření přírub</t>
  </si>
  <si>
    <t>722213011T00</t>
  </si>
  <si>
    <t>Kontrolovatelná zpětná armatura typu EA DN65</t>
  </si>
  <si>
    <t>odpovídá požadavkům normy ČSN EN 1717</t>
  </si>
  <si>
    <t>materiál těla: litina GG25 s práškovým povlakem</t>
  </si>
  <si>
    <t>připojení: přírubové DN65</t>
  </si>
  <si>
    <t>jmenovitý tlak: PN16</t>
  </si>
  <si>
    <t>max. provozní teplota:70°C</t>
  </si>
  <si>
    <t>montáž: ve vodorovné poloze</t>
  </si>
  <si>
    <t>kapacita průtoku Kvs: 110</t>
  </si>
  <si>
    <t>722213030T00</t>
  </si>
  <si>
    <t>Příruba závitová DN65</t>
  </si>
  <si>
    <t>Dle DIN 2566</t>
  </si>
  <si>
    <t>PN16</t>
  </si>
  <si>
    <t>provedení s lištou</t>
  </si>
  <si>
    <t>včetně montáže</t>
  </si>
  <si>
    <t>722213031T00</t>
  </si>
  <si>
    <t>Přírubový T-kus DN65</t>
  </si>
  <si>
    <t>EN 545 (DIN 28614)</t>
  </si>
  <si>
    <t>provozní tlak max. PN 16</t>
  </si>
  <si>
    <t>z tvárné litiny EN-GJS-400-18 EN 1563 (GGG 400 - DIN 1693) s epoxidovou ochrannou vrstvou</t>
  </si>
  <si>
    <t>příruby podle EN 1092-2 (DIN 28605)</t>
  </si>
  <si>
    <t>standardní vrtání podle DIN 2501 - PN 10</t>
  </si>
  <si>
    <t>722213032T00</t>
  </si>
  <si>
    <t>Přírubový koleno DN65/90°</t>
  </si>
  <si>
    <t>722220861R00</t>
  </si>
  <si>
    <t>Demontáž armatur závitových se dvěma závity, G 3/4"</t>
  </si>
  <si>
    <t>722220862R00</t>
  </si>
  <si>
    <t>Demontáž armatur závitových se dvěma závity, G 5/4"</t>
  </si>
  <si>
    <t>722220863R00</t>
  </si>
  <si>
    <t>Demontáž armatur závitových se dvěma závity, G 6/4"</t>
  </si>
  <si>
    <t>722237327R00</t>
  </si>
  <si>
    <t>Armatury závitové se dvěma závity včetně dodávky materiálu kulový kohout, vnitřní-vnitřní závit, DN 50, PN 35, mosaz</t>
  </si>
  <si>
    <t>722237626R00</t>
  </si>
  <si>
    <t>Armatury závitové se dvěma závity včetně dodávky materiálu zpětný ventil, vnitřní-vnitřní závit, DN 50, PN 10, mosaz</t>
  </si>
  <si>
    <t>722231015T00</t>
  </si>
  <si>
    <t>Jemný potrubní filtr se zpětným proplachem DN50</t>
  </si>
  <si>
    <t>poréznost 0,1mm, filtrační síto v transparentní jímce, manometr, PN16, Kvs=22m3/h, materiál mosaz, vč montáže</t>
  </si>
  <si>
    <t>7222312805T00</t>
  </si>
  <si>
    <t>Redukční ventil s vyváženou regulační kuželkou a se stupnicí nastavení DN50</t>
  </si>
  <si>
    <t>typ média:	voda</t>
  </si>
  <si>
    <t>Materiál těla:	mosaz</t>
  </si>
  <si>
    <t>Materiál pouzdra pružiny:	syntetický materiál</t>
  </si>
  <si>
    <t>Vestavěný filtr:	0.16 mm</t>
  </si>
  <si>
    <t>Stupnice nastavení</t>
  </si>
  <si>
    <t>Provedení s vyváženou regulační kuželkou</t>
  </si>
  <si>
    <t>Rozsah nastavení spínacího tlaku	1.5 ... 6 bar</t>
  </si>
  <si>
    <t>Další popis</t>
  </si>
  <si>
    <t>•	Výstupní tlak se nastavuje otáčením nastavovacího kolečka</t>
  </si>
  <si>
    <t>•	Nastavený tlak je přímo zobrazen na stupnici</t>
  </si>
  <si>
    <t>•	Pružina ventilu není v kontaktu s vodou</t>
  </si>
  <si>
    <t>•	Regulační část ventilu je zhotovena z vysoce odolného syntetického materiálu</t>
  </si>
  <si>
    <t>•	Ventil lze snadno rozšířit o filtr se zpětným proplachem</t>
  </si>
  <si>
    <t>•	Vestavěné nerezové sítko</t>
  </si>
  <si>
    <t/>
  </si>
  <si>
    <t>Max. provozní teplota: 40°C</t>
  </si>
  <si>
    <t>včetně manometru 0-10 Bar</t>
  </si>
  <si>
    <t>722260811R00</t>
  </si>
  <si>
    <t>Demontáž vodoměrů závitových G 1/2"</t>
  </si>
  <si>
    <t>722265402T00</t>
  </si>
  <si>
    <t>Vodoměr domovní SV DN 20x190, Qn 4,0</t>
  </si>
  <si>
    <t>Suchoběžný vícevtokový vodoměr DN 20</t>
  </si>
  <si>
    <t>jmenovitý průtok: Qn= 4 m3/h</t>
  </si>
  <si>
    <t>přetěžovací průtok: Qmax= 5 m3/h</t>
  </si>
  <si>
    <t>minimální průtok: Qmin= 50 l/h</t>
  </si>
  <si>
    <t>rozběhový průtok: Qs= 10 l/h</t>
  </si>
  <si>
    <t>max. pracovní tlak: 16 Bar</t>
  </si>
  <si>
    <t>teplotní třída T30</t>
  </si>
  <si>
    <t>hmotnost: 1,6 kg</t>
  </si>
  <si>
    <t>stavební délka: 190 mm</t>
  </si>
  <si>
    <t>montáž: vodorovně číselníkem nahoru</t>
  </si>
  <si>
    <t>722280109R00</t>
  </si>
  <si>
    <t>Tlakové zkoušky vodovodního potrubí přes DN 50 do DN 65</t>
  </si>
  <si>
    <t>Včetně dodávky vody, uzavření a zabezpečení konců potrubí.</t>
  </si>
  <si>
    <t>722 23-12T00</t>
  </si>
  <si>
    <t>Vyvažovací ventil pro cirkulaci teplé vody, DN10</t>
  </si>
  <si>
    <t>PN 20, povrchová úprava elektroforetický lak, s vypoštěním, kvs= 1,33, vč. montáže</t>
  </si>
  <si>
    <t>722 23-13T00</t>
  </si>
  <si>
    <t>Vyvažovací ventil pro cirkulaci teplé vody, DN15</t>
  </si>
  <si>
    <t>PN 20, povrchová úprava elektroforetický lak, s vypoštěním, kvs= 2,32, vč. montáže</t>
  </si>
  <si>
    <t>722130235R00</t>
  </si>
  <si>
    <t xml:space="preserve">DN 40, svařovaných 11 343,  </t>
  </si>
  <si>
    <t>722181212RT7</t>
  </si>
  <si>
    <t>trubice z pěnového polyetylenu, tloušťka stěny 9 mm, d 22 mm</t>
  </si>
  <si>
    <t>lambda 0,046 W/mK při 10°C</t>
  </si>
  <si>
    <t>722181212RT8</t>
  </si>
  <si>
    <t>trubice z pěnového polyetylenu, tloušťka stěny 9 mm, d 25 mm</t>
  </si>
  <si>
    <t>722181212RU1</t>
  </si>
  <si>
    <t>trubice z pěnového polyetylenu, tloušťka stěny 9 mm, d 32 mm</t>
  </si>
  <si>
    <t>722181213RV9</t>
  </si>
  <si>
    <t>trubice z pěnového polyetylenu, tloušťka stěny 13 mm, d 40 mm</t>
  </si>
  <si>
    <t>722181214RT7</t>
  </si>
  <si>
    <t>trubice z pěnového polyetylenu, tloušťka stěny 20 mm, d 22 mm</t>
  </si>
  <si>
    <t>722181214RT8</t>
  </si>
  <si>
    <t>trubice z pěnového polyetylenu, tloušťka stěny 20 mm, d 25 mm</t>
  </si>
  <si>
    <t>722181215RU1</t>
  </si>
  <si>
    <t>trubice z pěnového polyetylenu, tloušťka stěny 25 mm, d 32 mm</t>
  </si>
  <si>
    <t>722182001RT1</t>
  </si>
  <si>
    <t>samolepicí spoj nebo rychlouzávěr, do DN 25</t>
  </si>
  <si>
    <t>722182004RT1</t>
  </si>
  <si>
    <t>samolepicí spoj nebo rychlouzávěr, přes DN 25 do DN 40</t>
  </si>
  <si>
    <t>722182006RT1</t>
  </si>
  <si>
    <t>samolepicí spoj nebo rychlouzávěr, přes DN 40 do DN 80</t>
  </si>
  <si>
    <t>722221112R00</t>
  </si>
  <si>
    <t>kulový kohout vypouštěcí a napouštěcí, vnější závit, DN 15, PN 10, mosaz</t>
  </si>
  <si>
    <t>722237322R00</t>
  </si>
  <si>
    <t>kulový kohout, vnitřní-vnitřní závit, DN 15, PN 42, mosaz</t>
  </si>
  <si>
    <t>722237323R00</t>
  </si>
  <si>
    <t>kulový kohout, vnitřní-vnitřní závit, DN 20, PN 42, mosaz</t>
  </si>
  <si>
    <t>722237324R00</t>
  </si>
  <si>
    <t>kulový kohout, vnitřní-vnitřní závit, DN 25, PN 35, mosaz</t>
  </si>
  <si>
    <t>722237325R00</t>
  </si>
  <si>
    <t>kulový kohout, vnitřní-vnitřní závit, DN 32, PN 35, mosaz</t>
  </si>
  <si>
    <t>722237326R00</t>
  </si>
  <si>
    <t>kulový kohout, vnitřní-vnitřní závit, DN 40, PN 35, mosaz</t>
  </si>
  <si>
    <t>722264314R00</t>
  </si>
  <si>
    <t>bytový vodoměr, závitový jednovtokový suchoběžný, DN 20, pro teplotu vody do 30°C, montáž horizontálně i vertikálně, jmenovitý průtok 2,5 m3/hod, P...</t>
  </si>
  <si>
    <t>722264318R00</t>
  </si>
  <si>
    <t>bytový vodoměr, závitový jednovtokový suchoběžný, DN 20, pro teplotu vody do 90°C, montáž horizontálně i vertikálně, jmenovitý průtok 2,5 m3/hod, P...</t>
  </si>
  <si>
    <t>722280106R00</t>
  </si>
  <si>
    <t>do DN 32</t>
  </si>
  <si>
    <t>722280107R00</t>
  </si>
  <si>
    <t>přes DN 32 do DN 40</t>
  </si>
  <si>
    <t>722290822R00</t>
  </si>
  <si>
    <t>Vnitrostaveništní přemístění vybouraných hmot svislé, v objektech výšky přes 6 do 12 m</t>
  </si>
  <si>
    <t>998722102R00</t>
  </si>
  <si>
    <t>Přesun hmot pro vnitřní vodovod v objektech výšky do 12 m</t>
  </si>
  <si>
    <t>998722193R00</t>
  </si>
  <si>
    <t>Přesun hmot pro vnitřní vodovod příplatek k ceně za zvětšený přesun přes vymezenou největší dopravní vzdálenost do 500 m</t>
  </si>
  <si>
    <t>722191111R00</t>
  </si>
  <si>
    <t>Přípojky ke strojům a zařízením flexibilní hadice flexibilní hadice k baterii M 10, DN 15, délka 400 mm</t>
  </si>
  <si>
    <t>soubor</t>
  </si>
  <si>
    <t>722191132R00</t>
  </si>
  <si>
    <t>Přípojky ke strojům a zařízením flexibilní hadice flexibilní sanitární hadice , DN 15, délka 400 mm</t>
  </si>
  <si>
    <t>725110811R00</t>
  </si>
  <si>
    <t>Demontáž klozetů splachovacích</t>
  </si>
  <si>
    <t>725013135R00</t>
  </si>
  <si>
    <t>Klozetové mísy kombinované, bilé, hluboké splachování, vodorovný odpad, včetně sedátka, šířka 360 mm, hloubka 650 mm, výška 430 mm</t>
  </si>
  <si>
    <t>725013138R00</t>
  </si>
  <si>
    <t>Klozetové mísy kombinované, bilé, hluboké splachování, svislý odpad, včetně sedátka, šířka 360 mm, hloubka 650 mm, výška 430 mm</t>
  </si>
  <si>
    <t>725119305R00</t>
  </si>
  <si>
    <t>Klozetové mísy montáž  kombinované</t>
  </si>
  <si>
    <t>725210821R00</t>
  </si>
  <si>
    <t>Demontáž umyvadel umyvadel bez výtokových armatur</t>
  </si>
  <si>
    <t>725229102R00</t>
  </si>
  <si>
    <t>Montáž van ocel. a plastových s uzávěr. K vanové odpadní soupravě s kulovým kloubem na odtoku</t>
  </si>
  <si>
    <t>Včetně dodání zápachové uzávěrky.</t>
  </si>
  <si>
    <t>725220841R00</t>
  </si>
  <si>
    <t>Demontáž van ocelových</t>
  </si>
  <si>
    <t>7252491001T00</t>
  </si>
  <si>
    <t>Sprchové dveře zalamovací třídílné 800x1850mm, vstup 510 mm</t>
  </si>
  <si>
    <t>rozměrová řada: 80 cm</t>
  </si>
  <si>
    <t>typové provedení: otočitelný výrobek (L/R)</t>
  </si>
  <si>
    <t>šířka vstupu: 510 mm</t>
  </si>
  <si>
    <t>barevné provedení: rám - bílý</t>
  </si>
  <si>
    <t>výplň z plastu</t>
  </si>
  <si>
    <t>výška výrobku: 185 cm</t>
  </si>
  <si>
    <t>725240812R00</t>
  </si>
  <si>
    <t>Demontáž sprchových kabin a mís mís bez výtokových armatur</t>
  </si>
  <si>
    <t>725019101R00</t>
  </si>
  <si>
    <t>Výlevky diturvitové výlevka s plastovou mřížkou, stojící</t>
  </si>
  <si>
    <t>725330840R00</t>
  </si>
  <si>
    <t>Demontáž výlevek ocelových nebo litinových</t>
  </si>
  <si>
    <t>72541001T00</t>
  </si>
  <si>
    <t>Liniový odtokový žlab do sprchových koutů z nerezové oceli, dl. 600mm</t>
  </si>
  <si>
    <t>Liniový odtokový žlab do sprchových koutů z nerezové oceli k zabudování ke stěně, bez krytu žlábku. Složený: ze žlábku z nerezové oceli s pískovanými přírubami pro napojení hydroizolací, PP vodorovný odtok DN50 s kulovým kloubem na odtoku a vyjímatelnou zápachovou uzávěrkou. Kapacita odtoku 0,8 l/s. 4 kusy výškově stavitelných montážních nožiček (zvukově izolovaných) a stavební ochranná zátka v balení. Stavební délka 600mm.</t>
  </si>
  <si>
    <t>Krat žlábku: Kryt žlabu Standard z nerezové oceli 1.4301, třída zatížení K3 (300kg), vhodný pro žlaby délky 600mm</t>
  </si>
  <si>
    <t>Včetně montáže</t>
  </si>
  <si>
    <t>725810811R00</t>
  </si>
  <si>
    <t>Demontáž výtokových ventilů nástěnných</t>
  </si>
  <si>
    <t>725814103R00</t>
  </si>
  <si>
    <t>Rohový ventil, bez matky, DN 15 x DN 10, mosaz</t>
  </si>
  <si>
    <t>725814106R00</t>
  </si>
  <si>
    <t>Rohový ventil, s filtrem, bez matky, DN 15 x DN 15, mosaz</t>
  </si>
  <si>
    <t>725814122R00</t>
  </si>
  <si>
    <t>Rohový ventil pračkový, se zpětnou klapkou, DN 15 x DN 20, mosaz</t>
  </si>
  <si>
    <t>725820801R00</t>
  </si>
  <si>
    <t>Demontáž baterií nástěnných do G 3/4"</t>
  </si>
  <si>
    <t>72582515001T00</t>
  </si>
  <si>
    <t>Beterie směšovací dřezová nástěnná</t>
  </si>
  <si>
    <t>72582515002T00</t>
  </si>
  <si>
    <t>Beterie směšovací umyvadlová nástěnná</t>
  </si>
  <si>
    <t>725840850R00</t>
  </si>
  <si>
    <t>Demontáž baterií sprchových diferenciálních G 3/4x1</t>
  </si>
  <si>
    <t>725860201RT1</t>
  </si>
  <si>
    <t>Zápachové uzávěrky (sifony) pro zařizovací předměty D 40, 50 mm x 6/4"; pro dřezy, PP; příslušenství přípojky pro pračku/myčku</t>
  </si>
  <si>
    <t>725860811R00</t>
  </si>
  <si>
    <t>Demontáž zápachových uzávěrek pro zařiz. předměty jednoduchých</t>
  </si>
  <si>
    <t>726211321R00</t>
  </si>
  <si>
    <t>Klozety, montážní prvek pro zavěšené WC s nádržkou, pro instalaci suchým procesem do lehkých sádrokartonových příček nebo k instalaci před masivní stěnu, bez soupravy na tlumení hluku, bez ovladacího tlačitka, ovládání zepředu, stavební výška 112 cm</t>
  </si>
  <si>
    <t>ovladacího tlačitka, ovládání zepředu, stavební výška 112 cm</t>
  </si>
  <si>
    <t>Včetně dodávky a připevnění montážního prvku vč. napojení na kanalizační popř. vodovodní potrubí.</t>
  </si>
  <si>
    <t>725017132R00</t>
  </si>
  <si>
    <t>Umyvadlo na šrouby, bílé, šířka 550 mm, hloubka 420 mm</t>
  </si>
  <si>
    <t>725119306R00</t>
  </si>
  <si>
    <t>Montáž klozetu závěsného</t>
  </si>
  <si>
    <t>725119402R00</t>
  </si>
  <si>
    <t>Montáž předstěnových systémů do sádrokartonu</t>
  </si>
  <si>
    <t>725219401R00</t>
  </si>
  <si>
    <t>Montáž umyvadel na šrouby do zdiva</t>
  </si>
  <si>
    <t>725249102R00</t>
  </si>
  <si>
    <t>Montáž sprchových mís a vaniček</t>
  </si>
  <si>
    <t>725339101R00</t>
  </si>
  <si>
    <t>Montáž výlevky diturvitové, bez nádrže a armatur</t>
  </si>
  <si>
    <t>725823121RT0</t>
  </si>
  <si>
    <t>Baterie umyvadlová, stojánková, ruční ovládání s otvíráním odpadu, základní</t>
  </si>
  <si>
    <t>725829202R00</t>
  </si>
  <si>
    <t>umyvadlové a dřezové nástěnné</t>
  </si>
  <si>
    <t>725860202R00</t>
  </si>
  <si>
    <t>Sifon dřezový D 40, 50 mm x 6/4"; PP; příslušenství stavitelný kulový kloub</t>
  </si>
  <si>
    <t>725860213R00</t>
  </si>
  <si>
    <t>Sifon pro umyvadla; D 32, 40 mm x 5/4"; PP; příslušenství krycí růžice odtoku, zpětný uzávěr</t>
  </si>
  <si>
    <t>725860222R00</t>
  </si>
  <si>
    <t xml:space="preserve">Sifon pro sprchové kouty samočistící; D 40/50 mm x 6/4"; PP, PE; odtok vodorovný, kul. kloub (otáčivý 280°, sklopný 10°); příslušenství </t>
  </si>
  <si>
    <t>55421037.AR</t>
  </si>
  <si>
    <t>Vana klasická akrylátová; bílá; obdélníková; l = 1700,0 mm; š = 750 mm; h = 390 mm; objem 130 l</t>
  </si>
  <si>
    <t>POL3_</t>
  </si>
  <si>
    <t>55423007.AR</t>
  </si>
  <si>
    <t>Vanička sprchová akrylátová; bílá; čtvercová; l = 800,0 mm; š = 800 mm; hl = 80 mm; objem 34 l</t>
  </si>
  <si>
    <t>725590812R00</t>
  </si>
  <si>
    <t>Vnitrostaveništní  přemístění vybouraných hmot svislé, v objektech výšky přes 6 do 12 m</t>
  </si>
  <si>
    <t>998725102R00</t>
  </si>
  <si>
    <t>Přesun hmot pro zařizovací předměty v objektech výšky do 12 m</t>
  </si>
  <si>
    <t>998725193R00</t>
  </si>
  <si>
    <t>Přesun hmot pro zařizovací předměty výpočet z hmotnosti příplatek k ceně za zvětšený přesun přes vymezenou největší dopravní vzdálenost do 500 m</t>
  </si>
  <si>
    <t>340271510R00</t>
  </si>
  <si>
    <t>Zazdívka otvorů příček z pórobetonových tvárnic plochy od 0,25 m2 do 1 m2, tloušťka zdiva 100 mm</t>
  </si>
  <si>
    <t>m3</t>
  </si>
  <si>
    <t>801-4</t>
  </si>
  <si>
    <t>včetně pomocného pracovního lešení</t>
  </si>
  <si>
    <t>SPI</t>
  </si>
  <si>
    <t>zadní stěna do šachty koup. : 2,50*0,30*0,10</t>
  </si>
  <si>
    <t>VV</t>
  </si>
  <si>
    <t>340271610R00</t>
  </si>
  <si>
    <t>Zazdívka otvorů příček z pórobetonových tvárnic plochy od 1 m2  do 4 m2, tloušťka zdiva 100 mm</t>
  </si>
  <si>
    <t>WC - zad.stěna : 3,0*0,90*0,10</t>
  </si>
  <si>
    <t>342255024R00</t>
  </si>
  <si>
    <t>Příčky z cihel a tvárnic nepálených příčky z příčkovek pórobetonových tloušťky 100 mm</t>
  </si>
  <si>
    <t>801-1</t>
  </si>
  <si>
    <t>včetně pomocného lešení</t>
  </si>
  <si>
    <t>Vyzdění sprchového koutu z plynosilikátu tl. 100 mm; kotveno přes nerez pásky v každé 2.vrstvě ke stěně; výška 2250 mm</t>
  </si>
  <si>
    <t>sprch.kout : 0,75*2,25</t>
  </si>
  <si>
    <t>342263527RJ1</t>
  </si>
  <si>
    <t>Revizní dvířka  do  příček, 600x800 mm, , požární odolnost dle PBŘ</t>
  </si>
  <si>
    <t>WC : 1</t>
  </si>
  <si>
    <t>342948111RJ1</t>
  </si>
  <si>
    <t>Ukotvení příček k cihel.konstr. kotvami z nerez pásků.</t>
  </si>
  <si>
    <t xml:space="preserve"> kotveno přes nerez pásky v každé 2.vrstvě ke stěně; výška 2250 mm</t>
  </si>
  <si>
    <t>sprch.kout : 2,25</t>
  </si>
  <si>
    <t>zadní stěna do šachty koup. : 2,5*2</t>
  </si>
  <si>
    <t>WC - zad.stěna : 3,0*2</t>
  </si>
  <si>
    <t>612401191RT2</t>
  </si>
  <si>
    <t>Omítky malých ploch vnitřních stěn do 0,09 m2, vápennou štukovou omítkou</t>
  </si>
  <si>
    <t>jakoukoliv maltou, z pomocného pracovního lešení o výšce podlahy do 1900 mm a pro zatížení do 1,5 kPa,</t>
  </si>
  <si>
    <t>krabice : 12</t>
  </si>
  <si>
    <t>612401391RT2</t>
  </si>
  <si>
    <t>Omítky malých ploch vnitřních stěn přes 0,25 do 1 m2, vápennou štukovou omítkou</t>
  </si>
  <si>
    <t>612403382R00</t>
  </si>
  <si>
    <t>Hrubá výplň rýh ve stěnách, jakoukoliv maltou maltou ze suchých směsí_x000D_
 50 x 50 mm</t>
  </si>
  <si>
    <t>jakékoliv šířky rýhy,</t>
  </si>
  <si>
    <t>el.koupelna : 18</t>
  </si>
  <si>
    <t>el.  WC : 8</t>
  </si>
  <si>
    <t>612423531RT2</t>
  </si>
  <si>
    <t xml:space="preserve">Omítka rýh ve stěnách maltou vápennou štuková, o šířce rýhy do 150 mm,  </t>
  </si>
  <si>
    <t>z pomocného pracovního lešení o výšce podlahy do 1900 mm a pro zatížení do 1,5 kPa,</t>
  </si>
  <si>
    <t>Začátek provozního součtu</t>
  </si>
  <si>
    <t xml:space="preserve">  el.koupelna : 5</t>
  </si>
  <si>
    <t xml:space="preserve">  el.  WC : 5</t>
  </si>
  <si>
    <t xml:space="preserve">  Mezisoučet</t>
  </si>
  <si>
    <t>Konec provozního součtu</t>
  </si>
  <si>
    <t>10,0*0,15</t>
  </si>
  <si>
    <t>612423631RT2</t>
  </si>
  <si>
    <t xml:space="preserve">Omítka rýh ve stěnách maltou vápennou štuková, šířky rýhy přes 150 do 300 mm,  </t>
  </si>
  <si>
    <t xml:space="preserve">  koup. : 2</t>
  </si>
  <si>
    <t xml:space="preserve">  WC : 1,5</t>
  </si>
  <si>
    <t>3,5*0,25</t>
  </si>
  <si>
    <t>612481211RT2</t>
  </si>
  <si>
    <t>Vyztužení povrchu vnitřních stěn sklotextilní síťovinou s dodávkou síťoviny a stěrkového tmelu</t>
  </si>
  <si>
    <t>zadní stěna do šachty koup. : 2,5*0,60</t>
  </si>
  <si>
    <t>WC - zad.stěna : 3,00*1,20</t>
  </si>
  <si>
    <t>PŘÍČKA : 2,25*0,75*2</t>
  </si>
  <si>
    <t>610412112J00</t>
  </si>
  <si>
    <t>Úprava vnitřních povrchů pačok. sádrovým  mlékem 2 x</t>
  </si>
  <si>
    <t>WC : (1,25+0,90)*2*2,50</t>
  </si>
  <si>
    <t>koupelna : (1,65+1,75)*2*2,50</t>
  </si>
  <si>
    <t>kuchyň : 2,92*2,50</t>
  </si>
  <si>
    <t>odpočet obkladů : -17,37</t>
  </si>
  <si>
    <t>612403384RJ1</t>
  </si>
  <si>
    <t>Hrubá výplň rýh ve stěnách do 25x7 cm maltou ze SMS, zdicí maltou</t>
  </si>
  <si>
    <t>koup. : 2</t>
  </si>
  <si>
    <t>WC : 1,5</t>
  </si>
  <si>
    <t>342255028RJ1</t>
  </si>
  <si>
    <t>Zvýšení podlahy sprch.koutu plynosilikátem o 15 cm, D+M</t>
  </si>
  <si>
    <t>Zvýšena podlaha +150 mm v koutě bude vytvořena plynosilikátovými tvárnicemi; spádování ke žlabu</t>
  </si>
  <si>
    <t>(+0,00/+0,15 m) : 0,80*0,75</t>
  </si>
  <si>
    <t>632415102J00</t>
  </si>
  <si>
    <t>Potěr podlahy  a stěn ručně tl. 2 mm</t>
  </si>
  <si>
    <t>pod dlažbu : 3,67</t>
  </si>
  <si>
    <t>pod obklady : 17,37</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</si>
  <si>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</si>
  <si>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</si>
  <si>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</si>
  <si>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</si>
  <si>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1,75*0,60</t>
  </si>
  <si>
    <t>965081713RT1</t>
  </si>
  <si>
    <t>Bourání podlah z keramických dlaždic, tloušťky do 10 mm, plochy přes 1 m2</t>
  </si>
  <si>
    <t>bez podkladního lože, s jakoukoliv výplní spár</t>
  </si>
  <si>
    <t>WC : 1,25*0,9</t>
  </si>
  <si>
    <t>koupelna : 2,7</t>
  </si>
  <si>
    <t>965081702R00</t>
  </si>
  <si>
    <t>Soklíků z dlažeb keramických tloušťky do 10 mm, výšky do 100 mm</t>
  </si>
  <si>
    <t>2*(1,25+0,9)-0,6</t>
  </si>
  <si>
    <t>970231100R00</t>
  </si>
  <si>
    <t>Řezání cihelného zdiva hloubka řezu 100 mm</t>
  </si>
  <si>
    <t>zadní stěna do šachty : 2,5*2</t>
  </si>
  <si>
    <t>971033621R00</t>
  </si>
  <si>
    <t>Vybourání otvorů ve zdivu cihelném z jakýchkoliv cihel pálených_x000D_
 na jakoukoliv maltu vápenou nebo vápenocementovou, plochy do 4 m2, tloušťky do 100 mm</t>
  </si>
  <si>
    <t>základovém nebo nadzákladovém,</t>
  </si>
  <si>
    <t>zadní stěna do šachty : 2,50*0,30</t>
  </si>
  <si>
    <t>WC - zad.stěna : 3,00*0,90</t>
  </si>
  <si>
    <t>978059531R00</t>
  </si>
  <si>
    <t>Odsekání a odebrání obkladů stěn z obkládaček vnitřních z jakýchkoliv materiálů, plochy přes 2 m2</t>
  </si>
  <si>
    <t>včetně otlučení podkladní omítky až na zdivo,</t>
  </si>
  <si>
    <t>koupelna : 1,5*(1,75+1,65)*2</t>
  </si>
  <si>
    <t>-1,5*0,60</t>
  </si>
  <si>
    <t>976072221RJ1</t>
  </si>
  <si>
    <t>Vybourání kov. reviz. dvířek pl. 0,3 m2 ze zdi cih</t>
  </si>
  <si>
    <t>909      R00</t>
  </si>
  <si>
    <t>Hzs-nezmeritelne stavebni prace</t>
  </si>
  <si>
    <t>h</t>
  </si>
  <si>
    <t>Prav.M</t>
  </si>
  <si>
    <t>RTS 13/ II</t>
  </si>
  <si>
    <t>POL10_</t>
  </si>
  <si>
    <t>Demontáž skřínek, závěsů, háčků, svítidel a ostatních doplňků vybavení v koupelně a WC</t>
  </si>
  <si>
    <t>Odsunutí kuchyňské linky od zadní stěny</t>
  </si>
  <si>
    <t>Odpojení a zpětné napojení kuchnské linky (včetně myčky) na připojovací potrubí</t>
  </si>
  <si>
    <t>999281105R00</t>
  </si>
  <si>
    <t xml:space="preserve">Přesun hmot pro opravy a údržbu objektů pro opravy a údržbu dosavadních objektů včetně vnějších plášťů_x000D_
 výšky do 6 m,  </t>
  </si>
  <si>
    <t>POL7_</t>
  </si>
  <si>
    <t>oborů 801, 803, 811 a 812</t>
  </si>
  <si>
    <t>711212002RT1</t>
  </si>
  <si>
    <t>Izolace proti netlakové vodě - nátěry a stěrky stěrka hydroizolační  proti vlhkosti</t>
  </si>
  <si>
    <t>800-711</t>
  </si>
  <si>
    <t xml:space="preserve">...podlahy : </t>
  </si>
  <si>
    <t>WC : 1,25*0,90</t>
  </si>
  <si>
    <t>koup. : 2,55</t>
  </si>
  <si>
    <t>...sprch.kout : 2,10*(0,75*2+0,80)</t>
  </si>
  <si>
    <t>...vytažení na stěny 150 mm : 0,15*((1,75+1,65)*2-0,60)</t>
  </si>
  <si>
    <t>0,15*((1,25+0,90)*2-0,60)</t>
  </si>
  <si>
    <t>711401114R00</t>
  </si>
  <si>
    <t>Izolace balkonů a teras vnější roh k izolačním pásům, tloušťky 0,1mm</t>
  </si>
  <si>
    <t>711401115R00</t>
  </si>
  <si>
    <t>Izolace balkonů a teras vnitřní roh k izolačním pásům, tloušťky 0,1mm</t>
  </si>
  <si>
    <t>711401125R00</t>
  </si>
  <si>
    <t>Izolace balkonů a teras sokl z pásky šířky 18,5 cm</t>
  </si>
  <si>
    <t>(1,65+1,75)*2+0,75*2</t>
  </si>
  <si>
    <t>(1,25+0,90)*2</t>
  </si>
  <si>
    <t>998711201R00</t>
  </si>
  <si>
    <t>Přesun hmot pro izolace proti vodě svisle do 6 m</t>
  </si>
  <si>
    <t>50 m vodorovně měřeno od těžiště půdorysné plochy skládky do těžiště půdorysné plochy objektu</t>
  </si>
  <si>
    <t>767584811RJ1</t>
  </si>
  <si>
    <t>Demontáž  vzduchotech.mřížek</t>
  </si>
  <si>
    <t>998767201R00</t>
  </si>
  <si>
    <t>Přesun hmot pro kovové stavební doplňk. konstrukce v objektech výšky do 6 m</t>
  </si>
  <si>
    <t>800-767</t>
  </si>
  <si>
    <t>50 m vodorovně</t>
  </si>
  <si>
    <t>771575107RT1</t>
  </si>
  <si>
    <t>Montáž podlah z dlaždic keramických 200 x 200 mm, režných nebo glazovaných, hladkých, kladených do flexibilního tmele</t>
  </si>
  <si>
    <t>800-771</t>
  </si>
  <si>
    <t>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t>
  </si>
  <si>
    <t>771 01</t>
  </si>
  <si>
    <t>Keramická protiskluzná dlažba, dodávka</t>
  </si>
  <si>
    <t>keramická protiskluzná dlažba (součinitel smykového tření µ ? 0,5; R10);</t>
  </si>
  <si>
    <t xml:space="preserve">  WC : 1,25*0,90</t>
  </si>
  <si>
    <t xml:space="preserve">  koup. : 2,55</t>
  </si>
  <si>
    <t>3,675*1,1</t>
  </si>
  <si>
    <t>998771201R00</t>
  </si>
  <si>
    <t>Přesun hmot pro podlahy z dlaždic v objektech výšky do 6 m</t>
  </si>
  <si>
    <t>776511810RT3</t>
  </si>
  <si>
    <t>Odstranění povlakových podlah z nášlapné plochy lepených, bez podložky, z ploch do 10 m2</t>
  </si>
  <si>
    <t>800-775</t>
  </si>
  <si>
    <t>781475114RT1</t>
  </si>
  <si>
    <t>Montáž obkladů vnitřních z dlaždic keramických 200 x 200 mm,  , kladených do flexibilního tmele</t>
  </si>
  <si>
    <t>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t>
  </si>
  <si>
    <t>WC : 1,20*(1,25+0,90)*2</t>
  </si>
  <si>
    <t>-1,20*0,60</t>
  </si>
  <si>
    <t>koup. : 2,10*(0,75*2+0,80)</t>
  </si>
  <si>
    <t>1,50*(1,65*2+1,75+0,35+0,60)</t>
  </si>
  <si>
    <t>-1,50*0,60</t>
  </si>
  <si>
    <t>781670114RAA</t>
  </si>
  <si>
    <t xml:space="preserve">Obklad parapetů šířky do 150 mm, do flexibilního tmelu,  </t>
  </si>
  <si>
    <t>AP-PSV</t>
  </si>
  <si>
    <t>POL2_</t>
  </si>
  <si>
    <t>z dlaždic keramických kladených do malty včetně spárování</t>
  </si>
  <si>
    <t>kout : 0,75</t>
  </si>
  <si>
    <t>781 01</t>
  </si>
  <si>
    <t>Obklad vnitřní stěn keramický, dodávka</t>
  </si>
  <si>
    <t>17,37*1,07</t>
  </si>
  <si>
    <t>998781201R00</t>
  </si>
  <si>
    <t>Přesun hmot pro obklady keramické v objektech výšky do 6 m</t>
  </si>
  <si>
    <t>784450010RAB</t>
  </si>
  <si>
    <t>Malby z malířských směsí disperzní, penetrace jednonásobná, malba dvojnásobná, bílá</t>
  </si>
  <si>
    <t>21020</t>
  </si>
  <si>
    <t>Otopné těleso v koupelně: 600×1220 mm, bílá barva, včetně upevňovací sady, regulátoru a montáže</t>
  </si>
  <si>
    <t>240 01</t>
  </si>
  <si>
    <t>Axiální ventilátor 100m3/hod, zpětná klapka, doběh, napojení na rozvod silnoproudu, doplnění potrubí DN 125 0,5 m - dodávka + montáž</t>
  </si>
  <si>
    <t>979081111R00</t>
  </si>
  <si>
    <t>Odvoz suti a vybouraných hmot na skládku do 1 km</t>
  </si>
  <si>
    <t>POL8_</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</si>
  <si>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</si>
  <si>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</si>
  <si>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</si>
  <si>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</si>
  <si>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</si>
  <si>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</si>
  <si>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979990111R00</t>
  </si>
  <si>
    <t>Poplatek za skládku stavební keramika</t>
  </si>
  <si>
    <t>979093111R00</t>
  </si>
  <si>
    <t>Uložení suti na skládku bez zhutnění</t>
  </si>
  <si>
    <t>Pol__1</t>
  </si>
  <si>
    <t>Rozvaděč oceloplechový, zapuštěný, IP30/20, výzbroj, parametry a provedení dle výkresu rozvaděče RB1</t>
  </si>
  <si>
    <t>POL3_0</t>
  </si>
  <si>
    <t>výzbroj, parametry a provedení dle výkresu rozvaděče RB1</t>
  </si>
  <si>
    <t>Pol__2</t>
  </si>
  <si>
    <t>kabel CYKY-O 2x1,5</t>
  </si>
  <si>
    <t>Pol__3</t>
  </si>
  <si>
    <t>kabel CYKY-J(O) 3x1,5</t>
  </si>
  <si>
    <t>Pol__4</t>
  </si>
  <si>
    <t>kabel CYKY-J 3x2,5</t>
  </si>
  <si>
    <t>Pol__5</t>
  </si>
  <si>
    <t>kabel H07V-U6 z/žl</t>
  </si>
  <si>
    <t>Pol__6</t>
  </si>
  <si>
    <t>kabel H07V-U16 z/žl</t>
  </si>
  <si>
    <t>Pol__7</t>
  </si>
  <si>
    <t>A – svítidlo LED, stropní, kruhové, 15W, IP44</t>
  </si>
  <si>
    <t>Pol__8</t>
  </si>
  <si>
    <t>B – svítidlo LED, nástěnné, 10W, IP44</t>
  </si>
  <si>
    <t>Pol__9</t>
  </si>
  <si>
    <t>spínač 230V, 10A, řazení 1, IP20</t>
  </si>
  <si>
    <t>Pol__10</t>
  </si>
  <si>
    <t>spínač ventilátoru 230V, 10A, IP20</t>
  </si>
  <si>
    <t>Pol__11</t>
  </si>
  <si>
    <t>zásuvka 230V, 16A, IP20</t>
  </si>
  <si>
    <t>Pol__12</t>
  </si>
  <si>
    <t>instal. trubka ohebná 1425, D 25mm</t>
  </si>
  <si>
    <t>Pol__13</t>
  </si>
  <si>
    <t>krabice přístrojová KP 68/2</t>
  </si>
  <si>
    <t>Pol__14</t>
  </si>
  <si>
    <t>krabice univerzální KU 68-1901</t>
  </si>
  <si>
    <t>Pol__15</t>
  </si>
  <si>
    <t>krabicová rozvodka KU 68-1903</t>
  </si>
  <si>
    <t>Pol__16</t>
  </si>
  <si>
    <t>demontáž rozvaděče, 3 svítidel, 4 spínačů, 2 zásuvek a kabeláže</t>
  </si>
  <si>
    <t>POL1_1</t>
  </si>
  <si>
    <t>Pol__17</t>
  </si>
  <si>
    <t>montáž rozvaděče RB1, a výše uvedených položek montážního materiálu</t>
  </si>
  <si>
    <t>a výše uvedených položek montážního materiálu</t>
  </si>
  <si>
    <t>WC - zad.stěna : 3,00*0,90*0,10</t>
  </si>
  <si>
    <t>zadní stěna do šachty koup. : 3,50*0,60</t>
  </si>
  <si>
    <t>WC : (1,25+0,90)*2*3,00</t>
  </si>
  <si>
    <t>zadní stěna do šachty : 2,50*2</t>
  </si>
  <si>
    <t>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t>
  </si>
  <si>
    <t>Provedení 3 nových vývodů ze stávajících jističů dle popisu v technické zprávě</t>
  </si>
  <si>
    <t>dle popisu v technické zprávě</t>
  </si>
  <si>
    <t>demontáž 3 svítidel, 4 spínačů, 2 zásuvek a kabeláže</t>
  </si>
  <si>
    <t>montáž výše uvedených položek montážního materiálu</t>
  </si>
  <si>
    <t xml:space="preserve">...koup. : </t>
  </si>
  <si>
    <t xml:space="preserve"> obezdívka vany : 0,60*(0,5+0,45+0,65)*0,10</t>
  </si>
  <si>
    <t>3,00*2</t>
  </si>
  <si>
    <t>obezd.vany : 1</t>
  </si>
  <si>
    <t>612421626R00</t>
  </si>
  <si>
    <t>Omítky vnitřní stěn vápenné nebo vápenocementové v podlaží i ve schodišti hladké</t>
  </si>
  <si>
    <t>zadní stěna do šachty : 1,0*3,0</t>
  </si>
  <si>
    <t>5,0*0,15</t>
  </si>
  <si>
    <t>2,0*0,25</t>
  </si>
  <si>
    <t>zadní stěna do šachty koup. : 2,50*1,20</t>
  </si>
  <si>
    <t>koupelna : (1,55+2,24)*2*2,50</t>
  </si>
  <si>
    <t>odpočet obkladů : -12,60</t>
  </si>
  <si>
    <t>pod dlažbu : 3,00</t>
  </si>
  <si>
    <t>pod obklady : 12,63</t>
  </si>
  <si>
    <t>(0,45+0,50+0,66)*0,60</t>
  </si>
  <si>
    <t>koupelna : 3,0</t>
  </si>
  <si>
    <t>zadní stěna do šachty : 3,0*2</t>
  </si>
  <si>
    <t>koupelna : 1,5*(1,55+1,24)*2</t>
  </si>
  <si>
    <t>reviz.dvířka : 1</t>
  </si>
  <si>
    <t>koupelna : 14</t>
  </si>
  <si>
    <t>koup. : 3,00</t>
  </si>
  <si>
    <t>...sprch.kout : 2,10*(0,75+1,55+0,55)</t>
  </si>
  <si>
    <t>...vytažení na stěny 150 mm : 0,15*(2,24-0,75+1,55+2,24-0,55)</t>
  </si>
  <si>
    <t>(1,55+2,24)*2</t>
  </si>
  <si>
    <t xml:space="preserve">  koup. : 3,00</t>
  </si>
  <si>
    <t>3,0*1,1</t>
  </si>
  <si>
    <t>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t>
  </si>
  <si>
    <t>...koup. : 2,10*(0,75+1,55+0,75)</t>
  </si>
  <si>
    <t>1,50*(2,24-0,75+1,55+2,24-0,55)</t>
  </si>
  <si>
    <t>zvýšení plochy - obezdívka vany : 0,60*(0,5+0,45+0,65-1,55)</t>
  </si>
  <si>
    <t>12,60*1,07</t>
  </si>
  <si>
    <t>Doplnění 2 jističů – B10A/1 a B16A/1, provedení 2 vývodů dle popisu v technické zprávě</t>
  </si>
  <si>
    <t>Demontáž 2 svítidel, 3 spínačů, 2 zásuvek a kabeláže</t>
  </si>
  <si>
    <t>koup.za vanou : 0,75*(2,5-0,60)</t>
  </si>
  <si>
    <t>koup.za vanou : (2,5-0,60)*2</t>
  </si>
  <si>
    <t>krabice : 4</t>
  </si>
  <si>
    <t>1+1</t>
  </si>
  <si>
    <t>1,5*0,25</t>
  </si>
  <si>
    <t>WC - zad.stěna : 3,3*1,20</t>
  </si>
  <si>
    <t>koupelna : 0,75*(2,5-0,60)</t>
  </si>
  <si>
    <t>odpočet obkladů : -4,44</t>
  </si>
  <si>
    <t>koup. : 0,75*1,0</t>
  </si>
  <si>
    <t>pod dlažbu : 1,13</t>
  </si>
  <si>
    <t>pod obklady : 5,50</t>
  </si>
  <si>
    <t>zadní stěna do šachty koup. : 2,5</t>
  </si>
  <si>
    <t>WC - zad.stěna : 3,0*0,90</t>
  </si>
  <si>
    <t>WC : 1,2*(1,25+0,90)*2</t>
  </si>
  <si>
    <t>-1,20*0,90</t>
  </si>
  <si>
    <t xml:space="preserve">...vytažení na stěny 150 mm : </t>
  </si>
  <si>
    <t>1,125*1,1</t>
  </si>
  <si>
    <t>5,87*1,07</t>
  </si>
  <si>
    <t>demontáž 3 svítidel, 2 spínačů a kabeláže</t>
  </si>
  <si>
    <t>zadní stěna do šachty koup. : 2,50*0,60</t>
  </si>
  <si>
    <t>971033521R00</t>
  </si>
  <si>
    <t>Vybourání otvorů ve zdivu cihelném z jakýchkoliv cihel pálených_x000D_
 na jakoukoliv maltu vápenou nebo vápenocementovou, plochy do 1 m2, tloušťky do 100 mm</t>
  </si>
  <si>
    <t>Doplnění 2 jističů – B10A/1 a B16A/1, provedení 3 vývodů dle popisu v technické zprávě</t>
  </si>
  <si>
    <t>Pol__18</t>
  </si>
  <si>
    <t>zadní stěna do šachty koup. : 2,5*0,30*0,10</t>
  </si>
  <si>
    <t>WC - zad.stěna : 3,0*1,20</t>
  </si>
  <si>
    <t>WC : (1,25+0,90)*2*3,80</t>
  </si>
  <si>
    <t>koupelna : (1,65+1,75)*2*3,80</t>
  </si>
  <si>
    <t>kuchyň : 2,92*3,80</t>
  </si>
  <si>
    <t>979011111R00</t>
  </si>
  <si>
    <t>Svislá doprava suti a vybouraných hmot za prvé podlaží nad nebo pod základním podlažím</t>
  </si>
  <si>
    <t>Rozvaděč oceloplechový, zapuštěný, IP30/20</t>
  </si>
  <si>
    <t>výzbroj, parametry a provedení dle výkresu rozvaděče RB6</t>
  </si>
  <si>
    <t>zadní stěna do šachty koup. : 2,80*0,60</t>
  </si>
  <si>
    <t>odpočet obkladů : -7,67</t>
  </si>
  <si>
    <t>pod obkl. : 7,67</t>
  </si>
  <si>
    <t>koupelna : 0,75*2,5</t>
  </si>
  <si>
    <t>WC : 2</t>
  </si>
  <si>
    <t>999281108R00</t>
  </si>
  <si>
    <t xml:space="preserve">Přesun hmot pro opravy a údržbu objektů pro opravy a údržbu dosavadních objektů včetně vnějších plášťů_x000D_
 výšky do 12 m,  </t>
  </si>
  <si>
    <t>koup.za vanou : 1,90*(1,4+0,75)</t>
  </si>
  <si>
    <t>WC - podl. : 1,25*0,90</t>
  </si>
  <si>
    <t>WC - vytažení : 0,15*(1,25+0,90)*2</t>
  </si>
  <si>
    <t>1,13*1,1</t>
  </si>
  <si>
    <t>koup.za vanou : 1,50*(1,4+0,75)</t>
  </si>
  <si>
    <t>7,67*1,07</t>
  </si>
  <si>
    <t>demontáž 1 svítidla, 2 spínačů a kabeláže</t>
  </si>
  <si>
    <t>3,67</t>
  </si>
  <si>
    <t>17,37</t>
  </si>
  <si>
    <t>zadní stěna do šachty : 2,5*0,30</t>
  </si>
  <si>
    <t>Doplnění proud.chrániče 4P,25A,30mA a 2 jističů</t>
  </si>
  <si>
    <t>B10A/1 a  B16A/1, provedení 3 vývodů</t>
  </si>
  <si>
    <t>úpravy budou dle popisu v technické zprávě</t>
  </si>
  <si>
    <t>sprch.kout : 0,80*2,25</t>
  </si>
  <si>
    <t>zadní stěna do šachty koup. : 3,00*0,60</t>
  </si>
  <si>
    <t>WC - zad.stěna : 3,75*1,20</t>
  </si>
  <si>
    <t>příčka kout : 0,8*2,25*2</t>
  </si>
  <si>
    <t>koupelna : (1,55+1,75)*2*2,50</t>
  </si>
  <si>
    <t>kuchyň : 2,60*2,50</t>
  </si>
  <si>
    <t>odpočet obkladů : -15,87</t>
  </si>
  <si>
    <t>(+0,00/+0,15 m) : 0,80*1,025</t>
  </si>
  <si>
    <t>pod dlažbu : 3,58</t>
  </si>
  <si>
    <t>pod obklady : 15,87</t>
  </si>
  <si>
    <t>WC : 0,95</t>
  </si>
  <si>
    <t>koupelna : 2,71</t>
  </si>
  <si>
    <t>2*(1,05+0,9)-0,6</t>
  </si>
  <si>
    <t>koupelna : 1,5*(1,75+1,55)*2+0,85*0,30</t>
  </si>
  <si>
    <t>WC : 1,05*0,90</t>
  </si>
  <si>
    <t>koup. : 2,63</t>
  </si>
  <si>
    <t>...vytažení na stěny 150 mm : 0,15*((1,75+1,55)*2-0,60)</t>
  </si>
  <si>
    <t>0,15*(1,05+0,9)*2</t>
  </si>
  <si>
    <t>(1,55+1,75)*2+0,75*2</t>
  </si>
  <si>
    <t>koup. : 1,55*1,75-0,1*0,8</t>
  </si>
  <si>
    <t>3,58*1,1</t>
  </si>
  <si>
    <t>WC : 1,05*0,9</t>
  </si>
  <si>
    <t>koupelna : 1,75*1,55</t>
  </si>
  <si>
    <t>koup. : 2,10*(0,7*2+0,9)</t>
  </si>
  <si>
    <t>1,50*(1,75+1,55)*2-1,5*(0,7+0,9+0,6)</t>
  </si>
  <si>
    <t>781670114JAA</t>
  </si>
  <si>
    <t>Obklad horního líce stěn sprch.koutu, šířka do 15 cm, do tmele - D+M</t>
  </si>
  <si>
    <t>15,87*1,07</t>
  </si>
  <si>
    <t>Rozvaděč oceloplechový, zapuštěný, IP30/20, výzbroj, parametry a provedení dle výkresu rozvaděče RB9</t>
  </si>
  <si>
    <t>koup. : 2,50*0,30*0,10</t>
  </si>
  <si>
    <t>zadní stěna do šachty koup. : 2,8*0,60</t>
  </si>
  <si>
    <t>WC - zad.stěna : 3,30*1,20</t>
  </si>
  <si>
    <t>WC : (1,25+0,90)*2*2,5</t>
  </si>
  <si>
    <t>koupelna : (1,65+1,75)*2*2,5</t>
  </si>
  <si>
    <t>odpočet obkladů : -6,01</t>
  </si>
  <si>
    <t>pod dlažbu : 1,125</t>
  </si>
  <si>
    <t>pod obklady : 6,615</t>
  </si>
  <si>
    <t>WC : 2*(1,25+0,9)-0,6</t>
  </si>
  <si>
    <t>koup. : 2,50*2</t>
  </si>
  <si>
    <t>koup. : 2,50*0,30</t>
  </si>
  <si>
    <t>Demontáž skřínek, závěsů, háčků, svítidel a ostatních doplňků vybavení v  WC</t>
  </si>
  <si>
    <t>...vytažení na stěny 150 mm : 0,15*((1,25+0,90)*2-0,60)</t>
  </si>
  <si>
    <t>koup. - za vanou : 0,75*2,10</t>
  </si>
  <si>
    <t>koup. za vanou : 0,75*2,10</t>
  </si>
  <si>
    <t>6,01*1,07</t>
  </si>
  <si>
    <t>1</t>
  </si>
  <si>
    <t>5*0,15</t>
  </si>
  <si>
    <t>WC : (0,95+0,90)*2*3,00</t>
  </si>
  <si>
    <t>odpočet obkladů : -4,65</t>
  </si>
  <si>
    <t>pod dlažbu : 0,855</t>
  </si>
  <si>
    <t>pod obklady : 4,65</t>
  </si>
  <si>
    <t>WC : 0,95*0,9</t>
  </si>
  <si>
    <t>WC : 1,5*(0,9+0,95)*2</t>
  </si>
  <si>
    <t>Demontáž skřínek, závěsů, háčků, svítidel a ostatních doplňků vybavení v WC</t>
  </si>
  <si>
    <t>WC : 0,95*0,90</t>
  </si>
  <si>
    <t>0,15*(0,90+0,95)*2</t>
  </si>
  <si>
    <t>(0,95+0,90)*2</t>
  </si>
  <si>
    <t xml:space="preserve">  WC : 0,95*0,90</t>
  </si>
  <si>
    <t>0,855*1,1</t>
  </si>
  <si>
    <t>WC : 1,50*(0,95+0,90)*2</t>
  </si>
  <si>
    <t>4,65*1,07</t>
  </si>
  <si>
    <t>979011121R00</t>
  </si>
  <si>
    <t>Svislá doprava suti a vybouraných hmot příplatek za každé další podlaží</t>
  </si>
  <si>
    <t>odpočet obkladů : -6,68</t>
  </si>
  <si>
    <t>pod obklady : 6,68</t>
  </si>
  <si>
    <t>WC : 1,8*(0,9+1,25)*2</t>
  </si>
  <si>
    <t>-1,8*0,60</t>
  </si>
  <si>
    <t>0,15*(0,90+1,25)*2</t>
  </si>
  <si>
    <t xml:space="preserve">  WC : 1,125*0,90</t>
  </si>
  <si>
    <t>1,02*1,1</t>
  </si>
  <si>
    <t>WC : 1,80*(1,255+0,90)*2</t>
  </si>
  <si>
    <t>-1,80*0,60</t>
  </si>
  <si>
    <t>6,68*1,07</t>
  </si>
  <si>
    <t>pod obklady : 19,47</t>
  </si>
  <si>
    <t>kuchyň : 3,5*0,6</t>
  </si>
  <si>
    <t>19,47*1,07</t>
  </si>
  <si>
    <t>Rozvaděč oceloplechový, zapuštěný, IP30/20 výzbroj, parametry a provedení dle výkresu rozvaděče RB1</t>
  </si>
  <si>
    <t>montáž rozvaděče RB15 a výše uvedených položek montážního materiálu</t>
  </si>
  <si>
    <t>342261112RS4</t>
  </si>
  <si>
    <t>Příčky z desek sádrokartonových jednoduché opláštění, jednoduchá konstrukce CW 75 tloušťka příčky 100 mm, desky protipožární impregnované, tloušťky 12,5 mm, tloušťka izolace 60 mm</t>
  </si>
  <si>
    <t>zřízení nosné konstrukce příčky, vložení tepelné izolace tl. do 5 cm, montáž desek, tmelení spár Q2 a úprava rohů. Včetně dodávek materiálu.</t>
  </si>
  <si>
    <t>1,0*2,5</t>
  </si>
  <si>
    <t>342262111RT4</t>
  </si>
  <si>
    <t>Příčky z desek sádrokartonových dvojité opláštění, dvojitá konstrukce CW 50  tloušťka příčky 155 mm, desky protipožární impregnované, tloušťky 12,5 mm, tloušťka izolace 50 mm, požární odolnost EI 60</t>
  </si>
  <si>
    <t>1,95*3,00</t>
  </si>
  <si>
    <t>sprch.kout : 0,751*2,25</t>
  </si>
  <si>
    <t>342267111RT4</t>
  </si>
  <si>
    <t>Obklady konstrukcí sádrokartonovými deskami obklady dřevěných konstrukcí_x000D_
 obklad sloupů a trámů do 500 x500 mm_x000D_
 1x opláštění, dvoustranné, deska protipožární impregnovaná tloušťky 12,5 mm</t>
  </si>
  <si>
    <t>2,5*2</t>
  </si>
  <si>
    <t>342262113JS4</t>
  </si>
  <si>
    <t>Příčka sádrokart. dvoj. oc. kce, 2x opl. tl.300 mm, desky požár. impreg.tl.12,5 mm, minerál tl. 2x8 cm</t>
  </si>
  <si>
    <t>0,95*2,5</t>
  </si>
  <si>
    <t>2*0,25</t>
  </si>
  <si>
    <t>koupelna : (3,02+1,95)*2*2,50</t>
  </si>
  <si>
    <t>kuchyň : 1,95*2,50</t>
  </si>
  <si>
    <t>odpočet obkladů : -1,50*(3,02+0,95+1,594+0,7+1,95)</t>
  </si>
  <si>
    <t>-2,1*(0,9+0,751)</t>
  </si>
  <si>
    <t>(+0,00/+0,15 m) : 0,80*0,751</t>
  </si>
  <si>
    <t>pod dlažbu : 5,89</t>
  </si>
  <si>
    <t>pod obklady : 17,70</t>
  </si>
  <si>
    <t>(1,7+0,75)*0,60</t>
  </si>
  <si>
    <t>965042241R00</t>
  </si>
  <si>
    <t>Bourání podkladů pod dlažby nebo litých celistvých dlažeb a mazanin  betonových nebo z litého asfaltu, tloušťky přes 100 mm, plochy přes 4 m2</t>
  </si>
  <si>
    <t>0,15*(1,95*3,02)*0,50</t>
  </si>
  <si>
    <t>koupelna : 1,95*3,02</t>
  </si>
  <si>
    <t>zadní stěna do šachty : 3,0*2*2</t>
  </si>
  <si>
    <t>koupelna : 1,8*(1,95+3,02)*2</t>
  </si>
  <si>
    <t>koup. : 5,89</t>
  </si>
  <si>
    <t>...sprch.kout : 2,10*(0,751*2+0,90)</t>
  </si>
  <si>
    <t>...vytažení na stěny 150 mm : 0,15*((1,95+3,02)*2-0,60-0,90)</t>
  </si>
  <si>
    <t>(3,02+1,95+0,751)*2</t>
  </si>
  <si>
    <t>5,89*1,1</t>
  </si>
  <si>
    <t>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t>
  </si>
  <si>
    <t>2,1*(0,751*2+0,9)</t>
  </si>
  <si>
    <t>1,5*(3,02*2+1,95*2-0,9)</t>
  </si>
  <si>
    <t>-1,5*0,6</t>
  </si>
  <si>
    <t>kout : 0,751</t>
  </si>
  <si>
    <t>17,70*1,07</t>
  </si>
  <si>
    <t>784450025RA0</t>
  </si>
  <si>
    <t>Malby z malířských směsí disperzní na SDK, penetrace jednonásobná, malba dvojnásobná, bílá</t>
  </si>
  <si>
    <t>2,5+5,85+2,38+5,0*(0,4+0,25)</t>
  </si>
  <si>
    <t>Doplnění 3 jističů – B10A/1 a 2x B16A/1, provedení 3 vývodů</t>
  </si>
  <si>
    <t>montáž rozvaděče RB1,</t>
  </si>
  <si>
    <t>zadní stěna do šachty koup. : 4,5*0,5*0,10*9</t>
  </si>
  <si>
    <t>4,5*2*9</t>
  </si>
  <si>
    <t>411387531J00</t>
  </si>
  <si>
    <t>Zabetonování otvorů 0,25 m2 ve stropech a klenbách, vč.bednění</t>
  </si>
  <si>
    <t>DLE PROJ. : 10</t>
  </si>
  <si>
    <t>611401211RT2</t>
  </si>
  <si>
    <t>Omítka malých ploch na stropech přes 0,09 do 0,25 m2, vápennou štukovou omítkou</t>
  </si>
  <si>
    <t xml:space="preserve">  koup. : 8</t>
  </si>
  <si>
    <t xml:space="preserve">  WC : 3</t>
  </si>
  <si>
    <t>11*0,25</t>
  </si>
  <si>
    <t>zadní stěna do šachty : 0,8*4,5*9</t>
  </si>
  <si>
    <t>...WC : 2,5*(1,475+0,855)*2</t>
  </si>
  <si>
    <t>2,5*(1,10+0,9)*2</t>
  </si>
  <si>
    <t>2,5*(1,175+0,9)*2</t>
  </si>
  <si>
    <t>2,5*(1,175+0,8)*2</t>
  </si>
  <si>
    <t>...UMYV. : 2,5*(0,65*3)</t>
  </si>
  <si>
    <t>2,5*(0,9+0,55*2)</t>
  </si>
  <si>
    <t>2,5*(0,1+2,05+1,6+2,05+0,1+1,6)</t>
  </si>
  <si>
    <t>2,5*(0,85+0,75*2)</t>
  </si>
  <si>
    <t>...OSTAT. : 2,5*(0,85+1,6)*2</t>
  </si>
  <si>
    <t>Mezisoučet</t>
  </si>
  <si>
    <t>odpočet obkladů : -44,02</t>
  </si>
  <si>
    <t>koup. : 8</t>
  </si>
  <si>
    <t>WC : 6</t>
  </si>
  <si>
    <t>pod dlažbu : 15,18</t>
  </si>
  <si>
    <t>pod obklady : 44,02</t>
  </si>
  <si>
    <t>odh. : 0,30*(0,9+0,55+0,65+0,65)*2</t>
  </si>
  <si>
    <t>962031116R00</t>
  </si>
  <si>
    <t>Bourání příček z cihel pálených plných, tloušťky 140 mm</t>
  </si>
  <si>
    <t>odh. : (0,9*0,55+0,65*0,65)</t>
  </si>
  <si>
    <t>WC : 1,475*0,855</t>
  </si>
  <si>
    <t>1,10*0,9</t>
  </si>
  <si>
    <t>1,175*0,9</t>
  </si>
  <si>
    <t>1,175*0,8</t>
  </si>
  <si>
    <t>UMYV. : 2,05*1,6</t>
  </si>
  <si>
    <t>1,725*1,8+1,1*1,7</t>
  </si>
  <si>
    <t>OSTAT. : 0,85*1,6</t>
  </si>
  <si>
    <t>1,1*1,2</t>
  </si>
  <si>
    <t>zadní stěna do šachty : 4,5*2*9</t>
  </si>
  <si>
    <t>zadní stěna do šachty : 0,5*4,5*9</t>
  </si>
  <si>
    <t>...WC : 1,5*(1,475+0,855)*2</t>
  </si>
  <si>
    <t>1,5*(1,10+0,9)*2</t>
  </si>
  <si>
    <t>1,5*(1,175+0,9)*2</t>
  </si>
  <si>
    <t>1,5*(1,175+0,8)*2</t>
  </si>
  <si>
    <t>odpočet otvorů : -0,6*1,97*4</t>
  </si>
  <si>
    <t>...UMYV. : 2,1*(0,65*3)</t>
  </si>
  <si>
    <t>2,1*(0,9+0,55*2)</t>
  </si>
  <si>
    <t>1,5*(0,1+2,05+1,6+2,05+0,1+1,6)</t>
  </si>
  <si>
    <t>1,5*(0,85+0,75*2)</t>
  </si>
  <si>
    <t>odpočet otvorů : -0,6*1,97*5</t>
  </si>
  <si>
    <t>...OSTAT. : 1,5*(0,85+1,6)*2</t>
  </si>
  <si>
    <t>-0,6*1,5</t>
  </si>
  <si>
    <t>...podlahy : 15,18</t>
  </si>
  <si>
    <t>...SPRCHY : 2,1*(0,751*2+0,9)</t>
  </si>
  <si>
    <t>...VYTAŽENÍ 15 CM : 0,15*(3,02*2+1,95*2-0,9)</t>
  </si>
  <si>
    <t>...WC : (1,475+0,855)*2</t>
  </si>
  <si>
    <t>(1,10+0,9)*2</t>
  </si>
  <si>
    <t>(1,175+0,9)*2</t>
  </si>
  <si>
    <t>...UMYV. : (0,65*3)</t>
  </si>
  <si>
    <t>(0,9+0,55*2)</t>
  </si>
  <si>
    <t>(0,1+2,05+1,6+2,05+0,1+1,6)</t>
  </si>
  <si>
    <t>(0,85+0,75*2)</t>
  </si>
  <si>
    <t>...OSTAT. : (0,85+1,6)*2</t>
  </si>
  <si>
    <t>15,18*1,1</t>
  </si>
  <si>
    <t>Stávající stěny budou opatřeny keramickým obkladem včetně horizontální ploch těchto stěn. Výška obkladu bude standardně 1200 mm. Budou použity ukončovací a rohové lišty AL. Výšky obkladů jsou popsány ve výkresech. Kouty a rohy budou opatřeny těsnícím provazcem a silikonovým tmelem. Spáry budu opatřeny spárovačkou s odstínem, který bude odsouhlasen s investorem.</t>
  </si>
  <si>
    <t>44,02*1,1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</si>
</sst>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11"/>
      <color indexed="81"/>
      <name val="Tahoma"/>
      <family val="2"/>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8">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8" fillId="0" borderId="39" xfId="0" applyFont="1" applyBorder="1" applyAlignment="1">
      <alignment vertical="top"/>
    </xf>
    <xf numFmtId="49" fontId="18" fillId="0" borderId="40" xfId="0" applyNumberFormat="1" applyFont="1" applyBorder="1" applyAlignment="1">
      <alignment vertical="top"/>
    </xf>
    <xf numFmtId="0" fontId="18" fillId="0" borderId="40" xfId="0" applyFont="1" applyBorder="1" applyAlignment="1">
      <alignment horizontal="center" vertical="top" shrinkToFit="1"/>
    </xf>
    <xf numFmtId="164" fontId="18" fillId="0" borderId="40" xfId="0" applyNumberFormat="1" applyFont="1" applyBorder="1" applyAlignment="1">
      <alignment vertical="top" shrinkToFit="1"/>
    </xf>
    <xf numFmtId="4" fontId="18" fillId="4" borderId="40" xfId="0" applyNumberFormat="1" applyFont="1" applyFill="1" applyBorder="1" applyAlignment="1" applyProtection="1">
      <alignment vertical="top" shrinkToFit="1"/>
      <protection locked="0"/>
    </xf>
    <xf numFmtId="4" fontId="18" fillId="0" borderId="40" xfId="0" applyNumberFormat="1" applyFont="1" applyBorder="1" applyAlignment="1">
      <alignment vertical="top" shrinkToFit="1"/>
    </xf>
    <xf numFmtId="4" fontId="18" fillId="0" borderId="41" xfId="0" applyNumberFormat="1" applyFont="1" applyBorder="1" applyAlignment="1">
      <alignment vertical="top" shrinkToFit="1"/>
    </xf>
    <xf numFmtId="0" fontId="18" fillId="0" borderId="42" xfId="0" applyFont="1" applyBorder="1" applyAlignment="1">
      <alignment vertical="top"/>
    </xf>
    <xf numFmtId="49" fontId="18" fillId="0" borderId="43" xfId="0" applyNumberFormat="1" applyFont="1" applyBorder="1" applyAlignment="1">
      <alignment vertical="top"/>
    </xf>
    <xf numFmtId="0" fontId="18" fillId="0" borderId="43" xfId="0" applyFont="1" applyBorder="1" applyAlignment="1">
      <alignment horizontal="center" vertical="top" shrinkToFit="1"/>
    </xf>
    <xf numFmtId="164" fontId="18" fillId="0" borderId="43" xfId="0" applyNumberFormat="1" applyFont="1" applyBorder="1" applyAlignment="1">
      <alignment vertical="top" shrinkToFit="1"/>
    </xf>
    <xf numFmtId="4" fontId="18" fillId="4" borderId="43" xfId="0" applyNumberFormat="1" applyFont="1" applyFill="1" applyBorder="1" applyAlignment="1" applyProtection="1">
      <alignment vertical="top" shrinkToFit="1"/>
      <protection locked="0"/>
    </xf>
    <xf numFmtId="4" fontId="18" fillId="0" borderId="43" xfId="0" applyNumberFormat="1" applyFont="1" applyBorder="1" applyAlignment="1">
      <alignment vertical="top" shrinkToFit="1"/>
    </xf>
    <xf numFmtId="4" fontId="18"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3" xfId="0" applyNumberFormat="1" applyFont="1" applyBorder="1" applyAlignment="1">
      <alignment horizontal="left" vertical="top" wrapText="1"/>
    </xf>
    <xf numFmtId="49" fontId="18"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Border="1" applyAlignment="1">
      <alignment horizontal="center" vertical="top" shrinkToFit="1"/>
    </xf>
    <xf numFmtId="164" fontId="19" fillId="0" borderId="0" xfId="0" applyNumberFormat="1" applyFont="1" applyBorder="1" applyAlignment="1">
      <alignment vertical="top" shrinkToFit="1"/>
    </xf>
    <xf numFmtId="4" fontId="19" fillId="0" borderId="0" xfId="0" applyNumberFormat="1" applyFont="1" applyBorder="1" applyAlignment="1">
      <alignment vertical="top" shrinkToFit="1"/>
    </xf>
    <xf numFmtId="0" fontId="20" fillId="0" borderId="0" xfId="0" applyNumberFormat="1" applyFont="1" applyAlignment="1">
      <alignment wrapText="1"/>
    </xf>
    <xf numFmtId="49" fontId="19" fillId="0" borderId="0" xfId="0"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164" fontId="18" fillId="4" borderId="0" xfId="0" applyNumberFormat="1" applyFont="1" applyFill="1" applyBorder="1" applyAlignment="1" applyProtection="1">
      <alignment vertical="top" shrinkToFit="1"/>
      <protection locked="0"/>
    </xf>
    <xf numFmtId="164" fontId="21" fillId="0" borderId="0" xfId="0" quotePrefix="1" applyNumberFormat="1" applyFont="1" applyBorder="1" applyAlignment="1">
      <alignment horizontal="left" vertical="top" wrapText="1"/>
    </xf>
    <xf numFmtId="164" fontId="22" fillId="0" borderId="0" xfId="0"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164" fontId="24" fillId="0" borderId="0" xfId="0" applyNumberFormat="1" applyFont="1" applyBorder="1" applyAlignment="1">
      <alignment horizontal="center" vertical="top" wrapText="1" shrinkToFit="1"/>
    </xf>
    <xf numFmtId="164" fontId="24" fillId="0" borderId="0" xfId="0" applyNumberFormat="1" applyFont="1" applyBorder="1" applyAlignment="1">
      <alignment vertical="top" wrapText="1" shrinkToFit="1"/>
    </xf>
    <xf numFmtId="164" fontId="24"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3" fontId="0" fillId="0" borderId="32" xfId="0" applyNumberFormat="1" applyBorder="1" applyAlignment="1">
      <alignment vertical="center"/>
    </xf>
    <xf numFmtId="3" fontId="0" fillId="0" borderId="32" xfId="0" applyNumberForma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212" t="s">
        <v>39</v>
      </c>
      <c r="B2" s="212"/>
      <c r="C2" s="212"/>
      <c r="D2" s="212"/>
      <c r="E2" s="212"/>
      <c r="F2" s="212"/>
      <c r="G2" s="212"/>
    </row>
  </sheetData>
  <sheetProtection algorithmName="SHA-512" hashValue="mgkzqiXiI5rRrWDL3bBVPlL2C/IMM6B2tvrYJtkgbkW7/DY/0Ld8HjyRv4ZQqvV0rz5RhzoxAMqT7iOZhYG+6Q==" saltValue="sgckLVyjTwUWrQtFAK8DP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236"/>
  <sheetViews>
    <sheetView showGridLines="0" tabSelected="1" topLeftCell="B22"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8" t="s">
        <v>36</v>
      </c>
      <c r="B1" s="223" t="s">
        <v>41</v>
      </c>
      <c r="C1" s="224"/>
      <c r="D1" s="224"/>
      <c r="E1" s="224"/>
      <c r="F1" s="224"/>
      <c r="G1" s="224"/>
      <c r="H1" s="224"/>
      <c r="I1" s="224"/>
      <c r="J1" s="225"/>
    </row>
    <row r="2" spans="1:15" ht="36" customHeight="1" x14ac:dyDescent="0.2">
      <c r="A2" s="3"/>
      <c r="B2" s="74" t="s">
        <v>22</v>
      </c>
      <c r="C2" s="75"/>
      <c r="D2" s="76" t="s">
        <v>44</v>
      </c>
      <c r="E2" s="232" t="s">
        <v>45</v>
      </c>
      <c r="F2" s="233"/>
      <c r="G2" s="233"/>
      <c r="H2" s="233"/>
      <c r="I2" s="233"/>
      <c r="J2" s="234"/>
      <c r="O2" s="2"/>
    </row>
    <row r="3" spans="1:15" ht="27" hidden="1" customHeight="1" x14ac:dyDescent="0.2">
      <c r="A3" s="3"/>
      <c r="B3" s="77"/>
      <c r="C3" s="75"/>
      <c r="D3" s="78"/>
      <c r="E3" s="235"/>
      <c r="F3" s="236"/>
      <c r="G3" s="236"/>
      <c r="H3" s="236"/>
      <c r="I3" s="236"/>
      <c r="J3" s="237"/>
    </row>
    <row r="4" spans="1:15" ht="23.25" customHeight="1" x14ac:dyDescent="0.2">
      <c r="A4" s="3"/>
      <c r="B4" s="79"/>
      <c r="C4" s="80"/>
      <c r="D4" s="81"/>
      <c r="E4" s="245"/>
      <c r="F4" s="245"/>
      <c r="G4" s="245"/>
      <c r="H4" s="245"/>
      <c r="I4" s="245"/>
      <c r="J4" s="246"/>
    </row>
    <row r="5" spans="1:15" ht="24" customHeight="1" x14ac:dyDescent="0.2">
      <c r="A5" s="3"/>
      <c r="B5" s="42" t="s">
        <v>42</v>
      </c>
      <c r="C5" s="4"/>
      <c r="D5" s="82" t="s">
        <v>46</v>
      </c>
      <c r="E5" s="24"/>
      <c r="F5" s="24"/>
      <c r="G5" s="24"/>
      <c r="H5" s="26" t="s">
        <v>40</v>
      </c>
      <c r="I5" s="82" t="s">
        <v>50</v>
      </c>
      <c r="J5" s="10"/>
    </row>
    <row r="6" spans="1:15" ht="15.75" customHeight="1" x14ac:dyDescent="0.2">
      <c r="A6" s="3"/>
      <c r="B6" s="37"/>
      <c r="C6" s="24"/>
      <c r="D6" s="82" t="s">
        <v>47</v>
      </c>
      <c r="E6" s="24"/>
      <c r="F6" s="24"/>
      <c r="G6" s="24"/>
      <c r="H6" s="26" t="s">
        <v>34</v>
      </c>
      <c r="I6" s="82" t="s">
        <v>51</v>
      </c>
      <c r="J6" s="10"/>
    </row>
    <row r="7" spans="1:15" ht="15.75" customHeight="1" x14ac:dyDescent="0.2">
      <c r="A7" s="3"/>
      <c r="B7" s="38"/>
      <c r="C7" s="25"/>
      <c r="D7" s="84" t="s">
        <v>49</v>
      </c>
      <c r="E7" s="83" t="s">
        <v>48</v>
      </c>
      <c r="F7" s="31"/>
      <c r="G7" s="31"/>
      <c r="H7" s="32"/>
      <c r="I7" s="31"/>
      <c r="J7" s="46"/>
    </row>
    <row r="8" spans="1:15" ht="24" hidden="1" customHeight="1" x14ac:dyDescent="0.2">
      <c r="A8" s="3"/>
      <c r="B8" s="42" t="s">
        <v>20</v>
      </c>
      <c r="C8" s="4"/>
      <c r="D8" s="85" t="s">
        <v>52</v>
      </c>
      <c r="E8" s="4"/>
      <c r="F8" s="4"/>
      <c r="G8" s="41"/>
      <c r="H8" s="26" t="s">
        <v>40</v>
      </c>
      <c r="I8" s="82" t="s">
        <v>56</v>
      </c>
      <c r="J8" s="10"/>
    </row>
    <row r="9" spans="1:15" ht="15.75" hidden="1" customHeight="1" x14ac:dyDescent="0.2">
      <c r="A9" s="3"/>
      <c r="B9" s="3"/>
      <c r="C9" s="4"/>
      <c r="D9" s="85" t="s">
        <v>53</v>
      </c>
      <c r="E9" s="4"/>
      <c r="F9" s="4"/>
      <c r="G9" s="41"/>
      <c r="H9" s="26" t="s">
        <v>34</v>
      </c>
      <c r="I9" s="30"/>
      <c r="J9" s="10"/>
    </row>
    <row r="10" spans="1:15" ht="15.75" hidden="1" customHeight="1" x14ac:dyDescent="0.2">
      <c r="A10" s="3"/>
      <c r="B10" s="47"/>
      <c r="C10" s="25"/>
      <c r="D10" s="87" t="s">
        <v>55</v>
      </c>
      <c r="E10" s="86" t="s">
        <v>54</v>
      </c>
      <c r="F10" s="50"/>
      <c r="G10" s="48"/>
      <c r="H10" s="48"/>
      <c r="I10" s="49"/>
      <c r="J10" s="46"/>
    </row>
    <row r="11" spans="1:15" ht="24" customHeight="1" x14ac:dyDescent="0.2">
      <c r="A11" s="3"/>
      <c r="B11" s="42" t="s">
        <v>19</v>
      </c>
      <c r="C11" s="4"/>
      <c r="D11" s="239"/>
      <c r="E11" s="239"/>
      <c r="F11" s="239"/>
      <c r="G11" s="239"/>
      <c r="H11" s="26" t="s">
        <v>40</v>
      </c>
      <c r="I11" s="89"/>
      <c r="J11" s="10"/>
    </row>
    <row r="12" spans="1:15" ht="15.75" customHeight="1" x14ac:dyDescent="0.2">
      <c r="A12" s="3"/>
      <c r="B12" s="37"/>
      <c r="C12" s="24"/>
      <c r="D12" s="244"/>
      <c r="E12" s="244"/>
      <c r="F12" s="244"/>
      <c r="G12" s="244"/>
      <c r="H12" s="26" t="s">
        <v>34</v>
      </c>
      <c r="I12" s="89"/>
      <c r="J12" s="10"/>
    </row>
    <row r="13" spans="1:15" ht="15.75" customHeight="1" x14ac:dyDescent="0.2">
      <c r="A13" s="3"/>
      <c r="B13" s="38"/>
      <c r="C13" s="25"/>
      <c r="D13" s="88"/>
      <c r="E13" s="247"/>
      <c r="F13" s="248"/>
      <c r="G13" s="248"/>
      <c r="H13" s="27"/>
      <c r="I13" s="31"/>
      <c r="J13" s="46"/>
    </row>
    <row r="14" spans="1:15" ht="24" hidden="1" customHeight="1" x14ac:dyDescent="0.2">
      <c r="A14" s="3"/>
      <c r="B14" s="61" t="s">
        <v>21</v>
      </c>
      <c r="C14" s="62"/>
      <c r="D14" s="63" t="s">
        <v>43</v>
      </c>
      <c r="E14" s="64"/>
      <c r="F14" s="64"/>
      <c r="G14" s="64"/>
      <c r="H14" s="65"/>
      <c r="I14" s="64"/>
      <c r="J14" s="66"/>
    </row>
    <row r="15" spans="1:15" ht="32.25" customHeight="1" x14ac:dyDescent="0.2">
      <c r="A15" s="3"/>
      <c r="B15" s="47" t="s">
        <v>32</v>
      </c>
      <c r="C15" s="67"/>
      <c r="D15" s="48"/>
      <c r="E15" s="238"/>
      <c r="F15" s="238"/>
      <c r="G15" s="240"/>
      <c r="H15" s="240"/>
      <c r="I15" s="240" t="s">
        <v>29</v>
      </c>
      <c r="J15" s="241"/>
    </row>
    <row r="16" spans="1:15" ht="23.25" customHeight="1" x14ac:dyDescent="0.2">
      <c r="A16" s="142" t="s">
        <v>24</v>
      </c>
      <c r="B16" s="52" t="s">
        <v>24</v>
      </c>
      <c r="C16" s="53"/>
      <c r="D16" s="54"/>
      <c r="E16" s="229"/>
      <c r="F16" s="230"/>
      <c r="G16" s="229"/>
      <c r="H16" s="230"/>
      <c r="I16" s="229">
        <f>SUMIF(F173:F232,A16,I173:I232)+SUMIF(F173:F232,"PSU",I173:I232)</f>
        <v>0</v>
      </c>
      <c r="J16" s="231"/>
    </row>
    <row r="17" spans="1:10" ht="23.25" customHeight="1" x14ac:dyDescent="0.2">
      <c r="A17" s="142" t="s">
        <v>25</v>
      </c>
      <c r="B17" s="52" t="s">
        <v>25</v>
      </c>
      <c r="C17" s="53"/>
      <c r="D17" s="54"/>
      <c r="E17" s="229"/>
      <c r="F17" s="230"/>
      <c r="G17" s="229"/>
      <c r="H17" s="230"/>
      <c r="I17" s="229">
        <f>SUMIF(F173:F232,A17,I173:I232)</f>
        <v>0</v>
      </c>
      <c r="J17" s="231"/>
    </row>
    <row r="18" spans="1:10" ht="23.25" customHeight="1" x14ac:dyDescent="0.2">
      <c r="A18" s="142" t="s">
        <v>26</v>
      </c>
      <c r="B18" s="52" t="s">
        <v>26</v>
      </c>
      <c r="C18" s="53"/>
      <c r="D18" s="54"/>
      <c r="E18" s="229"/>
      <c r="F18" s="230"/>
      <c r="G18" s="229"/>
      <c r="H18" s="230"/>
      <c r="I18" s="229">
        <f>SUMIF(F173:F232,A18,I173:I232)</f>
        <v>0</v>
      </c>
      <c r="J18" s="231"/>
    </row>
    <row r="19" spans="1:10" ht="23.25" customHeight="1" x14ac:dyDescent="0.2">
      <c r="A19" s="142" t="s">
        <v>263</v>
      </c>
      <c r="B19" s="52" t="s">
        <v>27</v>
      </c>
      <c r="C19" s="53"/>
      <c r="D19" s="54"/>
      <c r="E19" s="229"/>
      <c r="F19" s="230"/>
      <c r="G19" s="229"/>
      <c r="H19" s="230"/>
      <c r="I19" s="229">
        <f>SUMIF(F173:F232,A19,I173:I232)</f>
        <v>0</v>
      </c>
      <c r="J19" s="231"/>
    </row>
    <row r="20" spans="1:10" ht="23.25" customHeight="1" x14ac:dyDescent="0.2">
      <c r="A20" s="142" t="s">
        <v>264</v>
      </c>
      <c r="B20" s="52" t="s">
        <v>28</v>
      </c>
      <c r="C20" s="53"/>
      <c r="D20" s="54"/>
      <c r="E20" s="229"/>
      <c r="F20" s="230"/>
      <c r="G20" s="229"/>
      <c r="H20" s="230"/>
      <c r="I20" s="229">
        <f>SUMIF(F173:F232,A20,I173:I232)</f>
        <v>0</v>
      </c>
      <c r="J20" s="231"/>
    </row>
    <row r="21" spans="1:10" ht="23.25" customHeight="1" x14ac:dyDescent="0.2">
      <c r="A21" s="3"/>
      <c r="B21" s="69" t="s">
        <v>29</v>
      </c>
      <c r="C21" s="70"/>
      <c r="D21" s="71"/>
      <c r="E21" s="242"/>
      <c r="F21" s="243"/>
      <c r="G21" s="242"/>
      <c r="H21" s="243"/>
      <c r="I21" s="242">
        <f>SUM(I16:J20)</f>
        <v>0</v>
      </c>
      <c r="J21" s="25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52">
        <f>ZakladDPHSniVypocet</f>
        <v>0</v>
      </c>
      <c r="H23" s="253"/>
      <c r="I23" s="253"/>
      <c r="J23" s="57" t="str">
        <f t="shared" ref="J23:J28" si="0">Mena</f>
        <v>CZK</v>
      </c>
    </row>
    <row r="24" spans="1:10" ht="23.25" customHeight="1" x14ac:dyDescent="0.2">
      <c r="A24" s="3">
        <f>(A23-INT(A23))*100</f>
        <v>0</v>
      </c>
      <c r="B24" s="52" t="s">
        <v>13</v>
      </c>
      <c r="C24" s="53"/>
      <c r="D24" s="54"/>
      <c r="E24" s="55">
        <f>SazbaDPH1</f>
        <v>15</v>
      </c>
      <c r="F24" s="56" t="s">
        <v>0</v>
      </c>
      <c r="G24" s="250">
        <f>IF(A24&gt;50, ROUNDUP(A23, 0), ROUNDDOWN(A23, 0))</f>
        <v>0</v>
      </c>
      <c r="H24" s="251"/>
      <c r="I24" s="251"/>
      <c r="J24" s="57" t="str">
        <f t="shared" si="0"/>
        <v>CZK</v>
      </c>
    </row>
    <row r="25" spans="1:10" ht="23.25" customHeight="1" x14ac:dyDescent="0.2">
      <c r="A25" s="3">
        <f>ZakladDPHZakl*SazbaDPH2/100</f>
        <v>0</v>
      </c>
      <c r="B25" s="52" t="s">
        <v>14</v>
      </c>
      <c r="C25" s="53"/>
      <c r="D25" s="54"/>
      <c r="E25" s="55">
        <v>21</v>
      </c>
      <c r="F25" s="56" t="s">
        <v>0</v>
      </c>
      <c r="G25" s="252">
        <f>ZakladDPHZaklVypocet</f>
        <v>0</v>
      </c>
      <c r="H25" s="253"/>
      <c r="I25" s="253"/>
      <c r="J25" s="57" t="str">
        <f t="shared" si="0"/>
        <v>CZK</v>
      </c>
    </row>
    <row r="26" spans="1:10" ht="23.25" customHeight="1" x14ac:dyDescent="0.2">
      <c r="A26" s="3">
        <f>(A25-INT(A25))*100</f>
        <v>0</v>
      </c>
      <c r="B26" s="44" t="s">
        <v>15</v>
      </c>
      <c r="C26" s="21"/>
      <c r="D26" s="17"/>
      <c r="E26" s="39">
        <f>SazbaDPH2</f>
        <v>21</v>
      </c>
      <c r="F26" s="40" t="s">
        <v>0</v>
      </c>
      <c r="G26" s="226">
        <f>IF(A26&gt;50, ROUNDUP(A25, 0), ROUNDDOWN(A25, 0))</f>
        <v>0</v>
      </c>
      <c r="H26" s="227"/>
      <c r="I26" s="227"/>
      <c r="J26" s="51" t="str">
        <f t="shared" si="0"/>
        <v>CZK</v>
      </c>
    </row>
    <row r="27" spans="1:10" ht="23.25" customHeight="1" thickBot="1" x14ac:dyDescent="0.25">
      <c r="A27" s="3">
        <f>ZakladDPHSni+DPHSni+ZakladDPHZakl+DPHZakl</f>
        <v>0</v>
      </c>
      <c r="B27" s="43" t="s">
        <v>4</v>
      </c>
      <c r="C27" s="19"/>
      <c r="D27" s="22"/>
      <c r="E27" s="19"/>
      <c r="F27" s="20"/>
      <c r="G27" s="228">
        <f>CenaCelkem-(ZakladDPHSni+DPHSni+ZakladDPHZakl+DPHZakl)</f>
        <v>0</v>
      </c>
      <c r="H27" s="228"/>
      <c r="I27" s="228"/>
      <c r="J27" s="58" t="str">
        <f t="shared" si="0"/>
        <v>CZK</v>
      </c>
    </row>
    <row r="28" spans="1:10" ht="27.75" hidden="1" customHeight="1" thickBot="1" x14ac:dyDescent="0.25">
      <c r="A28" s="3"/>
      <c r="B28" s="118" t="s">
        <v>23</v>
      </c>
      <c r="C28" s="119"/>
      <c r="D28" s="119"/>
      <c r="E28" s="120"/>
      <c r="F28" s="121"/>
      <c r="G28" s="256">
        <f>ZakladDPHSniVypocet+ZakladDPHZaklVypocet</f>
        <v>0</v>
      </c>
      <c r="H28" s="256"/>
      <c r="I28" s="256"/>
      <c r="J28" s="122" t="str">
        <f t="shared" si="0"/>
        <v>CZK</v>
      </c>
    </row>
    <row r="29" spans="1:10" ht="27.75" customHeight="1" thickBot="1" x14ac:dyDescent="0.25">
      <c r="A29" s="3">
        <f>(A27-INT(A27))*100</f>
        <v>0</v>
      </c>
      <c r="B29" s="118" t="s">
        <v>35</v>
      </c>
      <c r="C29" s="123"/>
      <c r="D29" s="123"/>
      <c r="E29" s="123"/>
      <c r="F29" s="123"/>
      <c r="G29" s="255">
        <f>IF(A29&gt;50, ROUNDUP(A27, 0), ROUNDDOWN(A27, 0))</f>
        <v>0</v>
      </c>
      <c r="H29" s="255"/>
      <c r="I29" s="255"/>
      <c r="J29" s="124" t="s">
        <v>136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43854</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57"/>
      <c r="E34" s="258"/>
      <c r="F34" s="29"/>
      <c r="G34" s="257"/>
      <c r="H34" s="258"/>
      <c r="I34" s="258"/>
      <c r="J34" s="34"/>
    </row>
    <row r="35" spans="1:10" ht="12.75" customHeight="1" x14ac:dyDescent="0.2">
      <c r="A35" s="3"/>
      <c r="B35" s="3"/>
      <c r="C35" s="4"/>
      <c r="D35" s="249" t="s">
        <v>2</v>
      </c>
      <c r="E35" s="249"/>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16</v>
      </c>
      <c r="C37" s="96"/>
      <c r="D37" s="96"/>
      <c r="E37" s="96"/>
      <c r="F37" s="97"/>
      <c r="G37" s="97"/>
      <c r="H37" s="97"/>
      <c r="I37" s="97"/>
      <c r="J37" s="96"/>
    </row>
    <row r="38" spans="1:10" ht="25.5" customHeight="1" x14ac:dyDescent="0.2">
      <c r="A38" s="94" t="s">
        <v>37</v>
      </c>
      <c r="B38" s="98" t="s">
        <v>17</v>
      </c>
      <c r="C38" s="99" t="s">
        <v>5</v>
      </c>
      <c r="D38" s="100"/>
      <c r="E38" s="100"/>
      <c r="F38" s="101" t="str">
        <f>B23</f>
        <v>Základ pro sníženou DPH</v>
      </c>
      <c r="G38" s="101" t="str">
        <f>B25</f>
        <v>Základ pro základní DPH</v>
      </c>
      <c r="H38" s="102" t="s">
        <v>18</v>
      </c>
      <c r="I38" s="102" t="s">
        <v>1</v>
      </c>
      <c r="J38" s="103" t="s">
        <v>0</v>
      </c>
    </row>
    <row r="39" spans="1:10" ht="25.5" hidden="1" customHeight="1" x14ac:dyDescent="0.2">
      <c r="A39" s="94">
        <v>1</v>
      </c>
      <c r="B39" s="104" t="s">
        <v>57</v>
      </c>
      <c r="C39" s="216"/>
      <c r="D39" s="217"/>
      <c r="E39" s="217"/>
      <c r="F39" s="105">
        <f>'00 180524 Naklady'!AE20+'SO 01 01 Pol'!AE276+'SO 01.01 02_180520 Pol'!AE171+'SO 01.01 2 Pol'!AE33+'SO 01.02 02_180520 Pol'!AE171+'SO 01.02 3 Pol'!AE32+'SO 01.03 02_180524 Pol'!AE139+'SO 01.03 4 Pol'!AE31+'SO 01.04 02_180524 Pol'!AE133+'SO 01.04 5 Pol'!AE25+'SO 01.05 02_180520 Pol'!AE170+'SO 01.05 6 Pol'!AE33+'SO 01.06 02_180520 Pol'!AE166+'SO 01.06 6 Pol'!AE31+'SO 01.07 02_180520 Pol'!AE134+'SO 01.07 8 Pol'!AE24+'SO 01.08 02_180520 Pol'!AE171+'SO 01.08 9 Pol'!AE33+'SO 01.09 02_180520 Pol'!AE159+'SO 01.09 10 Pol'!AE31+'SO 01.10 02_180520 Pol'!AE139+'SO 01.10 11 Pol'!AE24+'SO 01.10 11 P1'!AE24+'SO 01.11 02_180520 Pol'!AE171+'SO 01.11 12 Pol'!AE30+'SO 01.12 02_180520 Pol'!AE118+'SO 01.12 13 Pol'!AE24+'SO 01.13 02_180520 Pol'!AE172+'SO 01.13 14 Pol'!AE30+'SO 01.14 02_180520 Pol'!AE118+'SO 01.14 15 Pol'!AE22+'SO 01.15 02_180520 Pol'!AE177+'SO 01.15 16 Pol'!AE31+'SO 01.16 02_180520 Pol'!AE163+'SO 01.16 17 Pol'!AE31+'SO 01.17 02_180520 Pol'!AE171</f>
        <v>0</v>
      </c>
      <c r="G39" s="106">
        <f>'00 180524 Naklady'!AF20+'SO 01 01 Pol'!AF276+'SO 01.01 02_180520 Pol'!AF171+'SO 01.01 2 Pol'!AF33+'SO 01.02 02_180520 Pol'!AF171+'SO 01.02 3 Pol'!AF32+'SO 01.03 02_180524 Pol'!AF139+'SO 01.03 4 Pol'!AF31+'SO 01.04 02_180524 Pol'!AF133+'SO 01.04 5 Pol'!AF25+'SO 01.05 02_180520 Pol'!AF170+'SO 01.05 6 Pol'!AF33+'SO 01.06 02_180520 Pol'!AF166+'SO 01.06 6 Pol'!AF31+'SO 01.07 02_180520 Pol'!AF134+'SO 01.07 8 Pol'!AF24+'SO 01.08 02_180520 Pol'!AF171+'SO 01.08 9 Pol'!AF33+'SO 01.09 02_180520 Pol'!AF159+'SO 01.09 10 Pol'!AF31+'SO 01.10 02_180520 Pol'!AF139+'SO 01.10 11 Pol'!AF24+'SO 01.10 11 P1'!AF24+'SO 01.11 02_180520 Pol'!AF171+'SO 01.11 12 Pol'!AF30+'SO 01.12 02_180520 Pol'!AF118+'SO 01.12 13 Pol'!AF24+'SO 01.13 02_180520 Pol'!AF172+'SO 01.13 14 Pol'!AF30+'SO 01.14 02_180520 Pol'!AF118+'SO 01.14 15 Pol'!AF22+'SO 01.15 02_180520 Pol'!AF177+'SO 01.15 16 Pol'!AF31+'SO 01.16 02_180520 Pol'!AF163+'SO 01.16 17 Pol'!AF31+'SO 01.17 02_180520 Pol'!AF171</f>
        <v>0</v>
      </c>
      <c r="H39" s="107">
        <f t="shared" ref="H39:H70" si="1">(F39*SazbaDPH1/100)+(G39*SazbaDPH2/100)</f>
        <v>0</v>
      </c>
      <c r="I39" s="107">
        <f t="shared" ref="I39:I70" si="2">F39+G39+H39</f>
        <v>0</v>
      </c>
      <c r="J39" s="108" t="str">
        <f t="shared" ref="J39:J70" si="3">IF(CenaCelkemVypocet=0,"",I39/CenaCelkemVypocet*100)</f>
        <v/>
      </c>
    </row>
    <row r="40" spans="1:10" ht="25.5" customHeight="1" x14ac:dyDescent="0.2">
      <c r="A40" s="94">
        <v>2</v>
      </c>
      <c r="B40" s="109" t="s">
        <v>58</v>
      </c>
      <c r="C40" s="221" t="s">
        <v>59</v>
      </c>
      <c r="D40" s="222"/>
      <c r="E40" s="222"/>
      <c r="F40" s="110">
        <f>'00 180524 Naklady'!AE20</f>
        <v>0</v>
      </c>
      <c r="G40" s="111">
        <f>'00 180524 Naklady'!AF20</f>
        <v>0</v>
      </c>
      <c r="H40" s="111">
        <f t="shared" si="1"/>
        <v>0</v>
      </c>
      <c r="I40" s="111">
        <f t="shared" si="2"/>
        <v>0</v>
      </c>
      <c r="J40" s="112" t="str">
        <f t="shared" si="3"/>
        <v/>
      </c>
    </row>
    <row r="41" spans="1:10" ht="25.5" customHeight="1" x14ac:dyDescent="0.2">
      <c r="A41" s="94">
        <v>3</v>
      </c>
      <c r="B41" s="113" t="s">
        <v>60</v>
      </c>
      <c r="C41" s="216" t="s">
        <v>61</v>
      </c>
      <c r="D41" s="217"/>
      <c r="E41" s="217"/>
      <c r="F41" s="114">
        <f>'00 180524 Naklady'!AE20</f>
        <v>0</v>
      </c>
      <c r="G41" s="107">
        <f>'00 180524 Naklady'!AF20</f>
        <v>0</v>
      </c>
      <c r="H41" s="107">
        <f t="shared" si="1"/>
        <v>0</v>
      </c>
      <c r="I41" s="107">
        <f t="shared" si="2"/>
        <v>0</v>
      </c>
      <c r="J41" s="108" t="str">
        <f t="shared" si="3"/>
        <v/>
      </c>
    </row>
    <row r="42" spans="1:10" ht="25.5" customHeight="1" x14ac:dyDescent="0.2">
      <c r="A42" s="94">
        <v>2</v>
      </c>
      <c r="B42" s="109" t="s">
        <v>62</v>
      </c>
      <c r="C42" s="221" t="s">
        <v>63</v>
      </c>
      <c r="D42" s="222"/>
      <c r="E42" s="222"/>
      <c r="F42" s="110">
        <f>'SO 01 01 Pol'!AE276</f>
        <v>0</v>
      </c>
      <c r="G42" s="111">
        <f>'SO 01 01 Pol'!AF276</f>
        <v>0</v>
      </c>
      <c r="H42" s="111">
        <f t="shared" si="1"/>
        <v>0</v>
      </c>
      <c r="I42" s="111">
        <f t="shared" si="2"/>
        <v>0</v>
      </c>
      <c r="J42" s="112" t="str">
        <f t="shared" si="3"/>
        <v/>
      </c>
    </row>
    <row r="43" spans="1:10" ht="25.5" customHeight="1" x14ac:dyDescent="0.2">
      <c r="A43" s="94">
        <v>3</v>
      </c>
      <c r="B43" s="113" t="s">
        <v>64</v>
      </c>
      <c r="C43" s="216" t="s">
        <v>65</v>
      </c>
      <c r="D43" s="217"/>
      <c r="E43" s="217"/>
      <c r="F43" s="114">
        <f>'SO 01 01 Pol'!AE276</f>
        <v>0</v>
      </c>
      <c r="G43" s="107">
        <f>'SO 01 01 Pol'!AF276</f>
        <v>0</v>
      </c>
      <c r="H43" s="107">
        <f t="shared" si="1"/>
        <v>0</v>
      </c>
      <c r="I43" s="107">
        <f t="shared" si="2"/>
        <v>0</v>
      </c>
      <c r="J43" s="108" t="str">
        <f t="shared" si="3"/>
        <v/>
      </c>
    </row>
    <row r="44" spans="1:10" ht="25.5" customHeight="1" x14ac:dyDescent="0.2">
      <c r="A44" s="94">
        <v>2</v>
      </c>
      <c r="B44" s="109" t="s">
        <v>66</v>
      </c>
      <c r="C44" s="221" t="s">
        <v>67</v>
      </c>
      <c r="D44" s="222"/>
      <c r="E44" s="222"/>
      <c r="F44" s="110">
        <f>'SO 01.01 02_180520 Pol'!AE171+'SO 01.01 2 Pol'!AE33</f>
        <v>0</v>
      </c>
      <c r="G44" s="111">
        <f>'SO 01.01 02_180520 Pol'!AF171+'SO 01.01 2 Pol'!AF33</f>
        <v>0</v>
      </c>
      <c r="H44" s="111">
        <f t="shared" si="1"/>
        <v>0</v>
      </c>
      <c r="I44" s="111">
        <f t="shared" si="2"/>
        <v>0</v>
      </c>
      <c r="J44" s="112" t="str">
        <f t="shared" si="3"/>
        <v/>
      </c>
    </row>
    <row r="45" spans="1:10" ht="25.5" customHeight="1" x14ac:dyDescent="0.2">
      <c r="A45" s="94">
        <v>3</v>
      </c>
      <c r="B45" s="113" t="s">
        <v>68</v>
      </c>
      <c r="C45" s="216" t="s">
        <v>69</v>
      </c>
      <c r="D45" s="217"/>
      <c r="E45" s="217"/>
      <c r="F45" s="114">
        <f>'SO 01.01 02_180520 Pol'!AE171</f>
        <v>0</v>
      </c>
      <c r="G45" s="107">
        <f>'SO 01.01 02_180520 Pol'!AF171</f>
        <v>0</v>
      </c>
      <c r="H45" s="107">
        <f t="shared" si="1"/>
        <v>0</v>
      </c>
      <c r="I45" s="107">
        <f t="shared" si="2"/>
        <v>0</v>
      </c>
      <c r="J45" s="108" t="str">
        <f t="shared" si="3"/>
        <v/>
      </c>
    </row>
    <row r="46" spans="1:10" ht="25.5" customHeight="1" x14ac:dyDescent="0.2">
      <c r="A46" s="94">
        <v>3</v>
      </c>
      <c r="B46" s="113" t="s">
        <v>70</v>
      </c>
      <c r="C46" s="216" t="s">
        <v>71</v>
      </c>
      <c r="D46" s="217"/>
      <c r="E46" s="217"/>
      <c r="F46" s="114">
        <f>'SO 01.01 2 Pol'!AE33</f>
        <v>0</v>
      </c>
      <c r="G46" s="107">
        <f>'SO 01.01 2 Pol'!AF33</f>
        <v>0</v>
      </c>
      <c r="H46" s="107">
        <f t="shared" si="1"/>
        <v>0</v>
      </c>
      <c r="I46" s="107">
        <f t="shared" si="2"/>
        <v>0</v>
      </c>
      <c r="J46" s="108" t="str">
        <f t="shared" si="3"/>
        <v/>
      </c>
    </row>
    <row r="47" spans="1:10" ht="25.5" customHeight="1" x14ac:dyDescent="0.2">
      <c r="A47" s="94">
        <v>2</v>
      </c>
      <c r="B47" s="109" t="s">
        <v>72</v>
      </c>
      <c r="C47" s="221" t="s">
        <v>73</v>
      </c>
      <c r="D47" s="222"/>
      <c r="E47" s="222"/>
      <c r="F47" s="110">
        <f>'SO 01.02 02_180520 Pol'!AE171+'SO 01.02 3 Pol'!AE32</f>
        <v>0</v>
      </c>
      <c r="G47" s="111">
        <f>'SO 01.02 02_180520 Pol'!AF171+'SO 01.02 3 Pol'!AF32</f>
        <v>0</v>
      </c>
      <c r="H47" s="111">
        <f t="shared" si="1"/>
        <v>0</v>
      </c>
      <c r="I47" s="111">
        <f t="shared" si="2"/>
        <v>0</v>
      </c>
      <c r="J47" s="112" t="str">
        <f t="shared" si="3"/>
        <v/>
      </c>
    </row>
    <row r="48" spans="1:10" ht="25.5" customHeight="1" x14ac:dyDescent="0.2">
      <c r="A48" s="94">
        <v>3</v>
      </c>
      <c r="B48" s="113" t="s">
        <v>68</v>
      </c>
      <c r="C48" s="216" t="s">
        <v>69</v>
      </c>
      <c r="D48" s="217"/>
      <c r="E48" s="217"/>
      <c r="F48" s="114">
        <f>'SO 01.02 02_180520 Pol'!AE171</f>
        <v>0</v>
      </c>
      <c r="G48" s="107">
        <f>'SO 01.02 02_180520 Pol'!AF171</f>
        <v>0</v>
      </c>
      <c r="H48" s="107">
        <f t="shared" si="1"/>
        <v>0</v>
      </c>
      <c r="I48" s="107">
        <f t="shared" si="2"/>
        <v>0</v>
      </c>
      <c r="J48" s="108" t="str">
        <f t="shared" si="3"/>
        <v/>
      </c>
    </row>
    <row r="49" spans="1:10" ht="25.5" customHeight="1" x14ac:dyDescent="0.2">
      <c r="A49" s="94">
        <v>3</v>
      </c>
      <c r="B49" s="113" t="s">
        <v>74</v>
      </c>
      <c r="C49" s="216" t="s">
        <v>75</v>
      </c>
      <c r="D49" s="217"/>
      <c r="E49" s="217"/>
      <c r="F49" s="114">
        <f>'SO 01.02 3 Pol'!AE32</f>
        <v>0</v>
      </c>
      <c r="G49" s="107">
        <f>'SO 01.02 3 Pol'!AF32</f>
        <v>0</v>
      </c>
      <c r="H49" s="107">
        <f t="shared" si="1"/>
        <v>0</v>
      </c>
      <c r="I49" s="107">
        <f t="shared" si="2"/>
        <v>0</v>
      </c>
      <c r="J49" s="108" t="str">
        <f t="shared" si="3"/>
        <v/>
      </c>
    </row>
    <row r="50" spans="1:10" ht="25.5" customHeight="1" x14ac:dyDescent="0.2">
      <c r="A50" s="94">
        <v>2</v>
      </c>
      <c r="B50" s="109" t="s">
        <v>76</v>
      </c>
      <c r="C50" s="221" t="s">
        <v>77</v>
      </c>
      <c r="D50" s="222"/>
      <c r="E50" s="222"/>
      <c r="F50" s="110">
        <f>'SO 01.03 02_180524 Pol'!AE139+'SO 01.03 4 Pol'!AE31</f>
        <v>0</v>
      </c>
      <c r="G50" s="111">
        <f>'SO 01.03 02_180524 Pol'!AF139+'SO 01.03 4 Pol'!AF31</f>
        <v>0</v>
      </c>
      <c r="H50" s="111">
        <f t="shared" si="1"/>
        <v>0</v>
      </c>
      <c r="I50" s="111">
        <f t="shared" si="2"/>
        <v>0</v>
      </c>
      <c r="J50" s="112" t="str">
        <f t="shared" si="3"/>
        <v/>
      </c>
    </row>
    <row r="51" spans="1:10" ht="25.5" customHeight="1" x14ac:dyDescent="0.2">
      <c r="A51" s="94">
        <v>3</v>
      </c>
      <c r="B51" s="113" t="s">
        <v>78</v>
      </c>
      <c r="C51" s="216" t="s">
        <v>69</v>
      </c>
      <c r="D51" s="217"/>
      <c r="E51" s="217"/>
      <c r="F51" s="114">
        <f>'SO 01.03 02_180524 Pol'!AE139</f>
        <v>0</v>
      </c>
      <c r="G51" s="107">
        <f>'SO 01.03 02_180524 Pol'!AF139</f>
        <v>0</v>
      </c>
      <c r="H51" s="107">
        <f t="shared" si="1"/>
        <v>0</v>
      </c>
      <c r="I51" s="107">
        <f t="shared" si="2"/>
        <v>0</v>
      </c>
      <c r="J51" s="108" t="str">
        <f t="shared" si="3"/>
        <v/>
      </c>
    </row>
    <row r="52" spans="1:10" ht="25.5" customHeight="1" x14ac:dyDescent="0.2">
      <c r="A52" s="94">
        <v>3</v>
      </c>
      <c r="B52" s="113" t="s">
        <v>79</v>
      </c>
      <c r="C52" s="216" t="s">
        <v>80</v>
      </c>
      <c r="D52" s="217"/>
      <c r="E52" s="217"/>
      <c r="F52" s="114">
        <f>'SO 01.03 4 Pol'!AE31</f>
        <v>0</v>
      </c>
      <c r="G52" s="107">
        <f>'SO 01.03 4 Pol'!AF31</f>
        <v>0</v>
      </c>
      <c r="H52" s="107">
        <f t="shared" si="1"/>
        <v>0</v>
      </c>
      <c r="I52" s="107">
        <f t="shared" si="2"/>
        <v>0</v>
      </c>
      <c r="J52" s="108" t="str">
        <f t="shared" si="3"/>
        <v/>
      </c>
    </row>
    <row r="53" spans="1:10" ht="25.5" customHeight="1" x14ac:dyDescent="0.2">
      <c r="A53" s="94">
        <v>2</v>
      </c>
      <c r="B53" s="109" t="s">
        <v>81</v>
      </c>
      <c r="C53" s="221" t="s">
        <v>82</v>
      </c>
      <c r="D53" s="222"/>
      <c r="E53" s="222"/>
      <c r="F53" s="110">
        <f>'SO 01.04 02_180524 Pol'!AE133+'SO 01.04 5 Pol'!AE25</f>
        <v>0</v>
      </c>
      <c r="G53" s="111">
        <f>'SO 01.04 02_180524 Pol'!AF133+'SO 01.04 5 Pol'!AF25</f>
        <v>0</v>
      </c>
      <c r="H53" s="111">
        <f t="shared" si="1"/>
        <v>0</v>
      </c>
      <c r="I53" s="111">
        <f t="shared" si="2"/>
        <v>0</v>
      </c>
      <c r="J53" s="112" t="str">
        <f t="shared" si="3"/>
        <v/>
      </c>
    </row>
    <row r="54" spans="1:10" ht="25.5" customHeight="1" x14ac:dyDescent="0.2">
      <c r="A54" s="94">
        <v>3</v>
      </c>
      <c r="B54" s="113" t="s">
        <v>78</v>
      </c>
      <c r="C54" s="216" t="s">
        <v>69</v>
      </c>
      <c r="D54" s="217"/>
      <c r="E54" s="217"/>
      <c r="F54" s="114">
        <f>'SO 01.04 02_180524 Pol'!AE133</f>
        <v>0</v>
      </c>
      <c r="G54" s="107">
        <f>'SO 01.04 02_180524 Pol'!AF133</f>
        <v>0</v>
      </c>
      <c r="H54" s="107">
        <f t="shared" si="1"/>
        <v>0</v>
      </c>
      <c r="I54" s="107">
        <f t="shared" si="2"/>
        <v>0</v>
      </c>
      <c r="J54" s="108" t="str">
        <f t="shared" si="3"/>
        <v/>
      </c>
    </row>
    <row r="55" spans="1:10" ht="25.5" customHeight="1" x14ac:dyDescent="0.2">
      <c r="A55" s="94">
        <v>3</v>
      </c>
      <c r="B55" s="113" t="s">
        <v>83</v>
      </c>
      <c r="C55" s="216" t="s">
        <v>84</v>
      </c>
      <c r="D55" s="217"/>
      <c r="E55" s="217"/>
      <c r="F55" s="114">
        <f>'SO 01.04 5 Pol'!AE25</f>
        <v>0</v>
      </c>
      <c r="G55" s="107">
        <f>'SO 01.04 5 Pol'!AF25</f>
        <v>0</v>
      </c>
      <c r="H55" s="107">
        <f t="shared" si="1"/>
        <v>0</v>
      </c>
      <c r="I55" s="107">
        <f t="shared" si="2"/>
        <v>0</v>
      </c>
      <c r="J55" s="108" t="str">
        <f t="shared" si="3"/>
        <v/>
      </c>
    </row>
    <row r="56" spans="1:10" ht="25.5" customHeight="1" x14ac:dyDescent="0.2">
      <c r="A56" s="94">
        <v>2</v>
      </c>
      <c r="B56" s="109" t="s">
        <v>85</v>
      </c>
      <c r="C56" s="221" t="s">
        <v>86</v>
      </c>
      <c r="D56" s="222"/>
      <c r="E56" s="222"/>
      <c r="F56" s="110">
        <f>'SO 01.05 02_180520 Pol'!AE170+'SO 01.05 6 Pol'!AE33</f>
        <v>0</v>
      </c>
      <c r="G56" s="111">
        <f>'SO 01.05 02_180520 Pol'!AF170+'SO 01.05 6 Pol'!AF33</f>
        <v>0</v>
      </c>
      <c r="H56" s="111">
        <f t="shared" si="1"/>
        <v>0</v>
      </c>
      <c r="I56" s="111">
        <f t="shared" si="2"/>
        <v>0</v>
      </c>
      <c r="J56" s="112" t="str">
        <f t="shared" si="3"/>
        <v/>
      </c>
    </row>
    <row r="57" spans="1:10" ht="25.5" customHeight="1" x14ac:dyDescent="0.2">
      <c r="A57" s="94">
        <v>3</v>
      </c>
      <c r="B57" s="113" t="s">
        <v>68</v>
      </c>
      <c r="C57" s="216" t="s">
        <v>69</v>
      </c>
      <c r="D57" s="217"/>
      <c r="E57" s="217"/>
      <c r="F57" s="114">
        <f>'SO 01.05 02_180520 Pol'!AE170</f>
        <v>0</v>
      </c>
      <c r="G57" s="107">
        <f>'SO 01.05 02_180520 Pol'!AF170</f>
        <v>0</v>
      </c>
      <c r="H57" s="107">
        <f t="shared" si="1"/>
        <v>0</v>
      </c>
      <c r="I57" s="107">
        <f t="shared" si="2"/>
        <v>0</v>
      </c>
      <c r="J57" s="108" t="str">
        <f t="shared" si="3"/>
        <v/>
      </c>
    </row>
    <row r="58" spans="1:10" ht="25.5" customHeight="1" x14ac:dyDescent="0.2">
      <c r="A58" s="94">
        <v>3</v>
      </c>
      <c r="B58" s="113" t="s">
        <v>87</v>
      </c>
      <c r="C58" s="216" t="s">
        <v>88</v>
      </c>
      <c r="D58" s="217"/>
      <c r="E58" s="217"/>
      <c r="F58" s="114">
        <f>'SO 01.05 6 Pol'!AE33</f>
        <v>0</v>
      </c>
      <c r="G58" s="107">
        <f>'SO 01.05 6 Pol'!AF33</f>
        <v>0</v>
      </c>
      <c r="H58" s="107">
        <f t="shared" si="1"/>
        <v>0</v>
      </c>
      <c r="I58" s="107">
        <f t="shared" si="2"/>
        <v>0</v>
      </c>
      <c r="J58" s="108" t="str">
        <f t="shared" si="3"/>
        <v/>
      </c>
    </row>
    <row r="59" spans="1:10" ht="25.5" customHeight="1" x14ac:dyDescent="0.2">
      <c r="A59" s="94">
        <v>2</v>
      </c>
      <c r="B59" s="109" t="s">
        <v>89</v>
      </c>
      <c r="C59" s="221" t="s">
        <v>90</v>
      </c>
      <c r="D59" s="222"/>
      <c r="E59" s="222"/>
      <c r="F59" s="110">
        <f>'SO 01.06 02_180520 Pol'!AE166+'SO 01.06 6 Pol'!AE31</f>
        <v>0</v>
      </c>
      <c r="G59" s="111">
        <f>'SO 01.06 02_180520 Pol'!AF166+'SO 01.06 6 Pol'!AF31</f>
        <v>0</v>
      </c>
      <c r="H59" s="111">
        <f t="shared" si="1"/>
        <v>0</v>
      </c>
      <c r="I59" s="111">
        <f t="shared" si="2"/>
        <v>0</v>
      </c>
      <c r="J59" s="112" t="str">
        <f t="shared" si="3"/>
        <v/>
      </c>
    </row>
    <row r="60" spans="1:10" ht="25.5" customHeight="1" x14ac:dyDescent="0.2">
      <c r="A60" s="94">
        <v>3</v>
      </c>
      <c r="B60" s="113" t="s">
        <v>68</v>
      </c>
      <c r="C60" s="216" t="s">
        <v>69</v>
      </c>
      <c r="D60" s="217"/>
      <c r="E60" s="217"/>
      <c r="F60" s="114">
        <f>'SO 01.06 02_180520 Pol'!AE166</f>
        <v>0</v>
      </c>
      <c r="G60" s="107">
        <f>'SO 01.06 02_180520 Pol'!AF166</f>
        <v>0</v>
      </c>
      <c r="H60" s="107">
        <f t="shared" si="1"/>
        <v>0</v>
      </c>
      <c r="I60" s="107">
        <f t="shared" si="2"/>
        <v>0</v>
      </c>
      <c r="J60" s="108" t="str">
        <f t="shared" si="3"/>
        <v/>
      </c>
    </row>
    <row r="61" spans="1:10" ht="25.5" customHeight="1" x14ac:dyDescent="0.2">
      <c r="A61" s="94">
        <v>3</v>
      </c>
      <c r="B61" s="113" t="s">
        <v>87</v>
      </c>
      <c r="C61" s="216" t="s">
        <v>91</v>
      </c>
      <c r="D61" s="217"/>
      <c r="E61" s="217"/>
      <c r="F61" s="114">
        <f>'SO 01.06 6 Pol'!AE31</f>
        <v>0</v>
      </c>
      <c r="G61" s="107">
        <f>'SO 01.06 6 Pol'!AF31</f>
        <v>0</v>
      </c>
      <c r="H61" s="107">
        <f t="shared" si="1"/>
        <v>0</v>
      </c>
      <c r="I61" s="107">
        <f t="shared" si="2"/>
        <v>0</v>
      </c>
      <c r="J61" s="108" t="str">
        <f t="shared" si="3"/>
        <v/>
      </c>
    </row>
    <row r="62" spans="1:10" ht="25.5" customHeight="1" x14ac:dyDescent="0.2">
      <c r="A62" s="94">
        <v>2</v>
      </c>
      <c r="B62" s="109" t="s">
        <v>92</v>
      </c>
      <c r="C62" s="221" t="s">
        <v>93</v>
      </c>
      <c r="D62" s="222"/>
      <c r="E62" s="222"/>
      <c r="F62" s="110">
        <f>'SO 01.07 02_180520 Pol'!AE134+'SO 01.07 8 Pol'!AE24</f>
        <v>0</v>
      </c>
      <c r="G62" s="111">
        <f>'SO 01.07 02_180520 Pol'!AF134+'SO 01.07 8 Pol'!AF24</f>
        <v>0</v>
      </c>
      <c r="H62" s="111">
        <f t="shared" si="1"/>
        <v>0</v>
      </c>
      <c r="I62" s="111">
        <f t="shared" si="2"/>
        <v>0</v>
      </c>
      <c r="J62" s="112" t="str">
        <f t="shared" si="3"/>
        <v/>
      </c>
    </row>
    <row r="63" spans="1:10" ht="25.5" customHeight="1" x14ac:dyDescent="0.2">
      <c r="A63" s="94">
        <v>3</v>
      </c>
      <c r="B63" s="113" t="s">
        <v>68</v>
      </c>
      <c r="C63" s="216" t="s">
        <v>69</v>
      </c>
      <c r="D63" s="217"/>
      <c r="E63" s="217"/>
      <c r="F63" s="114">
        <f>'SO 01.07 02_180520 Pol'!AE134</f>
        <v>0</v>
      </c>
      <c r="G63" s="107">
        <f>'SO 01.07 02_180520 Pol'!AF134</f>
        <v>0</v>
      </c>
      <c r="H63" s="107">
        <f t="shared" si="1"/>
        <v>0</v>
      </c>
      <c r="I63" s="107">
        <f t="shared" si="2"/>
        <v>0</v>
      </c>
      <c r="J63" s="108" t="str">
        <f t="shared" si="3"/>
        <v/>
      </c>
    </row>
    <row r="64" spans="1:10" ht="25.5" customHeight="1" x14ac:dyDescent="0.2">
      <c r="A64" s="94">
        <v>3</v>
      </c>
      <c r="B64" s="113" t="s">
        <v>94</v>
      </c>
      <c r="C64" s="216" t="s">
        <v>95</v>
      </c>
      <c r="D64" s="217"/>
      <c r="E64" s="217"/>
      <c r="F64" s="114">
        <f>'SO 01.07 8 Pol'!AE24</f>
        <v>0</v>
      </c>
      <c r="G64" s="107">
        <f>'SO 01.07 8 Pol'!AF24</f>
        <v>0</v>
      </c>
      <c r="H64" s="107">
        <f t="shared" si="1"/>
        <v>0</v>
      </c>
      <c r="I64" s="107">
        <f t="shared" si="2"/>
        <v>0</v>
      </c>
      <c r="J64" s="108" t="str">
        <f t="shared" si="3"/>
        <v/>
      </c>
    </row>
    <row r="65" spans="1:10" ht="25.5" customHeight="1" x14ac:dyDescent="0.2">
      <c r="A65" s="94">
        <v>2</v>
      </c>
      <c r="B65" s="109" t="s">
        <v>96</v>
      </c>
      <c r="C65" s="221" t="s">
        <v>97</v>
      </c>
      <c r="D65" s="222"/>
      <c r="E65" s="222"/>
      <c r="F65" s="110">
        <f>'SO 01.08 02_180520 Pol'!AE171+'SO 01.08 9 Pol'!AE33</f>
        <v>0</v>
      </c>
      <c r="G65" s="111">
        <f>'SO 01.08 02_180520 Pol'!AF171+'SO 01.08 9 Pol'!AF33</f>
        <v>0</v>
      </c>
      <c r="H65" s="111">
        <f t="shared" si="1"/>
        <v>0</v>
      </c>
      <c r="I65" s="111">
        <f t="shared" si="2"/>
        <v>0</v>
      </c>
      <c r="J65" s="112" t="str">
        <f t="shared" si="3"/>
        <v/>
      </c>
    </row>
    <row r="66" spans="1:10" ht="25.5" customHeight="1" x14ac:dyDescent="0.2">
      <c r="A66" s="94">
        <v>3</v>
      </c>
      <c r="B66" s="113" t="s">
        <v>68</v>
      </c>
      <c r="C66" s="216" t="s">
        <v>69</v>
      </c>
      <c r="D66" s="217"/>
      <c r="E66" s="217"/>
      <c r="F66" s="114">
        <f>'SO 01.08 02_180520 Pol'!AE171</f>
        <v>0</v>
      </c>
      <c r="G66" s="107">
        <f>'SO 01.08 02_180520 Pol'!AF171</f>
        <v>0</v>
      </c>
      <c r="H66" s="107">
        <f t="shared" si="1"/>
        <v>0</v>
      </c>
      <c r="I66" s="107">
        <f t="shared" si="2"/>
        <v>0</v>
      </c>
      <c r="J66" s="108" t="str">
        <f t="shared" si="3"/>
        <v/>
      </c>
    </row>
    <row r="67" spans="1:10" ht="25.5" customHeight="1" x14ac:dyDescent="0.2">
      <c r="A67" s="94">
        <v>3</v>
      </c>
      <c r="B67" s="113" t="s">
        <v>98</v>
      </c>
      <c r="C67" s="216" t="s">
        <v>99</v>
      </c>
      <c r="D67" s="217"/>
      <c r="E67" s="217"/>
      <c r="F67" s="114">
        <f>'SO 01.08 9 Pol'!AE33</f>
        <v>0</v>
      </c>
      <c r="G67" s="107">
        <f>'SO 01.08 9 Pol'!AF33</f>
        <v>0</v>
      </c>
      <c r="H67" s="107">
        <f t="shared" si="1"/>
        <v>0</v>
      </c>
      <c r="I67" s="107">
        <f t="shared" si="2"/>
        <v>0</v>
      </c>
      <c r="J67" s="108" t="str">
        <f t="shared" si="3"/>
        <v/>
      </c>
    </row>
    <row r="68" spans="1:10" ht="25.5" customHeight="1" x14ac:dyDescent="0.2">
      <c r="A68" s="94">
        <v>2</v>
      </c>
      <c r="B68" s="109" t="s">
        <v>100</v>
      </c>
      <c r="C68" s="221" t="s">
        <v>101</v>
      </c>
      <c r="D68" s="222"/>
      <c r="E68" s="222"/>
      <c r="F68" s="110">
        <f>'SO 01.09 02_180520 Pol'!AE159+'SO 01.09 10 Pol'!AE31</f>
        <v>0</v>
      </c>
      <c r="G68" s="111">
        <f>'SO 01.09 02_180520 Pol'!AF159+'SO 01.09 10 Pol'!AF31</f>
        <v>0</v>
      </c>
      <c r="H68" s="111">
        <f t="shared" si="1"/>
        <v>0</v>
      </c>
      <c r="I68" s="111">
        <f t="shared" si="2"/>
        <v>0</v>
      </c>
      <c r="J68" s="112" t="str">
        <f t="shared" si="3"/>
        <v/>
      </c>
    </row>
    <row r="69" spans="1:10" ht="25.5" customHeight="1" x14ac:dyDescent="0.2">
      <c r="A69" s="94">
        <v>3</v>
      </c>
      <c r="B69" s="113" t="s">
        <v>68</v>
      </c>
      <c r="C69" s="216" t="s">
        <v>69</v>
      </c>
      <c r="D69" s="217"/>
      <c r="E69" s="217"/>
      <c r="F69" s="114">
        <f>'SO 01.09 02_180520 Pol'!AE159</f>
        <v>0</v>
      </c>
      <c r="G69" s="107">
        <f>'SO 01.09 02_180520 Pol'!AF159</f>
        <v>0</v>
      </c>
      <c r="H69" s="107">
        <f t="shared" si="1"/>
        <v>0</v>
      </c>
      <c r="I69" s="107">
        <f t="shared" si="2"/>
        <v>0</v>
      </c>
      <c r="J69" s="108" t="str">
        <f t="shared" si="3"/>
        <v/>
      </c>
    </row>
    <row r="70" spans="1:10" ht="25.5" customHeight="1" x14ac:dyDescent="0.2">
      <c r="A70" s="94">
        <v>3</v>
      </c>
      <c r="B70" s="113" t="s">
        <v>102</v>
      </c>
      <c r="C70" s="216" t="s">
        <v>103</v>
      </c>
      <c r="D70" s="217"/>
      <c r="E70" s="217"/>
      <c r="F70" s="114">
        <f>'SO 01.09 10 Pol'!AE31</f>
        <v>0</v>
      </c>
      <c r="G70" s="107">
        <f>'SO 01.09 10 Pol'!AF31</f>
        <v>0</v>
      </c>
      <c r="H70" s="107">
        <f t="shared" si="1"/>
        <v>0</v>
      </c>
      <c r="I70" s="107">
        <f t="shared" si="2"/>
        <v>0</v>
      </c>
      <c r="J70" s="108" t="str">
        <f t="shared" si="3"/>
        <v/>
      </c>
    </row>
    <row r="71" spans="1:10" ht="25.5" customHeight="1" x14ac:dyDescent="0.2">
      <c r="A71" s="94">
        <v>2</v>
      </c>
      <c r="B71" s="109" t="s">
        <v>104</v>
      </c>
      <c r="C71" s="221" t="s">
        <v>105</v>
      </c>
      <c r="D71" s="222"/>
      <c r="E71" s="222"/>
      <c r="F71" s="110">
        <f>'SO 01.10 02_180520 Pol'!AE139+'SO 01.10 11 Pol'!AE24+'SO 01.10 11 P1'!AE24</f>
        <v>0</v>
      </c>
      <c r="G71" s="111">
        <f>'SO 01.10 02_180520 Pol'!AF139+'SO 01.10 11 Pol'!AF24+'SO 01.10 11 P1'!AF24</f>
        <v>0</v>
      </c>
      <c r="H71" s="111">
        <f t="shared" ref="H71:H102" si="4">(F71*SazbaDPH1/100)+(G71*SazbaDPH2/100)</f>
        <v>0</v>
      </c>
      <c r="I71" s="111">
        <f t="shared" ref="I71:I102" si="5">F71+G71+H71</f>
        <v>0</v>
      </c>
      <c r="J71" s="112" t="str">
        <f t="shared" ref="J71:J102" si="6">IF(CenaCelkemVypocet=0,"",I71/CenaCelkemVypocet*100)</f>
        <v/>
      </c>
    </row>
    <row r="72" spans="1:10" ht="25.5" customHeight="1" x14ac:dyDescent="0.2">
      <c r="A72" s="94">
        <v>3</v>
      </c>
      <c r="B72" s="113" t="s">
        <v>68</v>
      </c>
      <c r="C72" s="216" t="s">
        <v>69</v>
      </c>
      <c r="D72" s="217"/>
      <c r="E72" s="217"/>
      <c r="F72" s="114">
        <f>'SO 01.10 02_180520 Pol'!AE139</f>
        <v>0</v>
      </c>
      <c r="G72" s="107">
        <f>'SO 01.10 02_180520 Pol'!AF139</f>
        <v>0</v>
      </c>
      <c r="H72" s="107">
        <f t="shared" si="4"/>
        <v>0</v>
      </c>
      <c r="I72" s="107">
        <f t="shared" si="5"/>
        <v>0</v>
      </c>
      <c r="J72" s="108" t="str">
        <f t="shared" si="6"/>
        <v/>
      </c>
    </row>
    <row r="73" spans="1:10" ht="25.5" customHeight="1" x14ac:dyDescent="0.2">
      <c r="A73" s="94">
        <v>3</v>
      </c>
      <c r="B73" s="113" t="s">
        <v>106</v>
      </c>
      <c r="C73" s="216" t="s">
        <v>107</v>
      </c>
      <c r="D73" s="217"/>
      <c r="E73" s="217"/>
      <c r="F73" s="114">
        <f>'SO 01.10 11 Pol'!AE24</f>
        <v>0</v>
      </c>
      <c r="G73" s="107">
        <f>'SO 01.10 11 Pol'!AF24</f>
        <v>0</v>
      </c>
      <c r="H73" s="107">
        <f t="shared" si="4"/>
        <v>0</v>
      </c>
      <c r="I73" s="107">
        <f t="shared" si="5"/>
        <v>0</v>
      </c>
      <c r="J73" s="108" t="str">
        <f t="shared" si="6"/>
        <v/>
      </c>
    </row>
    <row r="74" spans="1:10" ht="25.5" customHeight="1" x14ac:dyDescent="0.2">
      <c r="A74" s="94">
        <v>3</v>
      </c>
      <c r="B74" s="113" t="s">
        <v>106</v>
      </c>
      <c r="C74" s="216" t="s">
        <v>108</v>
      </c>
      <c r="D74" s="217"/>
      <c r="E74" s="217"/>
      <c r="F74" s="114">
        <f>'SO 01.10 11 P1'!AE24</f>
        <v>0</v>
      </c>
      <c r="G74" s="107">
        <f>'SO 01.10 11 P1'!AF24</f>
        <v>0</v>
      </c>
      <c r="H74" s="107">
        <f t="shared" si="4"/>
        <v>0</v>
      </c>
      <c r="I74" s="107">
        <f t="shared" si="5"/>
        <v>0</v>
      </c>
      <c r="J74" s="108" t="str">
        <f t="shared" si="6"/>
        <v/>
      </c>
    </row>
    <row r="75" spans="1:10" ht="25.5" customHeight="1" x14ac:dyDescent="0.2">
      <c r="A75" s="94">
        <v>2</v>
      </c>
      <c r="B75" s="109" t="s">
        <v>109</v>
      </c>
      <c r="C75" s="221" t="s">
        <v>110</v>
      </c>
      <c r="D75" s="222"/>
      <c r="E75" s="222"/>
      <c r="F75" s="110">
        <f>'SO 01.11 02_180520 Pol'!AE171+'SO 01.11 12 Pol'!AE30</f>
        <v>0</v>
      </c>
      <c r="G75" s="111">
        <f>'SO 01.11 02_180520 Pol'!AF171+'SO 01.11 12 Pol'!AF30</f>
        <v>0</v>
      </c>
      <c r="H75" s="111">
        <f t="shared" si="4"/>
        <v>0</v>
      </c>
      <c r="I75" s="111">
        <f t="shared" si="5"/>
        <v>0</v>
      </c>
      <c r="J75" s="112" t="str">
        <f t="shared" si="6"/>
        <v/>
      </c>
    </row>
    <row r="76" spans="1:10" ht="25.5" customHeight="1" x14ac:dyDescent="0.2">
      <c r="A76" s="94">
        <v>3</v>
      </c>
      <c r="B76" s="113" t="s">
        <v>68</v>
      </c>
      <c r="C76" s="216" t="s">
        <v>69</v>
      </c>
      <c r="D76" s="217"/>
      <c r="E76" s="217"/>
      <c r="F76" s="114">
        <f>'SO 01.11 02_180520 Pol'!AE171</f>
        <v>0</v>
      </c>
      <c r="G76" s="107">
        <f>'SO 01.11 02_180520 Pol'!AF171</f>
        <v>0</v>
      </c>
      <c r="H76" s="107">
        <f t="shared" si="4"/>
        <v>0</v>
      </c>
      <c r="I76" s="107">
        <f t="shared" si="5"/>
        <v>0</v>
      </c>
      <c r="J76" s="108" t="str">
        <f t="shared" si="6"/>
        <v/>
      </c>
    </row>
    <row r="77" spans="1:10" ht="25.5" customHeight="1" x14ac:dyDescent="0.2">
      <c r="A77" s="94">
        <v>3</v>
      </c>
      <c r="B77" s="113" t="s">
        <v>111</v>
      </c>
      <c r="C77" s="216" t="s">
        <v>112</v>
      </c>
      <c r="D77" s="217"/>
      <c r="E77" s="217"/>
      <c r="F77" s="114">
        <f>'SO 01.11 12 Pol'!AE30</f>
        <v>0</v>
      </c>
      <c r="G77" s="107">
        <f>'SO 01.11 12 Pol'!AF30</f>
        <v>0</v>
      </c>
      <c r="H77" s="107">
        <f t="shared" si="4"/>
        <v>0</v>
      </c>
      <c r="I77" s="107">
        <f t="shared" si="5"/>
        <v>0</v>
      </c>
      <c r="J77" s="108" t="str">
        <f t="shared" si="6"/>
        <v/>
      </c>
    </row>
    <row r="78" spans="1:10" ht="25.5" customHeight="1" x14ac:dyDescent="0.2">
      <c r="A78" s="94">
        <v>2</v>
      </c>
      <c r="B78" s="109" t="s">
        <v>113</v>
      </c>
      <c r="C78" s="221" t="s">
        <v>114</v>
      </c>
      <c r="D78" s="222"/>
      <c r="E78" s="222"/>
      <c r="F78" s="110">
        <f>'SO 01.12 02_180520 Pol'!AE118+'SO 01.12 13 Pol'!AE24</f>
        <v>0</v>
      </c>
      <c r="G78" s="111">
        <f>'SO 01.12 02_180520 Pol'!AF118+'SO 01.12 13 Pol'!AF24</f>
        <v>0</v>
      </c>
      <c r="H78" s="111">
        <f t="shared" si="4"/>
        <v>0</v>
      </c>
      <c r="I78" s="111">
        <f t="shared" si="5"/>
        <v>0</v>
      </c>
      <c r="J78" s="112" t="str">
        <f t="shared" si="6"/>
        <v/>
      </c>
    </row>
    <row r="79" spans="1:10" ht="25.5" customHeight="1" x14ac:dyDescent="0.2">
      <c r="A79" s="94">
        <v>3</v>
      </c>
      <c r="B79" s="113" t="s">
        <v>68</v>
      </c>
      <c r="C79" s="216" t="s">
        <v>69</v>
      </c>
      <c r="D79" s="217"/>
      <c r="E79" s="217"/>
      <c r="F79" s="114">
        <f>'SO 01.12 02_180520 Pol'!AE118</f>
        <v>0</v>
      </c>
      <c r="G79" s="107">
        <f>'SO 01.12 02_180520 Pol'!AF118</f>
        <v>0</v>
      </c>
      <c r="H79" s="107">
        <f t="shared" si="4"/>
        <v>0</v>
      </c>
      <c r="I79" s="107">
        <f t="shared" si="5"/>
        <v>0</v>
      </c>
      <c r="J79" s="108" t="str">
        <f t="shared" si="6"/>
        <v/>
      </c>
    </row>
    <row r="80" spans="1:10" ht="25.5" customHeight="1" x14ac:dyDescent="0.2">
      <c r="A80" s="94">
        <v>3</v>
      </c>
      <c r="B80" s="113" t="s">
        <v>115</v>
      </c>
      <c r="C80" s="216" t="s">
        <v>116</v>
      </c>
      <c r="D80" s="217"/>
      <c r="E80" s="217"/>
      <c r="F80" s="114">
        <f>'SO 01.12 13 Pol'!AE24</f>
        <v>0</v>
      </c>
      <c r="G80" s="107">
        <f>'SO 01.12 13 Pol'!AF24</f>
        <v>0</v>
      </c>
      <c r="H80" s="107">
        <f t="shared" si="4"/>
        <v>0</v>
      </c>
      <c r="I80" s="107">
        <f t="shared" si="5"/>
        <v>0</v>
      </c>
      <c r="J80" s="108" t="str">
        <f t="shared" si="6"/>
        <v/>
      </c>
    </row>
    <row r="81" spans="1:10" ht="25.5" customHeight="1" x14ac:dyDescent="0.2">
      <c r="A81" s="94">
        <v>2</v>
      </c>
      <c r="B81" s="109" t="s">
        <v>117</v>
      </c>
      <c r="C81" s="221" t="s">
        <v>118</v>
      </c>
      <c r="D81" s="222"/>
      <c r="E81" s="222"/>
      <c r="F81" s="110">
        <f>'SO 01.13 02_180520 Pol'!AE172+'SO 01.13 14 Pol'!AE30</f>
        <v>0</v>
      </c>
      <c r="G81" s="111">
        <f>'SO 01.13 02_180520 Pol'!AF172+'SO 01.13 14 Pol'!AF30</f>
        <v>0</v>
      </c>
      <c r="H81" s="111">
        <f t="shared" si="4"/>
        <v>0</v>
      </c>
      <c r="I81" s="111">
        <f t="shared" si="5"/>
        <v>0</v>
      </c>
      <c r="J81" s="112" t="str">
        <f t="shared" si="6"/>
        <v/>
      </c>
    </row>
    <row r="82" spans="1:10" ht="25.5" customHeight="1" x14ac:dyDescent="0.2">
      <c r="A82" s="94">
        <v>3</v>
      </c>
      <c r="B82" s="113" t="s">
        <v>68</v>
      </c>
      <c r="C82" s="216" t="s">
        <v>69</v>
      </c>
      <c r="D82" s="217"/>
      <c r="E82" s="217"/>
      <c r="F82" s="114">
        <f>'SO 01.13 02_180520 Pol'!AE172</f>
        <v>0</v>
      </c>
      <c r="G82" s="107">
        <f>'SO 01.13 02_180520 Pol'!AF172</f>
        <v>0</v>
      </c>
      <c r="H82" s="107">
        <f t="shared" si="4"/>
        <v>0</v>
      </c>
      <c r="I82" s="107">
        <f t="shared" si="5"/>
        <v>0</v>
      </c>
      <c r="J82" s="108" t="str">
        <f t="shared" si="6"/>
        <v/>
      </c>
    </row>
    <row r="83" spans="1:10" ht="25.5" customHeight="1" x14ac:dyDescent="0.2">
      <c r="A83" s="94">
        <v>3</v>
      </c>
      <c r="B83" s="113" t="s">
        <v>119</v>
      </c>
      <c r="C83" s="216" t="s">
        <v>120</v>
      </c>
      <c r="D83" s="217"/>
      <c r="E83" s="217"/>
      <c r="F83" s="114">
        <f>'SO 01.13 14 Pol'!AE30</f>
        <v>0</v>
      </c>
      <c r="G83" s="107">
        <f>'SO 01.13 14 Pol'!AF30</f>
        <v>0</v>
      </c>
      <c r="H83" s="107">
        <f t="shared" si="4"/>
        <v>0</v>
      </c>
      <c r="I83" s="107">
        <f t="shared" si="5"/>
        <v>0</v>
      </c>
      <c r="J83" s="108" t="str">
        <f t="shared" si="6"/>
        <v/>
      </c>
    </row>
    <row r="84" spans="1:10" ht="25.5" customHeight="1" x14ac:dyDescent="0.2">
      <c r="A84" s="94">
        <v>2</v>
      </c>
      <c r="B84" s="109" t="s">
        <v>121</v>
      </c>
      <c r="C84" s="221" t="s">
        <v>122</v>
      </c>
      <c r="D84" s="222"/>
      <c r="E84" s="222"/>
      <c r="F84" s="110">
        <f>'SO 01.14 02_180520 Pol'!AE118+'SO 01.14 15 Pol'!AE22</f>
        <v>0</v>
      </c>
      <c r="G84" s="111">
        <f>'SO 01.14 02_180520 Pol'!AF118+'SO 01.14 15 Pol'!AF22</f>
        <v>0</v>
      </c>
      <c r="H84" s="111">
        <f t="shared" si="4"/>
        <v>0</v>
      </c>
      <c r="I84" s="111">
        <f t="shared" si="5"/>
        <v>0</v>
      </c>
      <c r="J84" s="112" t="str">
        <f t="shared" si="6"/>
        <v/>
      </c>
    </row>
    <row r="85" spans="1:10" ht="25.5" customHeight="1" x14ac:dyDescent="0.2">
      <c r="A85" s="94">
        <v>3</v>
      </c>
      <c r="B85" s="113" t="s">
        <v>68</v>
      </c>
      <c r="C85" s="216" t="s">
        <v>69</v>
      </c>
      <c r="D85" s="217"/>
      <c r="E85" s="217"/>
      <c r="F85" s="114">
        <f>'SO 01.14 02_180520 Pol'!AE118</f>
        <v>0</v>
      </c>
      <c r="G85" s="107">
        <f>'SO 01.14 02_180520 Pol'!AF118</f>
        <v>0</v>
      </c>
      <c r="H85" s="107">
        <f t="shared" si="4"/>
        <v>0</v>
      </c>
      <c r="I85" s="107">
        <f t="shared" si="5"/>
        <v>0</v>
      </c>
      <c r="J85" s="108" t="str">
        <f t="shared" si="6"/>
        <v/>
      </c>
    </row>
    <row r="86" spans="1:10" ht="25.5" customHeight="1" x14ac:dyDescent="0.2">
      <c r="A86" s="94">
        <v>3</v>
      </c>
      <c r="B86" s="113" t="s">
        <v>123</v>
      </c>
      <c r="C86" s="216" t="s">
        <v>124</v>
      </c>
      <c r="D86" s="217"/>
      <c r="E86" s="217"/>
      <c r="F86" s="114">
        <f>'SO 01.14 15 Pol'!AE22</f>
        <v>0</v>
      </c>
      <c r="G86" s="107">
        <f>'SO 01.14 15 Pol'!AF22</f>
        <v>0</v>
      </c>
      <c r="H86" s="107">
        <f t="shared" si="4"/>
        <v>0</v>
      </c>
      <c r="I86" s="107">
        <f t="shared" si="5"/>
        <v>0</v>
      </c>
      <c r="J86" s="108" t="str">
        <f t="shared" si="6"/>
        <v/>
      </c>
    </row>
    <row r="87" spans="1:10" ht="25.5" customHeight="1" x14ac:dyDescent="0.2">
      <c r="A87" s="94">
        <v>2</v>
      </c>
      <c r="B87" s="109" t="s">
        <v>125</v>
      </c>
      <c r="C87" s="221" t="s">
        <v>126</v>
      </c>
      <c r="D87" s="222"/>
      <c r="E87" s="222"/>
      <c r="F87" s="110">
        <f>'SO 01.15 02_180520 Pol'!AE177+'SO 01.15 16 Pol'!AE31</f>
        <v>0</v>
      </c>
      <c r="G87" s="111">
        <f>'SO 01.15 02_180520 Pol'!AF177+'SO 01.15 16 Pol'!AF31</f>
        <v>0</v>
      </c>
      <c r="H87" s="111">
        <f t="shared" si="4"/>
        <v>0</v>
      </c>
      <c r="I87" s="111">
        <f t="shared" si="5"/>
        <v>0</v>
      </c>
      <c r="J87" s="112" t="str">
        <f t="shared" si="6"/>
        <v/>
      </c>
    </row>
    <row r="88" spans="1:10" ht="25.5" customHeight="1" x14ac:dyDescent="0.2">
      <c r="A88" s="94">
        <v>3</v>
      </c>
      <c r="B88" s="113" t="s">
        <v>68</v>
      </c>
      <c r="C88" s="216" t="s">
        <v>69</v>
      </c>
      <c r="D88" s="217"/>
      <c r="E88" s="217"/>
      <c r="F88" s="114">
        <f>'SO 01.15 02_180520 Pol'!AE177</f>
        <v>0</v>
      </c>
      <c r="G88" s="107">
        <f>'SO 01.15 02_180520 Pol'!AF177</f>
        <v>0</v>
      </c>
      <c r="H88" s="107">
        <f t="shared" si="4"/>
        <v>0</v>
      </c>
      <c r="I88" s="107">
        <f t="shared" si="5"/>
        <v>0</v>
      </c>
      <c r="J88" s="108" t="str">
        <f t="shared" si="6"/>
        <v/>
      </c>
    </row>
    <row r="89" spans="1:10" ht="25.5" customHeight="1" x14ac:dyDescent="0.2">
      <c r="A89" s="94">
        <v>3</v>
      </c>
      <c r="B89" s="113" t="s">
        <v>127</v>
      </c>
      <c r="C89" s="216" t="s">
        <v>128</v>
      </c>
      <c r="D89" s="217"/>
      <c r="E89" s="217"/>
      <c r="F89" s="114">
        <f>'SO 01.15 16 Pol'!AE31</f>
        <v>0</v>
      </c>
      <c r="G89" s="107">
        <f>'SO 01.15 16 Pol'!AF31</f>
        <v>0</v>
      </c>
      <c r="H89" s="107">
        <f t="shared" si="4"/>
        <v>0</v>
      </c>
      <c r="I89" s="107">
        <f t="shared" si="5"/>
        <v>0</v>
      </c>
      <c r="J89" s="108" t="str">
        <f t="shared" si="6"/>
        <v/>
      </c>
    </row>
    <row r="90" spans="1:10" ht="25.5" customHeight="1" x14ac:dyDescent="0.2">
      <c r="A90" s="94">
        <v>2</v>
      </c>
      <c r="B90" s="109" t="s">
        <v>129</v>
      </c>
      <c r="C90" s="221" t="s">
        <v>130</v>
      </c>
      <c r="D90" s="222"/>
      <c r="E90" s="222"/>
      <c r="F90" s="110">
        <f>'SO 01.16 02_180520 Pol'!AE163+'SO 01.16 17 Pol'!AE31</f>
        <v>0</v>
      </c>
      <c r="G90" s="111">
        <f>'SO 01.16 02_180520 Pol'!AF163+'SO 01.16 17 Pol'!AF31</f>
        <v>0</v>
      </c>
      <c r="H90" s="111">
        <f t="shared" si="4"/>
        <v>0</v>
      </c>
      <c r="I90" s="111">
        <f t="shared" si="5"/>
        <v>0</v>
      </c>
      <c r="J90" s="112" t="str">
        <f t="shared" si="6"/>
        <v/>
      </c>
    </row>
    <row r="91" spans="1:10" ht="25.5" customHeight="1" x14ac:dyDescent="0.2">
      <c r="A91" s="94">
        <v>3</v>
      </c>
      <c r="B91" s="113" t="s">
        <v>68</v>
      </c>
      <c r="C91" s="216" t="s">
        <v>69</v>
      </c>
      <c r="D91" s="217"/>
      <c r="E91" s="217"/>
      <c r="F91" s="114">
        <f>'SO 01.16 02_180520 Pol'!AE163</f>
        <v>0</v>
      </c>
      <c r="G91" s="107">
        <f>'SO 01.16 02_180520 Pol'!AF163</f>
        <v>0</v>
      </c>
      <c r="H91" s="107">
        <f t="shared" si="4"/>
        <v>0</v>
      </c>
      <c r="I91" s="107">
        <f t="shared" si="5"/>
        <v>0</v>
      </c>
      <c r="J91" s="108" t="str">
        <f t="shared" si="6"/>
        <v/>
      </c>
    </row>
    <row r="92" spans="1:10" ht="25.5" customHeight="1" x14ac:dyDescent="0.2">
      <c r="A92" s="94">
        <v>3</v>
      </c>
      <c r="B92" s="113" t="s">
        <v>131</v>
      </c>
      <c r="C92" s="216" t="s">
        <v>132</v>
      </c>
      <c r="D92" s="217"/>
      <c r="E92" s="217"/>
      <c r="F92" s="114">
        <f>'SO 01.16 17 Pol'!AE31</f>
        <v>0</v>
      </c>
      <c r="G92" s="107">
        <f>'SO 01.16 17 Pol'!AF31</f>
        <v>0</v>
      </c>
      <c r="H92" s="107">
        <f t="shared" si="4"/>
        <v>0</v>
      </c>
      <c r="I92" s="107">
        <f t="shared" si="5"/>
        <v>0</v>
      </c>
      <c r="J92" s="108" t="str">
        <f t="shared" si="6"/>
        <v/>
      </c>
    </row>
    <row r="93" spans="1:10" ht="25.5" customHeight="1" x14ac:dyDescent="0.2">
      <c r="A93" s="94">
        <v>2</v>
      </c>
      <c r="B93" s="109" t="s">
        <v>133</v>
      </c>
      <c r="C93" s="221" t="s">
        <v>134</v>
      </c>
      <c r="D93" s="222"/>
      <c r="E93" s="222"/>
      <c r="F93" s="110">
        <f>'SO 01.17 02_180520 Pol'!AE171</f>
        <v>0</v>
      </c>
      <c r="G93" s="111">
        <f>'SO 01.17 02_180520 Pol'!AF171</f>
        <v>0</v>
      </c>
      <c r="H93" s="111">
        <f t="shared" si="4"/>
        <v>0</v>
      </c>
      <c r="I93" s="111">
        <f t="shared" si="5"/>
        <v>0</v>
      </c>
      <c r="J93" s="112" t="str">
        <f t="shared" si="6"/>
        <v/>
      </c>
    </row>
    <row r="94" spans="1:10" ht="25.5" customHeight="1" x14ac:dyDescent="0.2">
      <c r="A94" s="94">
        <v>3</v>
      </c>
      <c r="B94" s="113" t="s">
        <v>68</v>
      </c>
      <c r="C94" s="216" t="s">
        <v>69</v>
      </c>
      <c r="D94" s="217"/>
      <c r="E94" s="217"/>
      <c r="F94" s="114">
        <f>'SO 01.17 02_180520 Pol'!AE171</f>
        <v>0</v>
      </c>
      <c r="G94" s="107">
        <f>'SO 01.17 02_180520 Pol'!AF171</f>
        <v>0</v>
      </c>
      <c r="H94" s="107">
        <f t="shared" si="4"/>
        <v>0</v>
      </c>
      <c r="I94" s="107">
        <f t="shared" si="5"/>
        <v>0</v>
      </c>
      <c r="J94" s="108" t="str">
        <f t="shared" si="6"/>
        <v/>
      </c>
    </row>
    <row r="95" spans="1:10" ht="25.5" customHeight="1" x14ac:dyDescent="0.2">
      <c r="A95" s="94"/>
      <c r="B95" s="218" t="s">
        <v>135</v>
      </c>
      <c r="C95" s="219"/>
      <c r="D95" s="219"/>
      <c r="E95" s="220"/>
      <c r="F95" s="115">
        <f>SUMIF(A39:A94,"=1",F39:F94)</f>
        <v>0</v>
      </c>
      <c r="G95" s="116">
        <f>SUMIF(A39:A94,"=1",G39:G94)</f>
        <v>0</v>
      </c>
      <c r="H95" s="116">
        <f>SUMIF(A39:A94,"=1",H39:H94)</f>
        <v>0</v>
      </c>
      <c r="I95" s="116">
        <f>SUMIF(A39:A94,"=1",I39:I94)</f>
        <v>0</v>
      </c>
      <c r="J95" s="117">
        <f>SUMIF(A39:A94,"=1",J39:J94)</f>
        <v>0</v>
      </c>
    </row>
    <row r="97" spans="1:52" x14ac:dyDescent="0.2">
      <c r="A97" t="s">
        <v>137</v>
      </c>
      <c r="B97" s="215" t="s">
        <v>138</v>
      </c>
      <c r="C97" s="215"/>
      <c r="D97" s="215"/>
      <c r="E97" s="215"/>
      <c r="F97" s="215"/>
      <c r="G97" s="215"/>
      <c r="H97" s="215"/>
      <c r="I97" s="215"/>
      <c r="J97" s="215"/>
      <c r="AZ97" s="125" t="str">
        <f>B97</f>
        <v>1. PODMÍNKY PRO ZPRACOVÁNÍ NABÍDKOVÉ CENY</v>
      </c>
    </row>
    <row r="98" spans="1:52" x14ac:dyDescent="0.2">
      <c r="A98" t="s">
        <v>137</v>
      </c>
    </row>
    <row r="99" spans="1:52" x14ac:dyDescent="0.2">
      <c r="A99" t="s">
        <v>137</v>
      </c>
      <c r="B99" s="215" t="s">
        <v>139</v>
      </c>
      <c r="C99" s="215"/>
      <c r="D99" s="215"/>
      <c r="E99" s="215"/>
      <c r="F99" s="215"/>
      <c r="G99" s="215"/>
      <c r="H99" s="215"/>
      <c r="I99" s="215"/>
      <c r="J99" s="215"/>
      <c r="AZ99" s="125" t="str">
        <f>B99</f>
        <v xml:space="preserve">        Preambule</v>
      </c>
    </row>
    <row r="100" spans="1:52" x14ac:dyDescent="0.2">
      <c r="A100" t="s">
        <v>137</v>
      </c>
    </row>
    <row r="101" spans="1:52" ht="51" x14ac:dyDescent="0.2">
      <c r="A101" t="s">
        <v>137</v>
      </c>
      <c r="B101" s="215" t="s">
        <v>140</v>
      </c>
      <c r="C101" s="215"/>
      <c r="D101" s="215"/>
      <c r="E101" s="215"/>
      <c r="F101" s="215"/>
      <c r="G101" s="215"/>
      <c r="H101" s="215"/>
      <c r="I101" s="215"/>
      <c r="J101" s="215"/>
      <c r="AZ101" s="125" t="str">
        <f>B101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102" spans="1:52" ht="51" x14ac:dyDescent="0.2">
      <c r="A102" t="s">
        <v>137</v>
      </c>
      <c r="B102" s="215" t="s">
        <v>141</v>
      </c>
      <c r="C102" s="215"/>
      <c r="D102" s="215"/>
      <c r="E102" s="215"/>
      <c r="F102" s="215"/>
      <c r="G102" s="215"/>
      <c r="H102" s="215"/>
      <c r="I102" s="215"/>
      <c r="J102" s="215"/>
      <c r="AZ102" s="125" t="str">
        <f>B102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103" spans="1:52" x14ac:dyDescent="0.2">
      <c r="A103" t="s">
        <v>137</v>
      </c>
    </row>
    <row r="104" spans="1:52" x14ac:dyDescent="0.2">
      <c r="A104" t="s">
        <v>137</v>
      </c>
      <c r="B104" s="215" t="s">
        <v>142</v>
      </c>
      <c r="C104" s="215"/>
      <c r="D104" s="215"/>
      <c r="E104" s="215"/>
      <c r="F104" s="215"/>
      <c r="G104" s="215"/>
      <c r="H104" s="215"/>
      <c r="I104" s="215"/>
      <c r="J104" s="215"/>
      <c r="AZ104" s="125" t="str">
        <f>B104</f>
        <v xml:space="preserve">        Vymezení některých pojmů</v>
      </c>
    </row>
    <row r="105" spans="1:52" x14ac:dyDescent="0.2">
      <c r="A105" t="s">
        <v>137</v>
      </c>
    </row>
    <row r="106" spans="1:52" x14ac:dyDescent="0.2">
      <c r="A106" t="s">
        <v>137</v>
      </c>
    </row>
    <row r="107" spans="1:52" x14ac:dyDescent="0.2">
      <c r="A107" t="s">
        <v>137</v>
      </c>
      <c r="B107" s="215" t="s">
        <v>143</v>
      </c>
      <c r="C107" s="215"/>
      <c r="D107" s="215"/>
      <c r="E107" s="215"/>
      <c r="F107" s="215"/>
      <c r="G107" s="215"/>
      <c r="H107" s="215"/>
      <c r="I107" s="215"/>
      <c r="J107" s="215"/>
      <c r="AZ107" s="125" t="str">
        <f t="shared" ref="AZ107:AZ112" si="7">B107</f>
        <v>Pro účely zpracování nabídkové ceny se jsou použity některé pojmy, pod kterými se rozumí:</v>
      </c>
    </row>
    <row r="108" spans="1:52" ht="38.25" x14ac:dyDescent="0.2">
      <c r="A108" t="s">
        <v>137</v>
      </c>
      <c r="B108" s="215" t="s">
        <v>144</v>
      </c>
      <c r="C108" s="215"/>
      <c r="D108" s="215"/>
      <c r="E108" s="215"/>
      <c r="F108" s="215"/>
      <c r="G108" s="215"/>
      <c r="H108" s="215"/>
      <c r="I108" s="215"/>
      <c r="J108" s="215"/>
      <c r="AZ108" s="125" t="str">
        <f t="shared" si="7"/>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09" spans="1:52" ht="38.25" x14ac:dyDescent="0.2">
      <c r="A109" t="s">
        <v>137</v>
      </c>
      <c r="B109" s="215" t="s">
        <v>145</v>
      </c>
      <c r="C109" s="215"/>
      <c r="D109" s="215"/>
      <c r="E109" s="215"/>
      <c r="F109" s="215"/>
      <c r="G109" s="215"/>
      <c r="H109" s="215"/>
      <c r="I109" s="215"/>
      <c r="J109" s="215"/>
      <c r="AZ109" s="125" t="str">
        <f t="shared" si="7"/>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10" spans="1:52" ht="51" x14ac:dyDescent="0.2">
      <c r="A110" t="s">
        <v>137</v>
      </c>
      <c r="B110" s="215" t="s">
        <v>146</v>
      </c>
      <c r="C110" s="215"/>
      <c r="D110" s="215"/>
      <c r="E110" s="215"/>
      <c r="F110" s="215"/>
      <c r="G110" s="215"/>
      <c r="H110" s="215"/>
      <c r="I110" s="215"/>
      <c r="J110" s="215"/>
      <c r="AZ110" s="125" t="str">
        <f t="shared" si="7"/>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11" spans="1:52" ht="76.5" x14ac:dyDescent="0.2">
      <c r="A111" t="s">
        <v>137</v>
      </c>
      <c r="B111" s="215" t="s">
        <v>147</v>
      </c>
      <c r="C111" s="215"/>
      <c r="D111" s="215"/>
      <c r="E111" s="215"/>
      <c r="F111" s="215"/>
      <c r="G111" s="215"/>
      <c r="H111" s="215"/>
      <c r="I111" s="215"/>
      <c r="J111" s="215"/>
      <c r="AZ111" s="125" t="str">
        <f t="shared" si="7"/>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12" spans="1:52" ht="51" x14ac:dyDescent="0.2">
      <c r="A112" t="s">
        <v>137</v>
      </c>
      <c r="B112" s="215" t="s">
        <v>148</v>
      </c>
      <c r="C112" s="215"/>
      <c r="D112" s="215"/>
      <c r="E112" s="215"/>
      <c r="F112" s="215"/>
      <c r="G112" s="215"/>
      <c r="H112" s="215"/>
      <c r="I112" s="215"/>
      <c r="J112" s="215"/>
      <c r="AZ112" s="125" t="str">
        <f t="shared" si="7"/>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13" spans="1:52" x14ac:dyDescent="0.2">
      <c r="A113" t="s">
        <v>137</v>
      </c>
    </row>
    <row r="114" spans="1:52" x14ac:dyDescent="0.2">
      <c r="A114" t="s">
        <v>137</v>
      </c>
      <c r="B114" s="215" t="s">
        <v>149</v>
      </c>
      <c r="C114" s="215"/>
      <c r="D114" s="215"/>
      <c r="E114" s="215"/>
      <c r="F114" s="215"/>
      <c r="G114" s="215"/>
      <c r="H114" s="215"/>
      <c r="I114" s="215"/>
      <c r="J114" s="215"/>
      <c r="AZ114" s="125" t="str">
        <f>B114</f>
        <v xml:space="preserve">        Cenová soustava</v>
      </c>
    </row>
    <row r="115" spans="1:52" x14ac:dyDescent="0.2">
      <c r="A115" t="s">
        <v>137</v>
      </c>
    </row>
    <row r="116" spans="1:52" x14ac:dyDescent="0.2">
      <c r="A116" t="s">
        <v>137</v>
      </c>
      <c r="B116" s="215" t="s">
        <v>150</v>
      </c>
      <c r="C116" s="215"/>
      <c r="D116" s="215"/>
      <c r="E116" s="215"/>
      <c r="F116" s="215"/>
      <c r="G116" s="215"/>
      <c r="H116" s="215"/>
      <c r="I116" s="215"/>
      <c r="J116" s="215"/>
      <c r="AZ116" s="125" t="str">
        <f>B116</f>
        <v xml:space="preserve">        Použitá cenová soustava</v>
      </c>
    </row>
    <row r="117" spans="1:52" ht="38.25" x14ac:dyDescent="0.2">
      <c r="A117" t="s">
        <v>137</v>
      </c>
      <c r="B117" s="215" t="s">
        <v>151</v>
      </c>
      <c r="C117" s="215"/>
      <c r="D117" s="215"/>
      <c r="E117" s="215"/>
      <c r="F117" s="215"/>
      <c r="G117" s="215"/>
      <c r="H117" s="215"/>
      <c r="I117" s="215"/>
      <c r="J117" s="215"/>
      <c r="AZ117" s="125" t="str">
        <f>B117</f>
        <v>Soupisy stavebních prací, dodávek a služeb jsou zpracovány s použitím cenové soustavy zpracované společností RTS, a.s.. Položky z cenové soustavy mají uveden odkaz na cenovou soustavu včetně označení příslušného ceníku.</v>
      </c>
    </row>
    <row r="118" spans="1:52" x14ac:dyDescent="0.2">
      <c r="A118" t="s">
        <v>137</v>
      </c>
    </row>
    <row r="119" spans="1:52" x14ac:dyDescent="0.2">
      <c r="A119" t="s">
        <v>137</v>
      </c>
      <c r="B119" s="215" t="s">
        <v>152</v>
      </c>
      <c r="C119" s="215"/>
      <c r="D119" s="215"/>
      <c r="E119" s="215"/>
      <c r="F119" s="215"/>
      <c r="G119" s="215"/>
      <c r="H119" s="215"/>
      <c r="I119" s="215"/>
      <c r="J119" s="215"/>
      <c r="AZ119" s="125" t="str">
        <f>B119</f>
        <v xml:space="preserve">        Technické podmínky</v>
      </c>
    </row>
    <row r="120" spans="1:52" ht="38.25" x14ac:dyDescent="0.2">
      <c r="A120" t="s">
        <v>137</v>
      </c>
      <c r="B120" s="215" t="s">
        <v>153</v>
      </c>
      <c r="C120" s="215"/>
      <c r="D120" s="215"/>
      <c r="E120" s="215"/>
      <c r="F120" s="215"/>
      <c r="G120" s="215"/>
      <c r="H120" s="215"/>
      <c r="I120" s="215"/>
      <c r="J120" s="215"/>
      <c r="AZ120" s="125" t="str">
        <f>B120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21" spans="1:52" x14ac:dyDescent="0.2">
      <c r="A121" t="s">
        <v>137</v>
      </c>
    </row>
    <row r="122" spans="1:52" x14ac:dyDescent="0.2">
      <c r="A122" t="s">
        <v>137</v>
      </c>
      <c r="B122" s="215" t="s">
        <v>154</v>
      </c>
      <c r="C122" s="215"/>
      <c r="D122" s="215"/>
      <c r="E122" s="215"/>
      <c r="F122" s="215"/>
      <c r="G122" s="215"/>
      <c r="H122" s="215"/>
      <c r="I122" s="215"/>
      <c r="J122" s="215"/>
      <c r="AZ122" s="125" t="str">
        <f>B122</f>
        <v>Individuální položky</v>
      </c>
    </row>
    <row r="123" spans="1:52" ht="38.25" x14ac:dyDescent="0.2">
      <c r="A123" t="s">
        <v>137</v>
      </c>
      <c r="B123" s="215" t="s">
        <v>155</v>
      </c>
      <c r="C123" s="215"/>
      <c r="D123" s="215"/>
      <c r="E123" s="215"/>
      <c r="F123" s="215"/>
      <c r="G123" s="215"/>
      <c r="H123" s="215"/>
      <c r="I123" s="215"/>
      <c r="J123" s="215"/>
      <c r="AZ123" s="125" t="str">
        <f>B123</f>
        <v>Položky soupisu prací, které cenová soustava neobsahuje, jsou označeny popisem „vlastní“. Pro tyto položky jsou cenové a technické podmínky definovány jejich popisem, případně odkazem na konkrétní část příslušné dokumentace.</v>
      </c>
    </row>
    <row r="124" spans="1:52" x14ac:dyDescent="0.2">
      <c r="A124" t="s">
        <v>137</v>
      </c>
    </row>
    <row r="125" spans="1:52" x14ac:dyDescent="0.2">
      <c r="A125" t="s">
        <v>137</v>
      </c>
      <c r="B125" s="215" t="s">
        <v>156</v>
      </c>
      <c r="C125" s="215"/>
      <c r="D125" s="215"/>
      <c r="E125" s="215"/>
      <c r="F125" s="215"/>
      <c r="G125" s="215"/>
      <c r="H125" s="215"/>
      <c r="I125" s="215"/>
      <c r="J125" s="215"/>
      <c r="AZ125" s="125" t="str">
        <f>B125</f>
        <v xml:space="preserve">        Závaznost a změna soupisu</v>
      </c>
    </row>
    <row r="126" spans="1:52" x14ac:dyDescent="0.2">
      <c r="A126" t="s">
        <v>137</v>
      </c>
    </row>
    <row r="127" spans="1:52" x14ac:dyDescent="0.2">
      <c r="A127" t="s">
        <v>137</v>
      </c>
      <c r="B127" s="215" t="s">
        <v>157</v>
      </c>
      <c r="C127" s="215"/>
      <c r="D127" s="215"/>
      <c r="E127" s="215"/>
      <c r="F127" s="215"/>
      <c r="G127" s="215"/>
      <c r="H127" s="215"/>
      <c r="I127" s="215"/>
      <c r="J127" s="215"/>
      <c r="AZ127" s="125" t="str">
        <f>B127</f>
        <v xml:space="preserve">        Závaznost soupisu</v>
      </c>
    </row>
    <row r="128" spans="1:52" ht="38.25" x14ac:dyDescent="0.2">
      <c r="A128" t="s">
        <v>137</v>
      </c>
      <c r="B128" s="215" t="s">
        <v>158</v>
      </c>
      <c r="C128" s="215"/>
      <c r="D128" s="215"/>
      <c r="E128" s="215"/>
      <c r="F128" s="215"/>
      <c r="G128" s="215"/>
      <c r="H128" s="215"/>
      <c r="I128" s="215"/>
      <c r="J128" s="215"/>
      <c r="AZ128" s="125" t="str">
        <f>B128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29" spans="1:52" x14ac:dyDescent="0.2">
      <c r="A129" t="s">
        <v>137</v>
      </c>
    </row>
    <row r="130" spans="1:52" x14ac:dyDescent="0.2">
      <c r="A130" t="s">
        <v>137</v>
      </c>
      <c r="B130" s="215" t="s">
        <v>159</v>
      </c>
      <c r="C130" s="215"/>
      <c r="D130" s="215"/>
      <c r="E130" s="215"/>
      <c r="F130" s="215"/>
      <c r="G130" s="215"/>
      <c r="H130" s="215"/>
      <c r="I130" s="215"/>
      <c r="J130" s="215"/>
      <c r="AZ130" s="125" t="str">
        <f>B130</f>
        <v xml:space="preserve">        Zvláštní podmínky pro stanovení nabídkové ceny</v>
      </c>
    </row>
    <row r="131" spans="1:52" x14ac:dyDescent="0.2">
      <c r="A131" t="s">
        <v>137</v>
      </c>
    </row>
    <row r="132" spans="1:52" x14ac:dyDescent="0.2">
      <c r="A132" t="s">
        <v>137</v>
      </c>
      <c r="B132" s="215" t="s">
        <v>160</v>
      </c>
      <c r="C132" s="215"/>
      <c r="D132" s="215"/>
      <c r="E132" s="215"/>
      <c r="F132" s="215"/>
      <c r="G132" s="215"/>
      <c r="H132" s="215"/>
      <c r="I132" s="215"/>
      <c r="J132" s="215"/>
      <c r="AZ132" s="125" t="str">
        <f>B132</f>
        <v xml:space="preserve">        Přeprava vybouraných hmot, suti a vytěžené zeminy</v>
      </c>
    </row>
    <row r="133" spans="1:52" ht="76.5" x14ac:dyDescent="0.2">
      <c r="A133" t="s">
        <v>137</v>
      </c>
      <c r="B133" s="215" t="s">
        <v>161</v>
      </c>
      <c r="C133" s="215"/>
      <c r="D133" s="215"/>
      <c r="E133" s="215"/>
      <c r="F133" s="215"/>
      <c r="G133" s="215"/>
      <c r="H133" s="215"/>
      <c r="I133" s="215"/>
      <c r="J133" s="215"/>
      <c r="AZ133" s="125" t="str">
        <f>B133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34" spans="1:52" x14ac:dyDescent="0.2">
      <c r="A134" t="s">
        <v>137</v>
      </c>
    </row>
    <row r="135" spans="1:52" x14ac:dyDescent="0.2">
      <c r="A135" t="s">
        <v>137</v>
      </c>
      <c r="B135" s="215" t="s">
        <v>162</v>
      </c>
      <c r="C135" s="215"/>
      <c r="D135" s="215"/>
      <c r="E135" s="215"/>
      <c r="F135" s="215"/>
      <c r="G135" s="215"/>
      <c r="H135" s="215"/>
      <c r="I135" s="215"/>
      <c r="J135" s="215"/>
      <c r="AZ135" s="125" t="str">
        <f>B135</f>
        <v xml:space="preserve">        Vnitrostaveništní přesun stavebního materiálu</v>
      </c>
    </row>
    <row r="136" spans="1:52" ht="51" x14ac:dyDescent="0.2">
      <c r="A136" t="s">
        <v>137</v>
      </c>
      <c r="B136" s="215" t="s">
        <v>163</v>
      </c>
      <c r="C136" s="215"/>
      <c r="D136" s="215"/>
      <c r="E136" s="215"/>
      <c r="F136" s="215"/>
      <c r="G136" s="215"/>
      <c r="H136" s="215"/>
      <c r="I136" s="215"/>
      <c r="J136" s="215"/>
      <c r="AZ136" s="125" t="str">
        <f>B136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37" spans="1:52" ht="51" x14ac:dyDescent="0.2">
      <c r="A137" t="s">
        <v>137</v>
      </c>
      <c r="B137" s="215" t="s">
        <v>164</v>
      </c>
      <c r="C137" s="215"/>
      <c r="D137" s="215"/>
      <c r="E137" s="215"/>
      <c r="F137" s="215"/>
      <c r="G137" s="215"/>
      <c r="H137" s="215"/>
      <c r="I137" s="215"/>
      <c r="J137" s="215"/>
      <c r="AZ137" s="125" t="str">
        <f>B137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38" spans="1:52" x14ac:dyDescent="0.2">
      <c r="A138" t="s">
        <v>137</v>
      </c>
    </row>
    <row r="139" spans="1:52" x14ac:dyDescent="0.2">
      <c r="A139" t="s">
        <v>137</v>
      </c>
      <c r="B139" s="215" t="s">
        <v>165</v>
      </c>
      <c r="C139" s="215"/>
      <c r="D139" s="215"/>
      <c r="E139" s="215"/>
      <c r="F139" s="215"/>
      <c r="G139" s="215"/>
      <c r="H139" s="215"/>
      <c r="I139" s="215"/>
      <c r="J139" s="215"/>
      <c r="AZ139" s="125" t="str">
        <f>B139</f>
        <v xml:space="preserve">        Příplatky za ztížené podmínky prací</v>
      </c>
    </row>
    <row r="140" spans="1:52" ht="25.5" x14ac:dyDescent="0.2">
      <c r="A140" t="s">
        <v>137</v>
      </c>
      <c r="B140" s="215" t="s">
        <v>166</v>
      </c>
      <c r="C140" s="215"/>
      <c r="D140" s="215"/>
      <c r="E140" s="215"/>
      <c r="F140" s="215"/>
      <c r="G140" s="215"/>
      <c r="H140" s="215"/>
      <c r="I140" s="215"/>
      <c r="J140" s="215"/>
      <c r="AZ140" s="125" t="str">
        <f>B140</f>
        <v>Pokud soupis položku příplatku za ztížené podmínky obsahuje, je dodavatel povinen ji ocenit bez ohledu na to, že tento příplatek dodavatel standardně neuplatňuje.</v>
      </c>
    </row>
    <row r="141" spans="1:52" x14ac:dyDescent="0.2">
      <c r="A141" t="s">
        <v>137</v>
      </c>
    </row>
    <row r="142" spans="1:52" x14ac:dyDescent="0.2">
      <c r="A142" t="s">
        <v>137</v>
      </c>
      <c r="B142" s="215" t="s">
        <v>167</v>
      </c>
      <c r="C142" s="215"/>
      <c r="D142" s="215"/>
      <c r="E142" s="215"/>
      <c r="F142" s="215"/>
      <c r="G142" s="215"/>
      <c r="H142" s="215"/>
      <c r="I142" s="215"/>
      <c r="J142" s="215"/>
      <c r="AZ142" s="125" t="str">
        <f>B142</f>
        <v xml:space="preserve">        Vedlejší a ostatní náklady</v>
      </c>
    </row>
    <row r="143" spans="1:52" ht="25.5" x14ac:dyDescent="0.2">
      <c r="A143" t="s">
        <v>137</v>
      </c>
      <c r="B143" s="215" t="s">
        <v>168</v>
      </c>
      <c r="C143" s="215"/>
      <c r="D143" s="215"/>
      <c r="E143" s="215"/>
      <c r="F143" s="215"/>
      <c r="G143" s="215"/>
      <c r="H143" s="215"/>
      <c r="I143" s="215"/>
      <c r="J143" s="215"/>
      <c r="AZ143" s="125" t="str">
        <f>B143</f>
        <v>Tyto náklady jsou popsány v samostatném soupisu stavebních prací, dodávek a služeb s tím, že dodavatel je povinen v rámci těchto nákladů ocenit všechny definované náklady souhrnně pro celou stavbu.</v>
      </c>
    </row>
    <row r="144" spans="1:52" x14ac:dyDescent="0.2">
      <c r="A144" t="s">
        <v>137</v>
      </c>
    </row>
    <row r="145" spans="1:52" x14ac:dyDescent="0.2">
      <c r="A145" t="s">
        <v>137</v>
      </c>
    </row>
    <row r="146" spans="1:52" x14ac:dyDescent="0.2">
      <c r="A146" t="s">
        <v>137</v>
      </c>
    </row>
    <row r="147" spans="1:52" x14ac:dyDescent="0.2">
      <c r="A147" t="s">
        <v>137</v>
      </c>
      <c r="B147" s="215" t="s">
        <v>169</v>
      </c>
      <c r="C147" s="215"/>
      <c r="D147" s="215"/>
      <c r="E147" s="215"/>
      <c r="F147" s="215"/>
      <c r="G147" s="215"/>
      <c r="H147" s="215"/>
      <c r="I147" s="215"/>
      <c r="J147" s="215"/>
      <c r="AZ147" s="125" t="str">
        <f>B147</f>
        <v>2. SPECIFICKÉ PODMÍNKY PRO ZPRACOVÁNÍ NABÍDKOVÉ CENY</v>
      </c>
    </row>
    <row r="148" spans="1:52" x14ac:dyDescent="0.2">
      <c r="A148" t="s">
        <v>137</v>
      </c>
    </row>
    <row r="149" spans="1:52" x14ac:dyDescent="0.2">
      <c r="A149" t="s">
        <v>137</v>
      </c>
      <c r="B149" s="215" t="s">
        <v>170</v>
      </c>
      <c r="C149" s="215"/>
      <c r="D149" s="215"/>
      <c r="E149" s="215"/>
      <c r="F149" s="215"/>
      <c r="G149" s="215"/>
      <c r="H149" s="215"/>
      <c r="I149" s="215"/>
      <c r="J149" s="215"/>
      <c r="AZ149" s="125" t="str">
        <f>B149</f>
        <v>Zde doplní zpracovatel soupisu  případná specifika týkající se konkrétní zakázky.</v>
      </c>
    </row>
    <row r="150" spans="1:52" x14ac:dyDescent="0.2">
      <c r="A150" t="s">
        <v>137</v>
      </c>
    </row>
    <row r="151" spans="1:52" x14ac:dyDescent="0.2">
      <c r="A151" t="s">
        <v>137</v>
      </c>
    </row>
    <row r="152" spans="1:52" x14ac:dyDescent="0.2">
      <c r="A152" t="s">
        <v>137</v>
      </c>
      <c r="B152" s="215" t="s">
        <v>171</v>
      </c>
      <c r="C152" s="215"/>
      <c r="D152" s="215"/>
      <c r="E152" s="215"/>
      <c r="F152" s="215"/>
      <c r="G152" s="215"/>
      <c r="H152" s="215"/>
      <c r="I152" s="215"/>
      <c r="J152" s="215"/>
      <c r="AZ152" s="125" t="str">
        <f>B152</f>
        <v>3. ELEKTRONICKÁ PODOBA SOUPISU</v>
      </c>
    </row>
    <row r="153" spans="1:52" x14ac:dyDescent="0.2">
      <c r="A153" t="s">
        <v>137</v>
      </c>
    </row>
    <row r="154" spans="1:52" x14ac:dyDescent="0.2">
      <c r="A154" t="s">
        <v>137</v>
      </c>
      <c r="B154" s="215" t="s">
        <v>172</v>
      </c>
      <c r="C154" s="215"/>
      <c r="D154" s="215"/>
      <c r="E154" s="215"/>
      <c r="F154" s="215"/>
      <c r="G154" s="215"/>
      <c r="H154" s="215"/>
      <c r="I154" s="215"/>
      <c r="J154" s="215"/>
      <c r="AZ154" s="125" t="str">
        <f>B154</f>
        <v xml:space="preserve">        Elektronická podoba soupisu</v>
      </c>
    </row>
    <row r="155" spans="1:52" ht="25.5" x14ac:dyDescent="0.2">
      <c r="A155" t="s">
        <v>137</v>
      </c>
      <c r="B155" s="215" t="s">
        <v>173</v>
      </c>
      <c r="C155" s="215"/>
      <c r="D155" s="215"/>
      <c r="E155" s="215"/>
      <c r="F155" s="215"/>
      <c r="G155" s="215"/>
      <c r="H155" s="215"/>
      <c r="I155" s="215"/>
      <c r="J155" s="215"/>
      <c r="AZ155" s="125" t="str">
        <f>B155</f>
        <v>V souladu se zákonem jsou předložené soupisy zpracovány i v elektronické podobě.  Elektronickou podobou soupisu stavebních prací, dodávek a služeb je formát MS EXCEL.</v>
      </c>
    </row>
    <row r="156" spans="1:52" x14ac:dyDescent="0.2">
      <c r="A156" t="s">
        <v>137</v>
      </c>
      <c r="B156" s="215" t="s">
        <v>174</v>
      </c>
      <c r="C156" s="215"/>
      <c r="D156" s="215"/>
      <c r="E156" s="215"/>
      <c r="F156" s="215"/>
      <c r="G156" s="215"/>
      <c r="H156" s="215"/>
      <c r="I156" s="215"/>
      <c r="J156" s="215"/>
      <c r="AZ156" s="125" t="str">
        <f>B156</f>
        <v>Popis formátu soupisu odpovídá svou strukturou vzorovému soupisu volně dostupnému na internetové adrese:</v>
      </c>
    </row>
    <row r="157" spans="1:52" x14ac:dyDescent="0.2">
      <c r="A157" t="s">
        <v>137</v>
      </c>
    </row>
    <row r="158" spans="1:52" x14ac:dyDescent="0.2">
      <c r="A158" t="s">
        <v>137</v>
      </c>
      <c r="B158" s="215" t="s">
        <v>175</v>
      </c>
      <c r="C158" s="215"/>
      <c r="D158" s="215"/>
      <c r="E158" s="215"/>
      <c r="F158" s="215"/>
      <c r="G158" s="215"/>
      <c r="H158" s="215"/>
      <c r="I158" s="215"/>
      <c r="J158" s="215"/>
      <c r="AZ158" s="125" t="str">
        <f>B158</f>
        <v>www.stavebnionline.cz/soupis</v>
      </c>
    </row>
    <row r="159" spans="1:52" x14ac:dyDescent="0.2">
      <c r="A159" t="s">
        <v>137</v>
      </c>
    </row>
    <row r="160" spans="1:52" x14ac:dyDescent="0.2">
      <c r="A160" t="s">
        <v>137</v>
      </c>
      <c r="B160" s="215" t="s">
        <v>176</v>
      </c>
      <c r="C160" s="215"/>
      <c r="D160" s="215"/>
      <c r="E160" s="215"/>
      <c r="F160" s="215"/>
      <c r="G160" s="215"/>
      <c r="H160" s="215"/>
      <c r="I160" s="215"/>
      <c r="J160" s="215"/>
      <c r="AZ160" s="125" t="str">
        <f>B160</f>
        <v xml:space="preserve">        Zpracování elektronické podoby soupisu</v>
      </c>
    </row>
    <row r="161" spans="1:52" ht="51" x14ac:dyDescent="0.2">
      <c r="A161" t="s">
        <v>137</v>
      </c>
      <c r="B161" s="215" t="s">
        <v>177</v>
      </c>
      <c r="C161" s="215"/>
      <c r="D161" s="215"/>
      <c r="E161" s="215"/>
      <c r="F161" s="215"/>
      <c r="G161" s="215"/>
      <c r="H161" s="215"/>
      <c r="I161" s="215"/>
      <c r="J161" s="215"/>
      <c r="AZ161" s="125" t="str">
        <f>B161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62" spans="1:52" x14ac:dyDescent="0.2">
      <c r="A162" t="s">
        <v>137</v>
      </c>
    </row>
    <row r="163" spans="1:52" x14ac:dyDescent="0.2">
      <c r="A163" t="s">
        <v>137</v>
      </c>
      <c r="B163" s="215" t="s">
        <v>178</v>
      </c>
      <c r="C163" s="215"/>
      <c r="D163" s="215"/>
      <c r="E163" s="215"/>
      <c r="F163" s="215"/>
      <c r="G163" s="215"/>
      <c r="H163" s="215"/>
      <c r="I163" s="215"/>
      <c r="J163" s="215"/>
      <c r="AZ163" s="125" t="str">
        <f>B163</f>
        <v xml:space="preserve">        Jiný formát soupisu</v>
      </c>
    </row>
    <row r="164" spans="1:52" ht="38.25" x14ac:dyDescent="0.2">
      <c r="A164" t="s">
        <v>137</v>
      </c>
      <c r="B164" s="215" t="s">
        <v>179</v>
      </c>
      <c r="C164" s="215"/>
      <c r="D164" s="215"/>
      <c r="E164" s="215"/>
      <c r="F164" s="215"/>
      <c r="G164" s="215"/>
      <c r="H164" s="215"/>
      <c r="I164" s="215"/>
      <c r="J164" s="215"/>
      <c r="AZ164" s="125" t="str">
        <f>B164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65" spans="1:52" x14ac:dyDescent="0.2">
      <c r="A165" t="s">
        <v>137</v>
      </c>
    </row>
    <row r="166" spans="1:52" x14ac:dyDescent="0.2">
      <c r="A166" t="s">
        <v>137</v>
      </c>
      <c r="B166" s="215" t="s">
        <v>180</v>
      </c>
      <c r="C166" s="215"/>
      <c r="D166" s="215"/>
      <c r="E166" s="215"/>
      <c r="F166" s="215"/>
      <c r="G166" s="215"/>
      <c r="H166" s="215"/>
      <c r="I166" s="215"/>
      <c r="J166" s="215"/>
      <c r="AZ166" s="125" t="str">
        <f>B166</f>
        <v xml:space="preserve">        Závěrečné ustanovení</v>
      </c>
    </row>
    <row r="167" spans="1:52" x14ac:dyDescent="0.2">
      <c r="A167" t="s">
        <v>137</v>
      </c>
      <c r="B167" s="215" t="s">
        <v>181</v>
      </c>
      <c r="C167" s="215"/>
      <c r="D167" s="215"/>
      <c r="E167" s="215"/>
      <c r="F167" s="215"/>
      <c r="G167" s="215"/>
      <c r="H167" s="215"/>
      <c r="I167" s="215"/>
      <c r="J167" s="215"/>
      <c r="AZ167" s="125" t="str">
        <f>B167</f>
        <v>Ostatní podmínky vztahující se ke zpracování nabídkové ceny jsou uvedeny v zadávací dokumentaci.</v>
      </c>
    </row>
    <row r="170" spans="1:52" ht="15.75" x14ac:dyDescent="0.25">
      <c r="B170" s="126" t="s">
        <v>182</v>
      </c>
    </row>
    <row r="172" spans="1:52" ht="25.5" customHeight="1" x14ac:dyDescent="0.2">
      <c r="A172" s="127"/>
      <c r="B172" s="130" t="s">
        <v>17</v>
      </c>
      <c r="C172" s="130" t="s">
        <v>5</v>
      </c>
      <c r="D172" s="131"/>
      <c r="E172" s="131"/>
      <c r="F172" s="132" t="s">
        <v>183</v>
      </c>
      <c r="G172" s="132"/>
      <c r="H172" s="132"/>
      <c r="I172" s="132" t="s">
        <v>29</v>
      </c>
      <c r="J172" s="132" t="s">
        <v>0</v>
      </c>
    </row>
    <row r="173" spans="1:52" ht="25.5" customHeight="1" x14ac:dyDescent="0.2">
      <c r="A173" s="128"/>
      <c r="B173" s="133" t="s">
        <v>184</v>
      </c>
      <c r="C173" s="213" t="s">
        <v>185</v>
      </c>
      <c r="D173" s="214"/>
      <c r="E173" s="214"/>
      <c r="F173" s="138" t="s">
        <v>24</v>
      </c>
      <c r="G173" s="139"/>
      <c r="H173" s="139"/>
      <c r="I173" s="139">
        <f>'SO 01.03 4 Pol'!G8</f>
        <v>0</v>
      </c>
      <c r="J173" s="136" t="str">
        <f>IF(I233=0,"",I173/I233*100)</f>
        <v/>
      </c>
    </row>
    <row r="174" spans="1:52" ht="25.5" customHeight="1" x14ac:dyDescent="0.2">
      <c r="A174" s="128"/>
      <c r="B174" s="133" t="s">
        <v>186</v>
      </c>
      <c r="C174" s="213" t="s">
        <v>187</v>
      </c>
      <c r="D174" s="214"/>
      <c r="E174" s="214"/>
      <c r="F174" s="138" t="s">
        <v>24</v>
      </c>
      <c r="G174" s="139"/>
      <c r="H174" s="139"/>
      <c r="I174" s="139">
        <f>'SO 01.04 5 Pol'!G8</f>
        <v>0</v>
      </c>
      <c r="J174" s="136" t="str">
        <f>IF(I233=0,"",I174/I233*100)</f>
        <v/>
      </c>
    </row>
    <row r="175" spans="1:52" ht="25.5" customHeight="1" x14ac:dyDescent="0.2">
      <c r="A175" s="128"/>
      <c r="B175" s="133" t="s">
        <v>188</v>
      </c>
      <c r="C175" s="213" t="s">
        <v>185</v>
      </c>
      <c r="D175" s="214"/>
      <c r="E175" s="214"/>
      <c r="F175" s="138" t="s">
        <v>24</v>
      </c>
      <c r="G175" s="139"/>
      <c r="H175" s="139"/>
      <c r="I175" s="139">
        <f>'SO 01.16 17 Pol'!G8</f>
        <v>0</v>
      </c>
      <c r="J175" s="136" t="str">
        <f>IF(I233=0,"",I175/I233*100)</f>
        <v/>
      </c>
    </row>
    <row r="176" spans="1:52" ht="25.5" customHeight="1" x14ac:dyDescent="0.2">
      <c r="A176" s="128"/>
      <c r="B176" s="133" t="s">
        <v>189</v>
      </c>
      <c r="C176" s="213" t="s">
        <v>187</v>
      </c>
      <c r="D176" s="214"/>
      <c r="E176" s="214"/>
      <c r="F176" s="138" t="s">
        <v>24</v>
      </c>
      <c r="G176" s="139"/>
      <c r="H176" s="139"/>
      <c r="I176" s="139">
        <f>'SO 01.16 17 Pol'!G11</f>
        <v>0</v>
      </c>
      <c r="J176" s="136" t="str">
        <f>IF(I233=0,"",I176/I233*100)</f>
        <v/>
      </c>
    </row>
    <row r="177" spans="1:10" ht="25.5" customHeight="1" x14ac:dyDescent="0.2">
      <c r="A177" s="128"/>
      <c r="B177" s="133" t="s">
        <v>190</v>
      </c>
      <c r="C177" s="213" t="s">
        <v>191</v>
      </c>
      <c r="D177" s="214"/>
      <c r="E177" s="214"/>
      <c r="F177" s="138" t="s">
        <v>24</v>
      </c>
      <c r="G177" s="139"/>
      <c r="H177" s="139"/>
      <c r="I177" s="139">
        <f>'SO 01.16 17 Pol'!G26</f>
        <v>0</v>
      </c>
      <c r="J177" s="136" t="str">
        <f>IF(I233=0,"",I177/I233*100)</f>
        <v/>
      </c>
    </row>
    <row r="178" spans="1:10" ht="25.5" customHeight="1" x14ac:dyDescent="0.2">
      <c r="A178" s="128"/>
      <c r="B178" s="133" t="s">
        <v>192</v>
      </c>
      <c r="C178" s="213" t="s">
        <v>191</v>
      </c>
      <c r="D178" s="214"/>
      <c r="E178" s="214"/>
      <c r="F178" s="138" t="s">
        <v>24</v>
      </c>
      <c r="G178" s="139"/>
      <c r="H178" s="139"/>
      <c r="I178" s="139">
        <f>'SO 01.04 5 Pol'!G21</f>
        <v>0</v>
      </c>
      <c r="J178" s="136" t="str">
        <f>IF(I233=0,"",I178/I233*100)</f>
        <v/>
      </c>
    </row>
    <row r="179" spans="1:10" ht="25.5" customHeight="1" x14ac:dyDescent="0.2">
      <c r="A179" s="128"/>
      <c r="B179" s="133" t="s">
        <v>193</v>
      </c>
      <c r="C179" s="213" t="s">
        <v>194</v>
      </c>
      <c r="D179" s="214"/>
      <c r="E179" s="214"/>
      <c r="F179" s="138" t="s">
        <v>24</v>
      </c>
      <c r="G179" s="139"/>
      <c r="H179" s="139"/>
      <c r="I179" s="139">
        <f>'SO 01.02 3 Pol'!G8</f>
        <v>0</v>
      </c>
      <c r="J179" s="136" t="str">
        <f>IF(I233=0,"",I179/I233*100)</f>
        <v/>
      </c>
    </row>
    <row r="180" spans="1:10" ht="25.5" customHeight="1" x14ac:dyDescent="0.2">
      <c r="A180" s="128"/>
      <c r="B180" s="133" t="s">
        <v>195</v>
      </c>
      <c r="C180" s="213" t="s">
        <v>187</v>
      </c>
      <c r="D180" s="214"/>
      <c r="E180" s="214"/>
      <c r="F180" s="138" t="s">
        <v>24</v>
      </c>
      <c r="G180" s="139"/>
      <c r="H180" s="139"/>
      <c r="I180" s="139">
        <f>'SO 01.02 3 Pol'!G11</f>
        <v>0</v>
      </c>
      <c r="J180" s="136" t="str">
        <f>IF(I233=0,"",I180/I233*100)</f>
        <v/>
      </c>
    </row>
    <row r="181" spans="1:10" ht="25.5" customHeight="1" x14ac:dyDescent="0.2">
      <c r="A181" s="128"/>
      <c r="B181" s="133" t="s">
        <v>196</v>
      </c>
      <c r="C181" s="213" t="s">
        <v>187</v>
      </c>
      <c r="D181" s="214"/>
      <c r="E181" s="214"/>
      <c r="F181" s="138" t="s">
        <v>24</v>
      </c>
      <c r="G181" s="139"/>
      <c r="H181" s="139"/>
      <c r="I181" s="139">
        <f>'SO 01.05 6 Pol'!G12+'SO 01.06 6 Pol'!G12</f>
        <v>0</v>
      </c>
      <c r="J181" s="136" t="str">
        <f>IF(I233=0,"",I181/I233*100)</f>
        <v/>
      </c>
    </row>
    <row r="182" spans="1:10" ht="25.5" customHeight="1" x14ac:dyDescent="0.2">
      <c r="A182" s="128"/>
      <c r="B182" s="133" t="s">
        <v>196</v>
      </c>
      <c r="C182" s="213" t="s">
        <v>197</v>
      </c>
      <c r="D182" s="214"/>
      <c r="E182" s="214"/>
      <c r="F182" s="138" t="s">
        <v>24</v>
      </c>
      <c r="G182" s="139"/>
      <c r="H182" s="139"/>
      <c r="I182" s="139">
        <f>'SO 01.02 3 Pol'!G17</f>
        <v>0</v>
      </c>
      <c r="J182" s="136" t="str">
        <f>IF(I233=0,"",I182/I233*100)</f>
        <v/>
      </c>
    </row>
    <row r="183" spans="1:10" ht="25.5" customHeight="1" x14ac:dyDescent="0.2">
      <c r="A183" s="128"/>
      <c r="B183" s="133" t="s">
        <v>198</v>
      </c>
      <c r="C183" s="213" t="s">
        <v>187</v>
      </c>
      <c r="D183" s="214"/>
      <c r="E183" s="214"/>
      <c r="F183" s="138" t="s">
        <v>24</v>
      </c>
      <c r="G183" s="139"/>
      <c r="H183" s="139"/>
      <c r="I183" s="139">
        <f>'SO 01.03 4 Pol'!G11</f>
        <v>0</v>
      </c>
      <c r="J183" s="136" t="str">
        <f>IF(I233=0,"",I183/I233*100)</f>
        <v/>
      </c>
    </row>
    <row r="184" spans="1:10" ht="25.5" customHeight="1" x14ac:dyDescent="0.2">
      <c r="A184" s="128"/>
      <c r="B184" s="133" t="s">
        <v>199</v>
      </c>
      <c r="C184" s="213" t="s">
        <v>191</v>
      </c>
      <c r="D184" s="214"/>
      <c r="E184" s="214"/>
      <c r="F184" s="138" t="s">
        <v>24</v>
      </c>
      <c r="G184" s="139"/>
      <c r="H184" s="139"/>
      <c r="I184" s="139">
        <f>'SO 01.05 6 Pol'!G29+'SO 01.06 6 Pol'!G27</f>
        <v>0</v>
      </c>
      <c r="J184" s="136" t="str">
        <f>IF(I233=0,"",I184/I233*100)</f>
        <v/>
      </c>
    </row>
    <row r="185" spans="1:10" ht="25.5" customHeight="1" x14ac:dyDescent="0.2">
      <c r="A185" s="128"/>
      <c r="B185" s="133" t="s">
        <v>199</v>
      </c>
      <c r="C185" s="213" t="s">
        <v>200</v>
      </c>
      <c r="D185" s="214"/>
      <c r="E185" s="214"/>
      <c r="F185" s="138" t="s">
        <v>24</v>
      </c>
      <c r="G185" s="139"/>
      <c r="H185" s="139"/>
      <c r="I185" s="139">
        <f>'SO 01.02 3 Pol'!G20</f>
        <v>0</v>
      </c>
      <c r="J185" s="136" t="str">
        <f>IF(I233=0,"",I185/I233*100)</f>
        <v/>
      </c>
    </row>
    <row r="186" spans="1:10" ht="25.5" customHeight="1" x14ac:dyDescent="0.2">
      <c r="A186" s="128"/>
      <c r="B186" s="133" t="s">
        <v>201</v>
      </c>
      <c r="C186" s="213" t="s">
        <v>191</v>
      </c>
      <c r="D186" s="214"/>
      <c r="E186" s="214"/>
      <c r="F186" s="138" t="s">
        <v>24</v>
      </c>
      <c r="G186" s="139"/>
      <c r="H186" s="139"/>
      <c r="I186" s="139">
        <f>'SO 01.01 2 Pol'!G28+'SO 01.02 3 Pol'!G28</f>
        <v>0</v>
      </c>
      <c r="J186" s="136" t="str">
        <f>IF(I233=0,"",I186/I233*100)</f>
        <v/>
      </c>
    </row>
    <row r="187" spans="1:10" ht="25.5" customHeight="1" x14ac:dyDescent="0.2">
      <c r="A187" s="128"/>
      <c r="B187" s="133" t="s">
        <v>202</v>
      </c>
      <c r="C187" s="213"/>
      <c r="D187" s="214"/>
      <c r="E187" s="214"/>
      <c r="F187" s="138" t="s">
        <v>24</v>
      </c>
      <c r="G187" s="139"/>
      <c r="H187" s="139"/>
      <c r="I187" s="139">
        <f>'SO 01.01 2 Pol'!G8</f>
        <v>0</v>
      </c>
      <c r="J187" s="136" t="str">
        <f>IF(I233=0,"",I187/I233*100)</f>
        <v/>
      </c>
    </row>
    <row r="188" spans="1:10" ht="25.5" customHeight="1" x14ac:dyDescent="0.2">
      <c r="A188" s="128"/>
      <c r="B188" s="133" t="s">
        <v>202</v>
      </c>
      <c r="C188" s="213" t="s">
        <v>191</v>
      </c>
      <c r="D188" s="214"/>
      <c r="E188" s="214"/>
      <c r="F188" s="138" t="s">
        <v>24</v>
      </c>
      <c r="G188" s="139"/>
      <c r="H188" s="139"/>
      <c r="I188" s="139">
        <f>'SO 01.03 4 Pol'!G27</f>
        <v>0</v>
      </c>
      <c r="J188" s="136" t="str">
        <f>IF(I233=0,"",I188/I233*100)</f>
        <v/>
      </c>
    </row>
    <row r="189" spans="1:10" ht="25.5" customHeight="1" x14ac:dyDescent="0.2">
      <c r="A189" s="128"/>
      <c r="B189" s="133" t="s">
        <v>203</v>
      </c>
      <c r="C189" s="213" t="s">
        <v>187</v>
      </c>
      <c r="D189" s="214"/>
      <c r="E189" s="214"/>
      <c r="F189" s="138" t="s">
        <v>24</v>
      </c>
      <c r="G189" s="139"/>
      <c r="H189" s="139"/>
      <c r="I189" s="139">
        <f>'SO 01.07 8 Pol'!G8</f>
        <v>0</v>
      </c>
      <c r="J189" s="136" t="str">
        <f>IF(I233=0,"",I189/I233*100)</f>
        <v/>
      </c>
    </row>
    <row r="190" spans="1:10" ht="25.5" customHeight="1" x14ac:dyDescent="0.2">
      <c r="A190" s="128"/>
      <c r="B190" s="133" t="s">
        <v>204</v>
      </c>
      <c r="C190" s="213" t="s">
        <v>191</v>
      </c>
      <c r="D190" s="214"/>
      <c r="E190" s="214"/>
      <c r="F190" s="138" t="s">
        <v>24</v>
      </c>
      <c r="G190" s="139"/>
      <c r="H190" s="139"/>
      <c r="I190" s="139">
        <f>'SO 01.07 8 Pol'!G20</f>
        <v>0</v>
      </c>
      <c r="J190" s="136" t="str">
        <f>IF(I233=0,"",I190/I233*100)</f>
        <v/>
      </c>
    </row>
    <row r="191" spans="1:10" ht="25.5" customHeight="1" x14ac:dyDescent="0.2">
      <c r="A191" s="128"/>
      <c r="B191" s="133" t="s">
        <v>205</v>
      </c>
      <c r="C191" s="213" t="s">
        <v>185</v>
      </c>
      <c r="D191" s="214"/>
      <c r="E191" s="214"/>
      <c r="F191" s="138" t="s">
        <v>24</v>
      </c>
      <c r="G191" s="139"/>
      <c r="H191" s="139"/>
      <c r="I191" s="139">
        <f>'SO 01.08 9 Pol'!G8+'SO 01.09 10 Pol'!G8</f>
        <v>0</v>
      </c>
      <c r="J191" s="136" t="str">
        <f>IF(I233=0,"",I191/I233*100)</f>
        <v/>
      </c>
    </row>
    <row r="192" spans="1:10" ht="25.5" customHeight="1" x14ac:dyDescent="0.2">
      <c r="A192" s="128"/>
      <c r="B192" s="133" t="s">
        <v>206</v>
      </c>
      <c r="C192" s="213" t="s">
        <v>187</v>
      </c>
      <c r="D192" s="214"/>
      <c r="E192" s="214"/>
      <c r="F192" s="138" t="s">
        <v>24</v>
      </c>
      <c r="G192" s="139"/>
      <c r="H192" s="139"/>
      <c r="I192" s="139">
        <f>'SO 01.08 9 Pol'!G12+'SO 01.09 10 Pol'!G12</f>
        <v>0</v>
      </c>
      <c r="J192" s="136" t="str">
        <f>IF(I233=0,"",I192/I233*100)</f>
        <v/>
      </c>
    </row>
    <row r="193" spans="1:10" ht="25.5" customHeight="1" x14ac:dyDescent="0.2">
      <c r="A193" s="128"/>
      <c r="B193" s="133" t="s">
        <v>207</v>
      </c>
      <c r="C193" s="213" t="s">
        <v>191</v>
      </c>
      <c r="D193" s="214"/>
      <c r="E193" s="214"/>
      <c r="F193" s="138" t="s">
        <v>24</v>
      </c>
      <c r="G193" s="139"/>
      <c r="H193" s="139"/>
      <c r="I193" s="139">
        <f>'SO 01.08 9 Pol'!G29+'SO 01.09 10 Pol'!G27</f>
        <v>0</v>
      </c>
      <c r="J193" s="136" t="str">
        <f>IF(I233=0,"",I193/I233*100)</f>
        <v/>
      </c>
    </row>
    <row r="194" spans="1:10" ht="25.5" customHeight="1" x14ac:dyDescent="0.2">
      <c r="A194" s="128"/>
      <c r="B194" s="133" t="s">
        <v>208</v>
      </c>
      <c r="C194" s="213" t="s">
        <v>187</v>
      </c>
      <c r="D194" s="214"/>
      <c r="E194" s="214"/>
      <c r="F194" s="138" t="s">
        <v>24</v>
      </c>
      <c r="G194" s="139"/>
      <c r="H194" s="139"/>
      <c r="I194" s="139">
        <f>'SO 01.10 11 Pol'!G8+'SO 01.10 11 P1'!G8</f>
        <v>0</v>
      </c>
      <c r="J194" s="136" t="str">
        <f>IF(I233=0,"",I194/I233*100)</f>
        <v/>
      </c>
    </row>
    <row r="195" spans="1:10" ht="25.5" customHeight="1" x14ac:dyDescent="0.2">
      <c r="A195" s="128"/>
      <c r="B195" s="133" t="s">
        <v>209</v>
      </c>
      <c r="C195" s="213" t="s">
        <v>191</v>
      </c>
      <c r="D195" s="214"/>
      <c r="E195" s="214"/>
      <c r="F195" s="138" t="s">
        <v>24</v>
      </c>
      <c r="G195" s="139"/>
      <c r="H195" s="139"/>
      <c r="I195" s="139">
        <f>'SO 01.10 11 Pol'!G20+'SO 01.10 11 P1'!G20</f>
        <v>0</v>
      </c>
      <c r="J195" s="136" t="str">
        <f>IF(I233=0,"",I195/I233*100)</f>
        <v/>
      </c>
    </row>
    <row r="196" spans="1:10" ht="25.5" customHeight="1" x14ac:dyDescent="0.2">
      <c r="A196" s="128"/>
      <c r="B196" s="133" t="s">
        <v>210</v>
      </c>
      <c r="C196" s="213" t="s">
        <v>185</v>
      </c>
      <c r="D196" s="214"/>
      <c r="E196" s="214"/>
      <c r="F196" s="138" t="s">
        <v>24</v>
      </c>
      <c r="G196" s="139"/>
      <c r="H196" s="139"/>
      <c r="I196" s="139">
        <f>'SO 01.11 12 Pol'!G8</f>
        <v>0</v>
      </c>
      <c r="J196" s="136" t="str">
        <f>IF(I233=0,"",I196/I233*100)</f>
        <v/>
      </c>
    </row>
    <row r="197" spans="1:10" ht="25.5" customHeight="1" x14ac:dyDescent="0.2">
      <c r="A197" s="128"/>
      <c r="B197" s="133" t="s">
        <v>211</v>
      </c>
      <c r="C197" s="213" t="s">
        <v>187</v>
      </c>
      <c r="D197" s="214"/>
      <c r="E197" s="214"/>
      <c r="F197" s="138" t="s">
        <v>24</v>
      </c>
      <c r="G197" s="139"/>
      <c r="H197" s="139"/>
      <c r="I197" s="139">
        <f>'SO 01.11 12 Pol'!G11</f>
        <v>0</v>
      </c>
      <c r="J197" s="136" t="str">
        <f>IF(I233=0,"",I197/I233*100)</f>
        <v/>
      </c>
    </row>
    <row r="198" spans="1:10" ht="25.5" customHeight="1" x14ac:dyDescent="0.2">
      <c r="A198" s="128"/>
      <c r="B198" s="133" t="s">
        <v>212</v>
      </c>
      <c r="C198" s="213" t="s">
        <v>191</v>
      </c>
      <c r="D198" s="214"/>
      <c r="E198" s="214"/>
      <c r="F198" s="138" t="s">
        <v>24</v>
      </c>
      <c r="G198" s="139"/>
      <c r="H198" s="139"/>
      <c r="I198" s="139">
        <f>'SO 01.11 12 Pol'!G26</f>
        <v>0</v>
      </c>
      <c r="J198" s="136" t="str">
        <f>IF(I233=0,"",I198/I233*100)</f>
        <v/>
      </c>
    </row>
    <row r="199" spans="1:10" ht="25.5" customHeight="1" x14ac:dyDescent="0.2">
      <c r="A199" s="128"/>
      <c r="B199" s="133" t="s">
        <v>213</v>
      </c>
      <c r="C199" s="213"/>
      <c r="D199" s="214"/>
      <c r="E199" s="214"/>
      <c r="F199" s="138" t="s">
        <v>24</v>
      </c>
      <c r="G199" s="139"/>
      <c r="H199" s="139"/>
      <c r="I199" s="139">
        <f>'SO 01.01 2 Pol'!G11</f>
        <v>0</v>
      </c>
      <c r="J199" s="136" t="str">
        <f>IF(I233=0,"",I199/I233*100)</f>
        <v/>
      </c>
    </row>
    <row r="200" spans="1:10" ht="25.5" customHeight="1" x14ac:dyDescent="0.2">
      <c r="A200" s="128"/>
      <c r="B200" s="133" t="s">
        <v>214</v>
      </c>
      <c r="C200" s="213" t="s">
        <v>187</v>
      </c>
      <c r="D200" s="214"/>
      <c r="E200" s="214"/>
      <c r="F200" s="138" t="s">
        <v>24</v>
      </c>
      <c r="G200" s="139"/>
      <c r="H200" s="139"/>
      <c r="I200" s="139">
        <f>'SO 01.12 13 Pol'!G8</f>
        <v>0</v>
      </c>
      <c r="J200" s="136" t="str">
        <f>IF(I233=0,"",I200/I233*100)</f>
        <v/>
      </c>
    </row>
    <row r="201" spans="1:10" ht="25.5" customHeight="1" x14ac:dyDescent="0.2">
      <c r="A201" s="128"/>
      <c r="B201" s="133" t="s">
        <v>215</v>
      </c>
      <c r="C201" s="213" t="s">
        <v>191</v>
      </c>
      <c r="D201" s="214"/>
      <c r="E201" s="214"/>
      <c r="F201" s="138" t="s">
        <v>24</v>
      </c>
      <c r="G201" s="139"/>
      <c r="H201" s="139"/>
      <c r="I201" s="139">
        <f>'SO 01.12 13 Pol'!G20</f>
        <v>0</v>
      </c>
      <c r="J201" s="136" t="str">
        <f>IF(I233=0,"",I201/I233*100)</f>
        <v/>
      </c>
    </row>
    <row r="202" spans="1:10" ht="25.5" customHeight="1" x14ac:dyDescent="0.2">
      <c r="A202" s="128"/>
      <c r="B202" s="133" t="s">
        <v>216</v>
      </c>
      <c r="C202" s="213" t="s">
        <v>185</v>
      </c>
      <c r="D202" s="214"/>
      <c r="E202" s="214"/>
      <c r="F202" s="138" t="s">
        <v>24</v>
      </c>
      <c r="G202" s="139"/>
      <c r="H202" s="139"/>
      <c r="I202" s="139">
        <f>'SO 01.13 14 Pol'!G8</f>
        <v>0</v>
      </c>
      <c r="J202" s="136" t="str">
        <f>IF(I233=0,"",I202/I233*100)</f>
        <v/>
      </c>
    </row>
    <row r="203" spans="1:10" ht="25.5" customHeight="1" x14ac:dyDescent="0.2">
      <c r="A203" s="128"/>
      <c r="B203" s="133" t="s">
        <v>217</v>
      </c>
      <c r="C203" s="213" t="s">
        <v>197</v>
      </c>
      <c r="D203" s="214"/>
      <c r="E203" s="214"/>
      <c r="F203" s="138" t="s">
        <v>24</v>
      </c>
      <c r="G203" s="139"/>
      <c r="H203" s="139"/>
      <c r="I203" s="139">
        <f>'SO 01.01 2 Pol'!G17</f>
        <v>0</v>
      </c>
      <c r="J203" s="136" t="str">
        <f>IF(I233=0,"",I203/I233*100)</f>
        <v/>
      </c>
    </row>
    <row r="204" spans="1:10" ht="25.5" customHeight="1" x14ac:dyDescent="0.2">
      <c r="A204" s="128"/>
      <c r="B204" s="133" t="s">
        <v>218</v>
      </c>
      <c r="C204" s="213" t="s">
        <v>187</v>
      </c>
      <c r="D204" s="214"/>
      <c r="E204" s="214"/>
      <c r="F204" s="138" t="s">
        <v>24</v>
      </c>
      <c r="G204" s="139"/>
      <c r="H204" s="139"/>
      <c r="I204" s="139">
        <f>'SO 01.13 14 Pol'!G11</f>
        <v>0</v>
      </c>
      <c r="J204" s="136" t="str">
        <f>IF(I233=0,"",I204/I233*100)</f>
        <v/>
      </c>
    </row>
    <row r="205" spans="1:10" ht="25.5" customHeight="1" x14ac:dyDescent="0.2">
      <c r="A205" s="128"/>
      <c r="B205" s="133" t="s">
        <v>219</v>
      </c>
      <c r="C205" s="213" t="s">
        <v>191</v>
      </c>
      <c r="D205" s="214"/>
      <c r="E205" s="214"/>
      <c r="F205" s="138" t="s">
        <v>24</v>
      </c>
      <c r="G205" s="139"/>
      <c r="H205" s="139"/>
      <c r="I205" s="139">
        <f>'SO 01.13 14 Pol'!G26</f>
        <v>0</v>
      </c>
      <c r="J205" s="136" t="str">
        <f>IF(I233=0,"",I205/I233*100)</f>
        <v/>
      </c>
    </row>
    <row r="206" spans="1:10" ht="25.5" customHeight="1" x14ac:dyDescent="0.2">
      <c r="A206" s="128"/>
      <c r="B206" s="133" t="s">
        <v>220</v>
      </c>
      <c r="C206" s="213" t="s">
        <v>187</v>
      </c>
      <c r="D206" s="214"/>
      <c r="E206" s="214"/>
      <c r="F206" s="138" t="s">
        <v>24</v>
      </c>
      <c r="G206" s="139"/>
      <c r="H206" s="139"/>
      <c r="I206" s="139">
        <f>'SO 01.14 15 Pol'!G8</f>
        <v>0</v>
      </c>
      <c r="J206" s="136" t="str">
        <f>IF(I233=0,"",I206/I233*100)</f>
        <v/>
      </c>
    </row>
    <row r="207" spans="1:10" ht="25.5" customHeight="1" x14ac:dyDescent="0.2">
      <c r="A207" s="128"/>
      <c r="B207" s="133" t="s">
        <v>221</v>
      </c>
      <c r="C207" s="213" t="s">
        <v>200</v>
      </c>
      <c r="D207" s="214"/>
      <c r="E207" s="214"/>
      <c r="F207" s="138" t="s">
        <v>24</v>
      </c>
      <c r="G207" s="139"/>
      <c r="H207" s="139"/>
      <c r="I207" s="139">
        <f>'SO 01.01 2 Pol'!G20</f>
        <v>0</v>
      </c>
      <c r="J207" s="136" t="str">
        <f>IF(I233=0,"",I207/I233*100)</f>
        <v/>
      </c>
    </row>
    <row r="208" spans="1:10" ht="25.5" customHeight="1" x14ac:dyDescent="0.2">
      <c r="A208" s="128"/>
      <c r="B208" s="133" t="s">
        <v>222</v>
      </c>
      <c r="C208" s="213" t="s">
        <v>191</v>
      </c>
      <c r="D208" s="214"/>
      <c r="E208" s="214"/>
      <c r="F208" s="138" t="s">
        <v>24</v>
      </c>
      <c r="G208" s="139"/>
      <c r="H208" s="139"/>
      <c r="I208" s="139">
        <f>'SO 01.14 15 Pol'!G18</f>
        <v>0</v>
      </c>
      <c r="J208" s="136" t="str">
        <f>IF(I233=0,"",I208/I233*100)</f>
        <v/>
      </c>
    </row>
    <row r="209" spans="1:10" ht="25.5" customHeight="1" x14ac:dyDescent="0.2">
      <c r="A209" s="128"/>
      <c r="B209" s="133" t="s">
        <v>223</v>
      </c>
      <c r="C209" s="213" t="s">
        <v>185</v>
      </c>
      <c r="D209" s="214"/>
      <c r="E209" s="214"/>
      <c r="F209" s="138" t="s">
        <v>24</v>
      </c>
      <c r="G209" s="139"/>
      <c r="H209" s="139"/>
      <c r="I209" s="139">
        <f>'SO 01.15 16 Pol'!G8</f>
        <v>0</v>
      </c>
      <c r="J209" s="136" t="str">
        <f>IF(I233=0,"",I209/I233*100)</f>
        <v/>
      </c>
    </row>
    <row r="210" spans="1:10" ht="25.5" customHeight="1" x14ac:dyDescent="0.2">
      <c r="A210" s="128"/>
      <c r="B210" s="133" t="s">
        <v>224</v>
      </c>
      <c r="C210" s="213" t="s">
        <v>187</v>
      </c>
      <c r="D210" s="214"/>
      <c r="E210" s="214"/>
      <c r="F210" s="138" t="s">
        <v>24</v>
      </c>
      <c r="G210" s="139"/>
      <c r="H210" s="139"/>
      <c r="I210" s="139">
        <f>'SO 01.15 16 Pol'!G11</f>
        <v>0</v>
      </c>
      <c r="J210" s="136" t="str">
        <f>IF(I233=0,"",I210/I233*100)</f>
        <v/>
      </c>
    </row>
    <row r="211" spans="1:10" ht="25.5" customHeight="1" x14ac:dyDescent="0.2">
      <c r="A211" s="128"/>
      <c r="B211" s="133" t="s">
        <v>225</v>
      </c>
      <c r="C211" s="213" t="s">
        <v>191</v>
      </c>
      <c r="D211" s="214"/>
      <c r="E211" s="214"/>
      <c r="F211" s="138" t="s">
        <v>24</v>
      </c>
      <c r="G211" s="139"/>
      <c r="H211" s="139"/>
      <c r="I211" s="139">
        <f>'SO 01.15 16 Pol'!G26</f>
        <v>0</v>
      </c>
      <c r="J211" s="136" t="str">
        <f>IF(I233=0,"",I211/I233*100)</f>
        <v/>
      </c>
    </row>
    <row r="212" spans="1:10" ht="25.5" customHeight="1" x14ac:dyDescent="0.2">
      <c r="A212" s="128"/>
      <c r="B212" s="133" t="s">
        <v>226</v>
      </c>
      <c r="C212" s="213" t="s">
        <v>227</v>
      </c>
      <c r="D212" s="214"/>
      <c r="E212" s="214"/>
      <c r="F212" s="138" t="s">
        <v>24</v>
      </c>
      <c r="G212" s="139"/>
      <c r="H212" s="139"/>
      <c r="I212" s="139">
        <f>'SO 01.05 6 Pol'!G8+'SO 01.06 6 Pol'!G8</f>
        <v>0</v>
      </c>
      <c r="J212" s="136" t="str">
        <f>IF(I233=0,"",I212/I233*100)</f>
        <v/>
      </c>
    </row>
    <row r="213" spans="1:10" ht="25.5" customHeight="1" x14ac:dyDescent="0.2">
      <c r="A213" s="128"/>
      <c r="B213" s="133" t="s">
        <v>74</v>
      </c>
      <c r="C213" s="213" t="s">
        <v>228</v>
      </c>
      <c r="D213" s="214"/>
      <c r="E213" s="214"/>
      <c r="F213" s="138" t="s">
        <v>24</v>
      </c>
      <c r="G213" s="139"/>
      <c r="H213" s="139"/>
      <c r="I213" s="139">
        <f>'SO 01.01 02_180520 Pol'!G8+'SO 01.02 02_180520 Pol'!G8+'SO 01.03 02_180524 Pol'!G8+'SO 01.04 02_180524 Pol'!G8+'SO 01.05 02_180520 Pol'!G8+'SO 01.06 02_180520 Pol'!G8+'SO 01.07 02_180520 Pol'!G8+'SO 01.08 02_180520 Pol'!G8+'SO 01.09 02_180520 Pol'!G8+'SO 01.10 02_180520 Pol'!G8+'SO 01.11 02_180520 Pol'!G8+'SO 01.12 02_180520 Pol'!G8+'SO 01.13 02_180520 Pol'!G8+'SO 01.14 02_180520 Pol'!G8+'SO 01.15 02_180520 Pol'!G8+'SO 01.16 02_180520 Pol'!G8+'SO 01.17 02_180520 Pol'!G8</f>
        <v>0</v>
      </c>
      <c r="J213" s="136" t="str">
        <f>IF(I233=0,"",I213/I233*100)</f>
        <v/>
      </c>
    </row>
    <row r="214" spans="1:10" ht="25.5" customHeight="1" x14ac:dyDescent="0.2">
      <c r="A214" s="128"/>
      <c r="B214" s="133" t="s">
        <v>79</v>
      </c>
      <c r="C214" s="213" t="s">
        <v>229</v>
      </c>
      <c r="D214" s="214"/>
      <c r="E214" s="214"/>
      <c r="F214" s="138" t="s">
        <v>24</v>
      </c>
      <c r="G214" s="139"/>
      <c r="H214" s="139"/>
      <c r="I214" s="139">
        <f>'SO 01.17 02_180520 Pol'!G15</f>
        <v>0</v>
      </c>
      <c r="J214" s="136" t="str">
        <f>IF(I233=0,"",I214/I233*100)</f>
        <v/>
      </c>
    </row>
    <row r="215" spans="1:10" ht="25.5" customHeight="1" x14ac:dyDescent="0.2">
      <c r="A215" s="128"/>
      <c r="B215" s="133" t="s">
        <v>230</v>
      </c>
      <c r="C215" s="213" t="s">
        <v>231</v>
      </c>
      <c r="D215" s="214"/>
      <c r="E215" s="214"/>
      <c r="F215" s="138" t="s">
        <v>24</v>
      </c>
      <c r="G215" s="139"/>
      <c r="H215" s="139"/>
      <c r="I215" s="139">
        <f>'SO 01.01 02_180520 Pol'!G26+'SO 01.02 02_180520 Pol'!G26+'SO 01.03 02_180524 Pol'!G18+'SO 01.04 02_180524 Pol'!G19+'SO 01.05 02_180520 Pol'!G26+'SO 01.06 02_180520 Pol'!G26+'SO 01.07 02_180520 Pol'!G21+'SO 01.08 02_180520 Pol'!G26+'SO 01.09 02_180520 Pol'!G26+'SO 01.10 02_180520 Pol'!G21+'SO 01.11 02_180520 Pol'!G26+'SO 01.12 02_180520 Pol'!G17+'SO 01.13 02_180520 Pol'!G26+'SO 01.14 02_180520 Pol'!G17+'SO 01.15 02_180520 Pol'!G26+'SO 01.16 02_180520 Pol'!G33+'SO 01.17 02_180520 Pol'!G18</f>
        <v>0</v>
      </c>
      <c r="J215" s="136" t="str">
        <f>IF(I233=0,"",I215/I233*100)</f>
        <v/>
      </c>
    </row>
    <row r="216" spans="1:10" ht="25.5" customHeight="1" x14ac:dyDescent="0.2">
      <c r="A216" s="128"/>
      <c r="B216" s="133" t="s">
        <v>232</v>
      </c>
      <c r="C216" s="213" t="s">
        <v>233</v>
      </c>
      <c r="D216" s="214"/>
      <c r="E216" s="214"/>
      <c r="F216" s="138" t="s">
        <v>24</v>
      </c>
      <c r="G216" s="139"/>
      <c r="H216" s="139"/>
      <c r="I216" s="139">
        <f>'SO 01.01 02_180520 Pol'!G64+'SO 01.02 02_180520 Pol'!G64+'SO 01.03 02_180524 Pol'!G51+'SO 01.04 02_180524 Pol'!G52+'SO 01.05 02_180520 Pol'!G63+'SO 01.06 02_180520 Pol'!G63+'SO 01.07 02_180520 Pol'!G57+'SO 01.08 02_180520 Pol'!G63+'SO 01.09 02_180520 Pol'!G64+'SO 01.10 02_180520 Pol'!G57+'SO 01.11 02_180520 Pol'!G63+'SO 01.12 02_180520 Pol'!G48+'SO 01.13 02_180520 Pol'!G63+'SO 01.14 02_180520 Pol'!G48+'SO 01.15 02_180520 Pol'!G67+'SO 01.16 02_180520 Pol'!G67+'SO 01.17 02_180520 Pol'!G53</f>
        <v>0</v>
      </c>
      <c r="J216" s="136" t="str">
        <f>IF(I233=0,"",I216/I233*100)</f>
        <v/>
      </c>
    </row>
    <row r="217" spans="1:10" ht="25.5" customHeight="1" x14ac:dyDescent="0.2">
      <c r="A217" s="128"/>
      <c r="B217" s="133" t="s">
        <v>234</v>
      </c>
      <c r="C217" s="213" t="s">
        <v>235</v>
      </c>
      <c r="D217" s="214"/>
      <c r="E217" s="214"/>
      <c r="F217" s="138" t="s">
        <v>24</v>
      </c>
      <c r="G217" s="139"/>
      <c r="H217" s="139"/>
      <c r="I217" s="139">
        <f>'SO 01.01 02_180520 Pol'!G71+'SO 01.02 02_180520 Pol'!G71+'SO 01.03 02_180524 Pol'!G55+'SO 01.04 02_180524 Pol'!G56+'SO 01.05 02_180520 Pol'!G70+'SO 01.06 02_180520 Pol'!G70+'SO 01.07 02_180520 Pol'!G61+'SO 01.08 02_180520 Pol'!G70+'SO 01.09 02_180520 Pol'!G71+'SO 01.10 02_180520 Pol'!G61+'SO 01.11 02_180520 Pol'!G70+'SO 01.12 02_180520 Pol'!G52+'SO 01.13 02_180520 Pol'!G70+'SO 01.14 02_180520 Pol'!G52+'SO 01.15 02_180520 Pol'!G74+'SO 01.16 02_180520 Pol'!G74+'SO 01.17 02_180520 Pol'!G57</f>
        <v>0</v>
      </c>
      <c r="J217" s="136" t="str">
        <f>IF(I233=0,"",I217/I233*100)</f>
        <v/>
      </c>
    </row>
    <row r="218" spans="1:10" ht="25.5" customHeight="1" x14ac:dyDescent="0.2">
      <c r="A218" s="128"/>
      <c r="B218" s="133" t="s">
        <v>236</v>
      </c>
      <c r="C218" s="213" t="s">
        <v>237</v>
      </c>
      <c r="D218" s="214"/>
      <c r="E218" s="214"/>
      <c r="F218" s="138" t="s">
        <v>24</v>
      </c>
      <c r="G218" s="139"/>
      <c r="H218" s="139"/>
      <c r="I218" s="139">
        <f>'SO 01.01 02_180520 Pol'!G98+'SO 01.02 02_180520 Pol'!G98+'SO 01.03 02_180524 Pol'!G78+'SO 01.04 02_180524 Pol'!G77+'SO 01.05 02_180520 Pol'!G97+'SO 01.06 02_180520 Pol'!G92+'SO 01.07 02_180520 Pol'!G82+'SO 01.08 02_180520 Pol'!G97+'SO 01.09 02_180520 Pol'!G93+'SO 01.10 02_180520 Pol'!G83+'SO 01.11 02_180520 Pol'!G97+'SO 01.12 02_180520 Pol'!G66+'SO 01.13 02_180520 Pol'!G97+'SO 01.14 02_180520 Pol'!G66+'SO 01.15 02_180520 Pol'!G101+'SO 01.16 02_180520 Pol'!G100+'SO 01.17 02_180520 Pol'!G95</f>
        <v>0</v>
      </c>
      <c r="J218" s="136" t="str">
        <f>IF(I233=0,"",I218/I233*100)</f>
        <v/>
      </c>
    </row>
    <row r="219" spans="1:10" ht="25.5" customHeight="1" x14ac:dyDescent="0.2">
      <c r="A219" s="128"/>
      <c r="B219" s="133" t="s">
        <v>238</v>
      </c>
      <c r="C219" s="213" t="s">
        <v>239</v>
      </c>
      <c r="D219" s="214"/>
      <c r="E219" s="214"/>
      <c r="F219" s="138" t="s">
        <v>25</v>
      </c>
      <c r="G219" s="139"/>
      <c r="H219" s="139"/>
      <c r="I219" s="139">
        <f>'SO 01.01 02_180520 Pol'!G101+'SO 01.02 02_180520 Pol'!G101+'SO 01.03 02_180524 Pol'!G81+'SO 01.04 02_180524 Pol'!G80+'SO 01.05 02_180520 Pol'!G100+'SO 01.06 02_180520 Pol'!G95+'SO 01.07 02_180520 Pol'!G85+'SO 01.08 02_180520 Pol'!G100+'SO 01.09 02_180520 Pol'!G96+'SO 01.10 02_180520 Pol'!G86+'SO 01.11 02_180520 Pol'!G100+'SO 01.12 02_180520 Pol'!G69+'SO 01.13 02_180520 Pol'!G100+'SO 01.14 02_180520 Pol'!G69+'SO 01.15 02_180520 Pol'!G104+'SO 01.16 02_180520 Pol'!G103+'SO 01.17 02_180520 Pol'!G98</f>
        <v>0</v>
      </c>
      <c r="J219" s="136" t="str">
        <f>IF(I233=0,"",I219/I233*100)</f>
        <v/>
      </c>
    </row>
    <row r="220" spans="1:10" ht="25.5" customHeight="1" x14ac:dyDescent="0.2">
      <c r="A220" s="128"/>
      <c r="B220" s="133" t="s">
        <v>240</v>
      </c>
      <c r="C220" s="213" t="s">
        <v>241</v>
      </c>
      <c r="D220" s="214"/>
      <c r="E220" s="214"/>
      <c r="F220" s="138" t="s">
        <v>25</v>
      </c>
      <c r="G220" s="139"/>
      <c r="H220" s="139"/>
      <c r="I220" s="139">
        <f>'SO 01 01 Pol'!G8</f>
        <v>0</v>
      </c>
      <c r="J220" s="136" t="str">
        <f>IF(I233=0,"",I220/I233*100)</f>
        <v/>
      </c>
    </row>
    <row r="221" spans="1:10" ht="25.5" customHeight="1" x14ac:dyDescent="0.2">
      <c r="A221" s="128"/>
      <c r="B221" s="133" t="s">
        <v>242</v>
      </c>
      <c r="C221" s="213" t="s">
        <v>243</v>
      </c>
      <c r="D221" s="214"/>
      <c r="E221" s="214"/>
      <c r="F221" s="138" t="s">
        <v>25</v>
      </c>
      <c r="G221" s="139"/>
      <c r="H221" s="139"/>
      <c r="I221" s="139">
        <f>'SO 01 01 Pol'!G67</f>
        <v>0</v>
      </c>
      <c r="J221" s="136" t="str">
        <f>IF(I233=0,"",I221/I233*100)</f>
        <v/>
      </c>
    </row>
    <row r="222" spans="1:10" ht="25.5" customHeight="1" x14ac:dyDescent="0.2">
      <c r="A222" s="128"/>
      <c r="B222" s="133" t="s">
        <v>244</v>
      </c>
      <c r="C222" s="213" t="s">
        <v>245</v>
      </c>
      <c r="D222" s="214"/>
      <c r="E222" s="214"/>
      <c r="F222" s="138" t="s">
        <v>25</v>
      </c>
      <c r="G222" s="139"/>
      <c r="H222" s="139"/>
      <c r="I222" s="139">
        <f>'SO 01 01 Pol'!G219</f>
        <v>0</v>
      </c>
      <c r="J222" s="136" t="str">
        <f>IF(I233=0,"",I222/I233*100)</f>
        <v/>
      </c>
    </row>
    <row r="223" spans="1:10" ht="25.5" customHeight="1" x14ac:dyDescent="0.2">
      <c r="A223" s="128"/>
      <c r="B223" s="133" t="s">
        <v>246</v>
      </c>
      <c r="C223" s="213" t="s">
        <v>247</v>
      </c>
      <c r="D223" s="214"/>
      <c r="E223" s="214"/>
      <c r="F223" s="138" t="s">
        <v>25</v>
      </c>
      <c r="G223" s="139"/>
      <c r="H223" s="139"/>
      <c r="I223" s="139">
        <f>'SO 01.01 02_180520 Pol'!G116+'SO 01.02 02_180520 Pol'!G116+'SO 01.03 02_180524 Pol'!G93+'SO 01.05 02_180520 Pol'!G115+'SO 01.06 02_180520 Pol'!G110+'SO 01.08 02_180520 Pol'!G115+'SO 01.09 02_180520 Pol'!G111+'SO 01.11 02_180520 Pol'!G115+'SO 01.13 02_180520 Pol'!G115+'SO 01.15 02_180520 Pol'!G119+'SO 01.16 02_180520 Pol'!G115</f>
        <v>0</v>
      </c>
      <c r="J223" s="136" t="str">
        <f>IF(I233=0,"",I223/I233*100)</f>
        <v/>
      </c>
    </row>
    <row r="224" spans="1:10" ht="25.5" customHeight="1" x14ac:dyDescent="0.2">
      <c r="A224" s="128"/>
      <c r="B224" s="133" t="s">
        <v>248</v>
      </c>
      <c r="C224" s="213" t="s">
        <v>249</v>
      </c>
      <c r="D224" s="214"/>
      <c r="E224" s="214"/>
      <c r="F224" s="138" t="s">
        <v>25</v>
      </c>
      <c r="G224" s="139"/>
      <c r="H224" s="139"/>
      <c r="I224" s="139">
        <f>'SO 01.01 02_180520 Pol'!G120+'SO 01.02 02_180520 Pol'!G120+'SO 01.03 02_180524 Pol'!G97+'SO 01.04 02_180524 Pol'!G91+'SO 01.05 02_180520 Pol'!G119+'SO 01.06 02_180520 Pol'!G114+'SO 01.07 02_180520 Pol'!G95+'SO 01.08 02_180520 Pol'!G119+'SO 01.09 02_180520 Pol'!G115+'SO 01.10 02_180520 Pol'!G97+'SO 01.11 02_180520 Pol'!G119+'SO 01.12 02_180520 Pol'!G79+'SO 01.13 02_180520 Pol'!G119+'SO 01.14 02_180520 Pol'!G79+'SO 01.15 02_180520 Pol'!G123+'SO 01.16 02_180520 Pol'!G119+'SO 01.17 02_180520 Pol'!G116</f>
        <v>0</v>
      </c>
      <c r="J224" s="136" t="str">
        <f>IF(I233=0,"",I224/I233*100)</f>
        <v/>
      </c>
    </row>
    <row r="225" spans="1:10" ht="25.5" customHeight="1" x14ac:dyDescent="0.2">
      <c r="A225" s="128"/>
      <c r="B225" s="133" t="s">
        <v>250</v>
      </c>
      <c r="C225" s="213" t="s">
        <v>251</v>
      </c>
      <c r="D225" s="214"/>
      <c r="E225" s="214"/>
      <c r="F225" s="138" t="s">
        <v>25</v>
      </c>
      <c r="G225" s="139"/>
      <c r="H225" s="139"/>
      <c r="I225" s="139">
        <f>'SO 01.01 02_180520 Pol'!G135+'SO 01.02 02_180520 Pol'!G135+'SO 01.03 02_180524 Pol'!G110+'SO 01.04 02_180524 Pol'!G104+'SO 01.05 02_180520 Pol'!G134+'SO 01.06 02_180520 Pol'!G129+'SO 01.07 02_180520 Pol'!G104+'SO 01.08 02_180520 Pol'!G134+'SO 01.09 02_180520 Pol'!G125+'SO 01.10 02_180520 Pol'!G110+'SO 01.11 02_180520 Pol'!G134+'SO 01.13 02_180520 Pol'!G134+'SO 01.15 02_180520 Pol'!G138+'SO 01.16 02_180520 Pol'!G128</f>
        <v>0</v>
      </c>
      <c r="J225" s="136" t="str">
        <f>IF(I233=0,"",I225/I233*100)</f>
        <v/>
      </c>
    </row>
    <row r="226" spans="1:10" ht="25.5" customHeight="1" x14ac:dyDescent="0.2">
      <c r="A226" s="128"/>
      <c r="B226" s="133" t="s">
        <v>252</v>
      </c>
      <c r="C226" s="213" t="s">
        <v>253</v>
      </c>
      <c r="D226" s="214"/>
      <c r="E226" s="214"/>
      <c r="F226" s="138" t="s">
        <v>25</v>
      </c>
      <c r="G226" s="139"/>
      <c r="H226" s="139"/>
      <c r="I226" s="139">
        <f>'SO 01.01 02_180520 Pol'!G139+'SO 01.02 02_180520 Pol'!G139+'SO 01.03 02_180524 Pol'!G113+'SO 01.04 02_180524 Pol'!G107+'SO 01.05 02_180520 Pol'!G138+'SO 01.06 02_180520 Pol'!G133+'SO 01.07 02_180520 Pol'!G107+'SO 01.08 02_180520 Pol'!G138+'SO 01.09 02_180520 Pol'!G129+'SO 01.10 02_180520 Pol'!G113+'SO 01.11 02_180520 Pol'!G138+'SO 01.12 02_180520 Pol'!G92+'SO 01.13 02_180520 Pol'!G138+'SO 01.14 02_180520 Pol'!G92+'SO 01.15 02_180520 Pol'!G142+'SO 01.16 02_180520 Pol'!G131+'SO 01.17 02_180520 Pol'!G132</f>
        <v>0</v>
      </c>
      <c r="J226" s="136" t="str">
        <f>IF(I233=0,"",I226/I233*100)</f>
        <v/>
      </c>
    </row>
    <row r="227" spans="1:10" ht="25.5" customHeight="1" x14ac:dyDescent="0.2">
      <c r="A227" s="128"/>
      <c r="B227" s="133" t="s">
        <v>254</v>
      </c>
      <c r="C227" s="213" t="s">
        <v>255</v>
      </c>
      <c r="D227" s="214"/>
      <c r="E227" s="214"/>
      <c r="F227" s="138" t="s">
        <v>25</v>
      </c>
      <c r="G227" s="139"/>
      <c r="H227" s="139"/>
      <c r="I227" s="139">
        <f>'SO 01.01 02_180520 Pol'!G153+'SO 01.02 02_180520 Pol'!G153+'SO 01.03 02_180524 Pol'!G123+'SO 01.04 02_180524 Pol'!G116+'SO 01.05 02_180520 Pol'!G152+'SO 01.06 02_180520 Pol'!G147+'SO 01.07 02_180520 Pol'!G116+'SO 01.08 02_180520 Pol'!G152+'SO 01.09 02_180520 Pol'!G141+'SO 01.10 02_180520 Pol'!G122+'SO 01.11 02_180520 Pol'!G152+'SO 01.12 02_180520 Pol'!G100+'SO 01.13 02_180520 Pol'!G152+'SO 01.14 02_180520 Pol'!G100+'SO 01.15 02_180520 Pol'!G157+'SO 01.16 02_180520 Pol'!G143+'SO 01.17 02_180520 Pol'!G150</f>
        <v>0</v>
      </c>
      <c r="J227" s="136" t="str">
        <f>IF(I233=0,"",I227/I233*100)</f>
        <v/>
      </c>
    </row>
    <row r="228" spans="1:10" ht="25.5" customHeight="1" x14ac:dyDescent="0.2">
      <c r="A228" s="128"/>
      <c r="B228" s="133" t="s">
        <v>256</v>
      </c>
      <c r="C228" s="213" t="s">
        <v>257</v>
      </c>
      <c r="D228" s="214"/>
      <c r="E228" s="214"/>
      <c r="F228" s="138" t="s">
        <v>26</v>
      </c>
      <c r="G228" s="139"/>
      <c r="H228" s="139"/>
      <c r="I228" s="139">
        <f>'SO 01.01 02_180520 Pol'!G159+'SO 01.02 02_180520 Pol'!G159+'SO 01.03 02_180524 Pol'!G127+'SO 01.04 02_180524 Pol'!G121+'SO 01.05 02_180520 Pol'!G158+'SO 01.06 02_180520 Pol'!G153+'SO 01.07 02_180520 Pol'!G121+'SO 01.08 02_180520 Pol'!G158+'SO 01.09 02_180520 Pol'!G147+'SO 01.10 02_180520 Pol'!G127+'SO 01.11 02_180520 Pol'!G158+'SO 01.12 02_180520 Pol'!G104+'SO 01.13 02_180520 Pol'!G158+'SO 01.14 02_180520 Pol'!G104+'SO 01.15 02_180520 Pol'!G163+'SO 01.16 02_180520 Pol'!G151</f>
        <v>0</v>
      </c>
      <c r="J228" s="136" t="str">
        <f>IF(I233=0,"",I228/I233*100)</f>
        <v/>
      </c>
    </row>
    <row r="229" spans="1:10" ht="25.5" customHeight="1" x14ac:dyDescent="0.2">
      <c r="A229" s="128"/>
      <c r="B229" s="133" t="s">
        <v>258</v>
      </c>
      <c r="C229" s="213" t="s">
        <v>259</v>
      </c>
      <c r="D229" s="214"/>
      <c r="E229" s="214"/>
      <c r="F229" s="138" t="s">
        <v>26</v>
      </c>
      <c r="G229" s="139"/>
      <c r="H229" s="139"/>
      <c r="I229" s="139">
        <f>'SO 01.01 02_180520 Pol'!G161+'SO 01.02 02_180520 Pol'!G161+'SO 01.03 02_180524 Pol'!G129+'SO 01.04 02_180524 Pol'!G123+'SO 01.05 02_180520 Pol'!G160+'SO 01.06 02_180520 Pol'!G155+'SO 01.07 02_180520 Pol'!G123+'SO 01.08 02_180520 Pol'!G160+'SO 01.09 02_180520 Pol'!G149+'SO 01.10 02_180520 Pol'!G129+'SO 01.11 02_180520 Pol'!G160+'SO 01.12 02_180520 Pol'!G106+'SO 01.13 02_180520 Pol'!G160+'SO 01.14 02_180520 Pol'!G106+'SO 01.15 02_180520 Pol'!G165+'SO 01.16 02_180520 Pol'!G153</f>
        <v>0</v>
      </c>
      <c r="J229" s="136" t="str">
        <f>IF(I233=0,"",I229/I233*100)</f>
        <v/>
      </c>
    </row>
    <row r="230" spans="1:10" ht="25.5" customHeight="1" x14ac:dyDescent="0.2">
      <c r="A230" s="128"/>
      <c r="B230" s="133" t="s">
        <v>260</v>
      </c>
      <c r="C230" s="213" t="s">
        <v>261</v>
      </c>
      <c r="D230" s="214"/>
      <c r="E230" s="214"/>
      <c r="F230" s="138" t="s">
        <v>262</v>
      </c>
      <c r="G230" s="139"/>
      <c r="H230" s="139"/>
      <c r="I230" s="139">
        <f>'SO 01.01 02_180520 Pol'!G163+'SO 01.02 02_180520 Pol'!G163+'SO 01.03 02_180524 Pol'!G131+'SO 01.04 02_180524 Pol'!G125+'SO 01.05 02_180520 Pol'!G162+'SO 01.06 02_180520 Pol'!G157+'SO 01.07 02_180520 Pol'!G125+'SO 01.08 02_180520 Pol'!G162+'SO 01.09 02_180520 Pol'!G151+'SO 01.10 02_180520 Pol'!G131+'SO 01.11 02_180520 Pol'!G162+'SO 01.12 02_180520 Pol'!G108+'SO 01.13 02_180520 Pol'!G162+'SO 01.14 02_180520 Pol'!G108+'SO 01.15 02_180520 Pol'!G167+'SO 01.16 02_180520 Pol'!G155+'SO 01.17 02_180520 Pol'!G163</f>
        <v>0</v>
      </c>
      <c r="J230" s="136" t="str">
        <f>IF(I233=0,"",I230/I233*100)</f>
        <v/>
      </c>
    </row>
    <row r="231" spans="1:10" ht="25.5" customHeight="1" x14ac:dyDescent="0.2">
      <c r="A231" s="128"/>
      <c r="B231" s="133" t="s">
        <v>263</v>
      </c>
      <c r="C231" s="213" t="s">
        <v>27</v>
      </c>
      <c r="D231" s="214"/>
      <c r="E231" s="214"/>
      <c r="F231" s="138" t="s">
        <v>263</v>
      </c>
      <c r="G231" s="139"/>
      <c r="H231" s="139"/>
      <c r="I231" s="139">
        <f>'00 180524 Naklady'!G8</f>
        <v>0</v>
      </c>
      <c r="J231" s="136" t="str">
        <f>IF(I233=0,"",I231/I233*100)</f>
        <v/>
      </c>
    </row>
    <row r="232" spans="1:10" ht="25.5" customHeight="1" x14ac:dyDescent="0.2">
      <c r="A232" s="128"/>
      <c r="B232" s="133" t="s">
        <v>264</v>
      </c>
      <c r="C232" s="213" t="s">
        <v>28</v>
      </c>
      <c r="D232" s="214"/>
      <c r="E232" s="214"/>
      <c r="F232" s="138" t="s">
        <v>264</v>
      </c>
      <c r="G232" s="139"/>
      <c r="H232" s="139"/>
      <c r="I232" s="139">
        <f>'00 180524 Naklady'!G16</f>
        <v>0</v>
      </c>
      <c r="J232" s="136" t="str">
        <f>IF(I233=0,"",I232/I233*100)</f>
        <v/>
      </c>
    </row>
    <row r="233" spans="1:10" ht="25.5" customHeight="1" x14ac:dyDescent="0.2">
      <c r="A233" s="129"/>
      <c r="B233" s="134" t="s">
        <v>1</v>
      </c>
      <c r="C233" s="134"/>
      <c r="D233" s="135"/>
      <c r="E233" s="135"/>
      <c r="F233" s="140"/>
      <c r="G233" s="141"/>
      <c r="H233" s="141"/>
      <c r="I233" s="141">
        <f>SUM(I173:I232)</f>
        <v>0</v>
      </c>
      <c r="J233" s="137">
        <f>SUM(J173:J232)</f>
        <v>0</v>
      </c>
    </row>
    <row r="234" spans="1:10" x14ac:dyDescent="0.2">
      <c r="F234" s="92"/>
      <c r="G234" s="91"/>
      <c r="H234" s="92"/>
      <c r="I234" s="91"/>
      <c r="J234" s="93"/>
    </row>
    <row r="235" spans="1:10" x14ac:dyDescent="0.2">
      <c r="F235" s="92"/>
      <c r="G235" s="91"/>
      <c r="H235" s="92"/>
      <c r="I235" s="91"/>
      <c r="J235" s="93"/>
    </row>
    <row r="236" spans="1:10" x14ac:dyDescent="0.2">
      <c r="F236" s="92"/>
      <c r="G236" s="91"/>
      <c r="H236" s="92"/>
      <c r="I236" s="91"/>
      <c r="J236" s="93"/>
    </row>
  </sheetData>
  <sheetProtection algorithmName="SHA-512" hashValue="tRAn1rgZ0LGeUxLAN05soHVvtZFwVlOiOUTKHci7UAtm/w5PpsFoMx8S6Bew4nm5Fd6ocuFD5HFG6+UYKgpZqg==" saltValue="s6rmVksWHd2wKO28GwhXd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99">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C65:E65"/>
    <mergeCell ref="C66:E66"/>
    <mergeCell ref="C67:E67"/>
    <mergeCell ref="C68:E68"/>
    <mergeCell ref="C59:E59"/>
    <mergeCell ref="C60:E60"/>
    <mergeCell ref="C61:E61"/>
    <mergeCell ref="C62:E62"/>
    <mergeCell ref="C63:E63"/>
    <mergeCell ref="C74:E74"/>
    <mergeCell ref="C75:E75"/>
    <mergeCell ref="C76:E76"/>
    <mergeCell ref="C77:E77"/>
    <mergeCell ref="C78:E78"/>
    <mergeCell ref="C69:E69"/>
    <mergeCell ref="C70:E70"/>
    <mergeCell ref="C71:E71"/>
    <mergeCell ref="C72:E72"/>
    <mergeCell ref="C73:E73"/>
    <mergeCell ref="C84:E84"/>
    <mergeCell ref="C85:E85"/>
    <mergeCell ref="C86:E86"/>
    <mergeCell ref="C87:E87"/>
    <mergeCell ref="C88:E88"/>
    <mergeCell ref="C79:E79"/>
    <mergeCell ref="C80:E80"/>
    <mergeCell ref="C81:E81"/>
    <mergeCell ref="C82:E82"/>
    <mergeCell ref="C83:E83"/>
    <mergeCell ref="C94:E94"/>
    <mergeCell ref="B95:E95"/>
    <mergeCell ref="B97:J97"/>
    <mergeCell ref="B99:J99"/>
    <mergeCell ref="B101:J101"/>
    <mergeCell ref="C89:E89"/>
    <mergeCell ref="C90:E90"/>
    <mergeCell ref="C91:E91"/>
    <mergeCell ref="C92:E92"/>
    <mergeCell ref="C93:E93"/>
    <mergeCell ref="B110:J110"/>
    <mergeCell ref="B111:J111"/>
    <mergeCell ref="B112:J112"/>
    <mergeCell ref="B114:J114"/>
    <mergeCell ref="B116:J116"/>
    <mergeCell ref="B102:J102"/>
    <mergeCell ref="B104:J104"/>
    <mergeCell ref="B107:J107"/>
    <mergeCell ref="B108:J108"/>
    <mergeCell ref="B109:J109"/>
    <mergeCell ref="B125:J125"/>
    <mergeCell ref="B127:J127"/>
    <mergeCell ref="B128:J128"/>
    <mergeCell ref="B130:J130"/>
    <mergeCell ref="B132:J132"/>
    <mergeCell ref="B117:J117"/>
    <mergeCell ref="B119:J119"/>
    <mergeCell ref="B120:J120"/>
    <mergeCell ref="B122:J122"/>
    <mergeCell ref="B123:J123"/>
    <mergeCell ref="B140:J140"/>
    <mergeCell ref="B142:J142"/>
    <mergeCell ref="B143:J143"/>
    <mergeCell ref="B147:J147"/>
    <mergeCell ref="B149:J149"/>
    <mergeCell ref="B133:J133"/>
    <mergeCell ref="B135:J135"/>
    <mergeCell ref="B136:J136"/>
    <mergeCell ref="B137:J137"/>
    <mergeCell ref="B139:J139"/>
    <mergeCell ref="B160:J160"/>
    <mergeCell ref="B161:J161"/>
    <mergeCell ref="B163:J163"/>
    <mergeCell ref="B164:J164"/>
    <mergeCell ref="B166:J166"/>
    <mergeCell ref="B152:J152"/>
    <mergeCell ref="B154:J154"/>
    <mergeCell ref="B155:J155"/>
    <mergeCell ref="B156:J156"/>
    <mergeCell ref="B158:J158"/>
    <mergeCell ref="C177:E177"/>
    <mergeCell ref="C178:E178"/>
    <mergeCell ref="C179:E179"/>
    <mergeCell ref="C180:E180"/>
    <mergeCell ref="C181:E181"/>
    <mergeCell ref="B167:J167"/>
    <mergeCell ref="C173:E173"/>
    <mergeCell ref="C174:E174"/>
    <mergeCell ref="C175:E175"/>
    <mergeCell ref="C176:E176"/>
    <mergeCell ref="C187:E187"/>
    <mergeCell ref="C188:E188"/>
    <mergeCell ref="C189:E189"/>
    <mergeCell ref="C190:E190"/>
    <mergeCell ref="C191:E191"/>
    <mergeCell ref="C182:E182"/>
    <mergeCell ref="C183:E183"/>
    <mergeCell ref="C184:E184"/>
    <mergeCell ref="C185:E185"/>
    <mergeCell ref="C186:E186"/>
    <mergeCell ref="C197:E197"/>
    <mergeCell ref="C198:E198"/>
    <mergeCell ref="C199:E199"/>
    <mergeCell ref="C200:E200"/>
    <mergeCell ref="C201:E201"/>
    <mergeCell ref="C192:E192"/>
    <mergeCell ref="C193:E193"/>
    <mergeCell ref="C194:E194"/>
    <mergeCell ref="C195:E195"/>
    <mergeCell ref="C196:E196"/>
    <mergeCell ref="C207:E207"/>
    <mergeCell ref="C208:E208"/>
    <mergeCell ref="C209:E209"/>
    <mergeCell ref="C210:E210"/>
    <mergeCell ref="C211:E211"/>
    <mergeCell ref="C202:E202"/>
    <mergeCell ref="C203:E203"/>
    <mergeCell ref="C204:E204"/>
    <mergeCell ref="C205:E205"/>
    <mergeCell ref="C206:E206"/>
    <mergeCell ref="C217:E217"/>
    <mergeCell ref="C218:E218"/>
    <mergeCell ref="C219:E219"/>
    <mergeCell ref="C220:E220"/>
    <mergeCell ref="C221:E221"/>
    <mergeCell ref="C212:E212"/>
    <mergeCell ref="C213:E213"/>
    <mergeCell ref="C214:E214"/>
    <mergeCell ref="C215:E215"/>
    <mergeCell ref="C216:E216"/>
    <mergeCell ref="C232:E232"/>
    <mergeCell ref="C227:E227"/>
    <mergeCell ref="C228:E228"/>
    <mergeCell ref="C229:E229"/>
    <mergeCell ref="C230:E230"/>
    <mergeCell ref="C231:E231"/>
    <mergeCell ref="C222:E222"/>
    <mergeCell ref="C223:E223"/>
    <mergeCell ref="C224:E224"/>
    <mergeCell ref="C225:E225"/>
    <mergeCell ref="C226:E22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6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59" t="s">
        <v>6</v>
      </c>
      <c r="B1" s="259"/>
      <c r="C1" s="260"/>
      <c r="D1" s="259"/>
      <c r="E1" s="259"/>
      <c r="F1" s="259"/>
      <c r="G1" s="259"/>
    </row>
    <row r="2" spans="1:7" ht="24.95" customHeight="1" x14ac:dyDescent="0.2">
      <c r="A2" s="73" t="s">
        <v>7</v>
      </c>
      <c r="B2" s="72"/>
      <c r="C2" s="261"/>
      <c r="D2" s="261"/>
      <c r="E2" s="261"/>
      <c r="F2" s="261"/>
      <c r="G2" s="262"/>
    </row>
    <row r="3" spans="1:7" ht="24.95" customHeight="1" x14ac:dyDescent="0.2">
      <c r="A3" s="73" t="s">
        <v>8</v>
      </c>
      <c r="B3" s="72"/>
      <c r="C3" s="261"/>
      <c r="D3" s="261"/>
      <c r="E3" s="261"/>
      <c r="F3" s="261"/>
      <c r="G3" s="262"/>
    </row>
    <row r="4" spans="1:7" ht="24.95" customHeight="1" x14ac:dyDescent="0.2">
      <c r="A4" s="73" t="s">
        <v>9</v>
      </c>
      <c r="B4" s="72"/>
      <c r="C4" s="261"/>
      <c r="D4" s="261"/>
      <c r="E4" s="261"/>
      <c r="F4" s="261"/>
      <c r="G4" s="262"/>
    </row>
    <row r="5" spans="1:7" x14ac:dyDescent="0.2">
      <c r="B5" s="6"/>
      <c r="C5" s="7"/>
      <c r="D5" s="8"/>
    </row>
  </sheetData>
  <sheetProtection algorithmName="SHA-512" hashValue="AiRgUIsTLJc5v0coky+h3tumS1Qd7cxkH+R49SwkWnKE7VIRtoNejAGHYRnd9jdDFe4fdPd/7N+orEaGtTsd3A==" saltValue="oF0H+4j1RBSRXhc5jKmgV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265</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58</v>
      </c>
      <c r="C3" s="264" t="s">
        <v>59</v>
      </c>
      <c r="D3" s="265"/>
      <c r="E3" s="265"/>
      <c r="F3" s="265"/>
      <c r="G3" s="266"/>
      <c r="AC3" s="90" t="s">
        <v>268</v>
      </c>
      <c r="AG3" t="s">
        <v>269</v>
      </c>
    </row>
    <row r="4" spans="1:60" ht="24.95" customHeight="1" x14ac:dyDescent="0.2">
      <c r="A4" s="145" t="s">
        <v>9</v>
      </c>
      <c r="B4" s="146" t="s">
        <v>60</v>
      </c>
      <c r="C4" s="267" t="s">
        <v>61</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263</v>
      </c>
      <c r="C8" s="186" t="s">
        <v>27</v>
      </c>
      <c r="D8" s="167"/>
      <c r="E8" s="168"/>
      <c r="F8" s="169"/>
      <c r="G8" s="169">
        <f>SUMIF(AG9:AG15,"&lt;&gt;NOR",G9:G15)</f>
        <v>0</v>
      </c>
      <c r="H8" s="169"/>
      <c r="I8" s="169">
        <f>SUM(I9:I15)</f>
        <v>0</v>
      </c>
      <c r="J8" s="169"/>
      <c r="K8" s="169">
        <f>SUM(K9:K15)</f>
        <v>0</v>
      </c>
      <c r="L8" s="169"/>
      <c r="M8" s="169">
        <f>SUM(M9:M15)</f>
        <v>0</v>
      </c>
      <c r="N8" s="169"/>
      <c r="O8" s="169">
        <f>SUM(O9:O15)</f>
        <v>0</v>
      </c>
      <c r="P8" s="169"/>
      <c r="Q8" s="169">
        <f>SUM(Q9:Q15)</f>
        <v>0</v>
      </c>
      <c r="R8" s="169"/>
      <c r="S8" s="169"/>
      <c r="T8" s="170"/>
      <c r="U8" s="164"/>
      <c r="V8" s="164">
        <f>SUM(V9:V15)</f>
        <v>0</v>
      </c>
      <c r="W8" s="164"/>
      <c r="AG8" t="s">
        <v>292</v>
      </c>
    </row>
    <row r="9" spans="1:60" outlineLevel="1" x14ac:dyDescent="0.2">
      <c r="A9" s="178">
        <v>1</v>
      </c>
      <c r="B9" s="179" t="s">
        <v>293</v>
      </c>
      <c r="C9" s="187" t="s">
        <v>294</v>
      </c>
      <c r="D9" s="180" t="s">
        <v>295</v>
      </c>
      <c r="E9" s="181">
        <v>1</v>
      </c>
      <c r="F9" s="182"/>
      <c r="G9" s="183">
        <f t="shared" ref="G9:G15" si="0">ROUND(E9*F9,2)</f>
        <v>0</v>
      </c>
      <c r="H9" s="182"/>
      <c r="I9" s="183">
        <f t="shared" ref="I9:I15" si="1">ROUND(E9*H9,2)</f>
        <v>0</v>
      </c>
      <c r="J9" s="182"/>
      <c r="K9" s="183">
        <f t="shared" ref="K9:K15" si="2">ROUND(E9*J9,2)</f>
        <v>0</v>
      </c>
      <c r="L9" s="183">
        <v>15</v>
      </c>
      <c r="M9" s="183">
        <f t="shared" ref="M9:M15" si="3">G9*(1+L9/100)</f>
        <v>0</v>
      </c>
      <c r="N9" s="183">
        <v>0</v>
      </c>
      <c r="O9" s="183">
        <f t="shared" ref="O9:O15" si="4">ROUND(E9*N9,2)</f>
        <v>0</v>
      </c>
      <c r="P9" s="183">
        <v>0</v>
      </c>
      <c r="Q9" s="183">
        <f t="shared" ref="Q9:Q15" si="5">ROUND(E9*P9,2)</f>
        <v>0</v>
      </c>
      <c r="R9" s="183"/>
      <c r="S9" s="183" t="s">
        <v>296</v>
      </c>
      <c r="T9" s="184" t="s">
        <v>297</v>
      </c>
      <c r="U9" s="162">
        <v>0</v>
      </c>
      <c r="V9" s="162">
        <f t="shared" ref="V9:V15" si="6">ROUND(E9*U9,2)</f>
        <v>0</v>
      </c>
      <c r="W9" s="162"/>
      <c r="X9" s="152"/>
      <c r="Y9" s="152"/>
      <c r="Z9" s="152"/>
      <c r="AA9" s="152"/>
      <c r="AB9" s="152"/>
      <c r="AC9" s="152"/>
      <c r="AD9" s="152"/>
      <c r="AE9" s="152"/>
      <c r="AF9" s="152"/>
      <c r="AG9" s="152" t="s">
        <v>298</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299</v>
      </c>
      <c r="C10" s="187" t="s">
        <v>300</v>
      </c>
      <c r="D10" s="180" t="s">
        <v>295</v>
      </c>
      <c r="E10" s="181">
        <v>1</v>
      </c>
      <c r="F10" s="182"/>
      <c r="G10" s="183">
        <f t="shared" si="0"/>
        <v>0</v>
      </c>
      <c r="H10" s="182"/>
      <c r="I10" s="183">
        <f t="shared" si="1"/>
        <v>0</v>
      </c>
      <c r="J10" s="182"/>
      <c r="K10" s="183">
        <f t="shared" si="2"/>
        <v>0</v>
      </c>
      <c r="L10" s="183">
        <v>15</v>
      </c>
      <c r="M10" s="183">
        <f t="shared" si="3"/>
        <v>0</v>
      </c>
      <c r="N10" s="183">
        <v>0</v>
      </c>
      <c r="O10" s="183">
        <f t="shared" si="4"/>
        <v>0</v>
      </c>
      <c r="P10" s="183">
        <v>0</v>
      </c>
      <c r="Q10" s="183">
        <f t="shared" si="5"/>
        <v>0</v>
      </c>
      <c r="R10" s="183"/>
      <c r="S10" s="183" t="s">
        <v>296</v>
      </c>
      <c r="T10" s="184" t="s">
        <v>297</v>
      </c>
      <c r="U10" s="162">
        <v>0</v>
      </c>
      <c r="V10" s="162">
        <f t="shared" si="6"/>
        <v>0</v>
      </c>
      <c r="W10" s="162"/>
      <c r="X10" s="152"/>
      <c r="Y10" s="152"/>
      <c r="Z10" s="152"/>
      <c r="AA10" s="152"/>
      <c r="AB10" s="152"/>
      <c r="AC10" s="152"/>
      <c r="AD10" s="152"/>
      <c r="AE10" s="152"/>
      <c r="AF10" s="152"/>
      <c r="AG10" s="152" t="s">
        <v>298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8">
        <v>3</v>
      </c>
      <c r="B11" s="179" t="s">
        <v>301</v>
      </c>
      <c r="C11" s="187" t="s">
        <v>302</v>
      </c>
      <c r="D11" s="180" t="s">
        <v>295</v>
      </c>
      <c r="E11" s="181">
        <v>1</v>
      </c>
      <c r="F11" s="182"/>
      <c r="G11" s="183">
        <f t="shared" si="0"/>
        <v>0</v>
      </c>
      <c r="H11" s="182"/>
      <c r="I11" s="183">
        <f t="shared" si="1"/>
        <v>0</v>
      </c>
      <c r="J11" s="182"/>
      <c r="K11" s="183">
        <f t="shared" si="2"/>
        <v>0</v>
      </c>
      <c r="L11" s="183">
        <v>15</v>
      </c>
      <c r="M11" s="183">
        <f t="shared" si="3"/>
        <v>0</v>
      </c>
      <c r="N11" s="183">
        <v>0</v>
      </c>
      <c r="O11" s="183">
        <f t="shared" si="4"/>
        <v>0</v>
      </c>
      <c r="P11" s="183">
        <v>0</v>
      </c>
      <c r="Q11" s="183">
        <f t="shared" si="5"/>
        <v>0</v>
      </c>
      <c r="R11" s="183"/>
      <c r="S11" s="183" t="s">
        <v>296</v>
      </c>
      <c r="T11" s="184" t="s">
        <v>297</v>
      </c>
      <c r="U11" s="162">
        <v>0</v>
      </c>
      <c r="V11" s="162">
        <f t="shared" si="6"/>
        <v>0</v>
      </c>
      <c r="W11" s="162"/>
      <c r="X11" s="152"/>
      <c r="Y11" s="152"/>
      <c r="Z11" s="152"/>
      <c r="AA11" s="152"/>
      <c r="AB11" s="152"/>
      <c r="AC11" s="152"/>
      <c r="AD11" s="152"/>
      <c r="AE11" s="152"/>
      <c r="AF11" s="152"/>
      <c r="AG11" s="152" t="s">
        <v>298</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8">
        <v>4</v>
      </c>
      <c r="B12" s="179" t="s">
        <v>303</v>
      </c>
      <c r="C12" s="187" t="s">
        <v>304</v>
      </c>
      <c r="D12" s="180" t="s">
        <v>295</v>
      </c>
      <c r="E12" s="181">
        <v>1</v>
      </c>
      <c r="F12" s="182"/>
      <c r="G12" s="183">
        <f t="shared" si="0"/>
        <v>0</v>
      </c>
      <c r="H12" s="182"/>
      <c r="I12" s="183">
        <f t="shared" si="1"/>
        <v>0</v>
      </c>
      <c r="J12" s="182"/>
      <c r="K12" s="183">
        <f t="shared" si="2"/>
        <v>0</v>
      </c>
      <c r="L12" s="183">
        <v>15</v>
      </c>
      <c r="M12" s="183">
        <f t="shared" si="3"/>
        <v>0</v>
      </c>
      <c r="N12" s="183">
        <v>0</v>
      </c>
      <c r="O12" s="183">
        <f t="shared" si="4"/>
        <v>0</v>
      </c>
      <c r="P12" s="183">
        <v>0</v>
      </c>
      <c r="Q12" s="183">
        <f t="shared" si="5"/>
        <v>0</v>
      </c>
      <c r="R12" s="183"/>
      <c r="S12" s="183" t="s">
        <v>296</v>
      </c>
      <c r="T12" s="184" t="s">
        <v>297</v>
      </c>
      <c r="U12" s="162">
        <v>0</v>
      </c>
      <c r="V12" s="162">
        <f t="shared" si="6"/>
        <v>0</v>
      </c>
      <c r="W12" s="162"/>
      <c r="X12" s="152"/>
      <c r="Y12" s="152"/>
      <c r="Z12" s="152"/>
      <c r="AA12" s="152"/>
      <c r="AB12" s="152"/>
      <c r="AC12" s="152"/>
      <c r="AD12" s="152"/>
      <c r="AE12" s="152"/>
      <c r="AF12" s="152"/>
      <c r="AG12" s="152" t="s">
        <v>305</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5</v>
      </c>
      <c r="B13" s="179" t="s">
        <v>306</v>
      </c>
      <c r="C13" s="187" t="s">
        <v>307</v>
      </c>
      <c r="D13" s="180" t="s">
        <v>295</v>
      </c>
      <c r="E13" s="181">
        <v>1</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296</v>
      </c>
      <c r="T13" s="184" t="s">
        <v>297</v>
      </c>
      <c r="U13" s="162">
        <v>0</v>
      </c>
      <c r="V13" s="162">
        <f t="shared" si="6"/>
        <v>0</v>
      </c>
      <c r="W13" s="162"/>
      <c r="X13" s="152"/>
      <c r="Y13" s="152"/>
      <c r="Z13" s="152"/>
      <c r="AA13" s="152"/>
      <c r="AB13" s="152"/>
      <c r="AC13" s="152"/>
      <c r="AD13" s="152"/>
      <c r="AE13" s="152"/>
      <c r="AF13" s="152"/>
      <c r="AG13" s="152" t="s">
        <v>298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6</v>
      </c>
      <c r="B14" s="179" t="s">
        <v>308</v>
      </c>
      <c r="C14" s="187" t="s">
        <v>309</v>
      </c>
      <c r="D14" s="180" t="s">
        <v>310</v>
      </c>
      <c r="E14" s="181">
        <v>2</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312</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7</v>
      </c>
      <c r="B15" s="179" t="s">
        <v>313</v>
      </c>
      <c r="C15" s="187" t="s">
        <v>314</v>
      </c>
      <c r="D15" s="180" t="s">
        <v>310</v>
      </c>
      <c r="E15" s="181">
        <v>1</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312</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5" t="s">
        <v>291</v>
      </c>
      <c r="B16" s="166" t="s">
        <v>264</v>
      </c>
      <c r="C16" s="186" t="s">
        <v>28</v>
      </c>
      <c r="D16" s="167"/>
      <c r="E16" s="168"/>
      <c r="F16" s="169"/>
      <c r="G16" s="169">
        <f>SUMIF(AG17:AG18,"&lt;&gt;NOR",G17:G18)</f>
        <v>0</v>
      </c>
      <c r="H16" s="169"/>
      <c r="I16" s="169">
        <f>SUM(I17:I18)</f>
        <v>0</v>
      </c>
      <c r="J16" s="169"/>
      <c r="K16" s="169">
        <f>SUM(K17:K18)</f>
        <v>0</v>
      </c>
      <c r="L16" s="169"/>
      <c r="M16" s="169">
        <f>SUM(M17:M18)</f>
        <v>0</v>
      </c>
      <c r="N16" s="169"/>
      <c r="O16" s="169">
        <f>SUM(O17:O18)</f>
        <v>0</v>
      </c>
      <c r="P16" s="169"/>
      <c r="Q16" s="169">
        <f>SUM(Q17:Q18)</f>
        <v>0</v>
      </c>
      <c r="R16" s="169"/>
      <c r="S16" s="169"/>
      <c r="T16" s="170"/>
      <c r="U16" s="164"/>
      <c r="V16" s="164">
        <f>SUM(V17:V18)</f>
        <v>0</v>
      </c>
      <c r="W16" s="164"/>
      <c r="AG16" t="s">
        <v>292</v>
      </c>
    </row>
    <row r="17" spans="1:60" outlineLevel="1" x14ac:dyDescent="0.2">
      <c r="A17" s="178">
        <v>8</v>
      </c>
      <c r="B17" s="179" t="s">
        <v>315</v>
      </c>
      <c r="C17" s="187" t="s">
        <v>316</v>
      </c>
      <c r="D17" s="180" t="s">
        <v>295</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312</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1">
        <v>9</v>
      </c>
      <c r="B18" s="172" t="s">
        <v>317</v>
      </c>
      <c r="C18" s="188" t="s">
        <v>318</v>
      </c>
      <c r="D18" s="173" t="s">
        <v>295</v>
      </c>
      <c r="E18" s="174">
        <v>1</v>
      </c>
      <c r="F18" s="175"/>
      <c r="G18" s="176">
        <f>ROUND(E18*F18,2)</f>
        <v>0</v>
      </c>
      <c r="H18" s="175"/>
      <c r="I18" s="176">
        <f>ROUND(E18*H18,2)</f>
        <v>0</v>
      </c>
      <c r="J18" s="175"/>
      <c r="K18" s="176">
        <f>ROUND(E18*J18,2)</f>
        <v>0</v>
      </c>
      <c r="L18" s="176">
        <v>15</v>
      </c>
      <c r="M18" s="176">
        <f>G18*(1+L18/100)</f>
        <v>0</v>
      </c>
      <c r="N18" s="176">
        <v>0</v>
      </c>
      <c r="O18" s="176">
        <f>ROUND(E18*N18,2)</f>
        <v>0</v>
      </c>
      <c r="P18" s="176">
        <v>0</v>
      </c>
      <c r="Q18" s="176">
        <f>ROUND(E18*P18,2)</f>
        <v>0</v>
      </c>
      <c r="R18" s="176"/>
      <c r="S18" s="176" t="s">
        <v>311</v>
      </c>
      <c r="T18" s="177" t="s">
        <v>297</v>
      </c>
      <c r="U18" s="162">
        <v>0</v>
      </c>
      <c r="V18" s="162">
        <f>ROUND(E18*U18,2)</f>
        <v>0</v>
      </c>
      <c r="W18" s="162"/>
      <c r="X18" s="152"/>
      <c r="Y18" s="152"/>
      <c r="Z18" s="152"/>
      <c r="AA18" s="152"/>
      <c r="AB18" s="152"/>
      <c r="AC18" s="152"/>
      <c r="AD18" s="152"/>
      <c r="AE18" s="152"/>
      <c r="AF18" s="152"/>
      <c r="AG18" s="152" t="s">
        <v>312</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5"/>
      <c r="B19" s="6"/>
      <c r="C19" s="189"/>
      <c r="D19" s="8"/>
      <c r="E19" s="5"/>
      <c r="F19" s="5"/>
      <c r="G19" s="5"/>
      <c r="H19" s="5"/>
      <c r="I19" s="5"/>
      <c r="J19" s="5"/>
      <c r="K19" s="5"/>
      <c r="L19" s="5"/>
      <c r="M19" s="5"/>
      <c r="N19" s="5"/>
      <c r="O19" s="5"/>
      <c r="P19" s="5"/>
      <c r="Q19" s="5"/>
      <c r="R19" s="5"/>
      <c r="S19" s="5"/>
      <c r="T19" s="5"/>
      <c r="U19" s="5"/>
      <c r="V19" s="5"/>
      <c r="W19" s="5"/>
      <c r="AE19">
        <v>15</v>
      </c>
      <c r="AF19">
        <v>21</v>
      </c>
    </row>
    <row r="20" spans="1:60" x14ac:dyDescent="0.2">
      <c r="A20" s="155"/>
      <c r="B20" s="156" t="s">
        <v>29</v>
      </c>
      <c r="C20" s="190"/>
      <c r="D20" s="157"/>
      <c r="E20" s="158"/>
      <c r="F20" s="158"/>
      <c r="G20" s="185">
        <f>G8+G16</f>
        <v>0</v>
      </c>
      <c r="H20" s="5"/>
      <c r="I20" s="5"/>
      <c r="J20" s="5"/>
      <c r="K20" s="5"/>
      <c r="L20" s="5"/>
      <c r="M20" s="5"/>
      <c r="N20" s="5"/>
      <c r="O20" s="5"/>
      <c r="P20" s="5"/>
      <c r="Q20" s="5"/>
      <c r="R20" s="5"/>
      <c r="S20" s="5"/>
      <c r="T20" s="5"/>
      <c r="U20" s="5"/>
      <c r="V20" s="5"/>
      <c r="W20" s="5"/>
      <c r="AE20">
        <f>SUMIF(L7:L18,AE19,G7:G18)</f>
        <v>0</v>
      </c>
      <c r="AF20">
        <f>SUMIF(L7:L18,AF19,G7:G18)</f>
        <v>0</v>
      </c>
      <c r="AG20" t="s">
        <v>319</v>
      </c>
    </row>
    <row r="21" spans="1:60" x14ac:dyDescent="0.2">
      <c r="C21" s="191"/>
      <c r="D21" s="143"/>
      <c r="AG21" t="s">
        <v>320</v>
      </c>
    </row>
    <row r="22" spans="1:60" x14ac:dyDescent="0.2">
      <c r="D22" s="143"/>
    </row>
    <row r="23" spans="1:60" x14ac:dyDescent="0.2">
      <c r="D23" s="143"/>
    </row>
    <row r="24" spans="1:60" x14ac:dyDescent="0.2">
      <c r="D24" s="143"/>
    </row>
    <row r="25" spans="1:60" x14ac:dyDescent="0.2">
      <c r="D25" s="143"/>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39WUyblrjWRmpFwMmumQzzbRdWvDQImdmrxOczCYpSAvrtAJUgfk+MTvv2G15LkTrZBETju6ACY/SnBwYLFysw==" saltValue="Ly/Ns39qXVDE2xENYinnB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62</v>
      </c>
      <c r="C3" s="264" t="s">
        <v>63</v>
      </c>
      <c r="D3" s="265"/>
      <c r="E3" s="265"/>
      <c r="F3" s="265"/>
      <c r="G3" s="266"/>
      <c r="AC3" s="90" t="s">
        <v>267</v>
      </c>
      <c r="AG3" t="s">
        <v>269</v>
      </c>
    </row>
    <row r="4" spans="1:60" ht="24.95" customHeight="1" x14ac:dyDescent="0.2">
      <c r="A4" s="145" t="s">
        <v>9</v>
      </c>
      <c r="B4" s="146" t="s">
        <v>64</v>
      </c>
      <c r="C4" s="267" t="s">
        <v>65</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240</v>
      </c>
      <c r="C8" s="186" t="s">
        <v>241</v>
      </c>
      <c r="D8" s="167"/>
      <c r="E8" s="168"/>
      <c r="F8" s="169"/>
      <c r="G8" s="169">
        <f>SUMIF(AG9:AG66,"&lt;&gt;NOR",G9:G66)</f>
        <v>0</v>
      </c>
      <c r="H8" s="169"/>
      <c r="I8" s="169">
        <f>SUM(I9:I66)</f>
        <v>0</v>
      </c>
      <c r="J8" s="169"/>
      <c r="K8" s="169">
        <f>SUM(K9:K66)</f>
        <v>0</v>
      </c>
      <c r="L8" s="169"/>
      <c r="M8" s="169">
        <f>SUM(M9:M66)</f>
        <v>0</v>
      </c>
      <c r="N8" s="169"/>
      <c r="O8" s="169">
        <f>SUM(O9:O66)</f>
        <v>0.56000000000000005</v>
      </c>
      <c r="P8" s="169"/>
      <c r="Q8" s="169">
        <f>SUM(Q9:Q66)</f>
        <v>2.94</v>
      </c>
      <c r="R8" s="169"/>
      <c r="S8" s="169"/>
      <c r="T8" s="170"/>
      <c r="U8" s="164"/>
      <c r="V8" s="164">
        <f>SUM(V9:V66)</f>
        <v>425.23</v>
      </c>
      <c r="W8" s="164"/>
      <c r="AG8" t="s">
        <v>292</v>
      </c>
    </row>
    <row r="9" spans="1:60" outlineLevel="1" x14ac:dyDescent="0.2">
      <c r="A9" s="178">
        <v>1</v>
      </c>
      <c r="B9" s="179" t="s">
        <v>322</v>
      </c>
      <c r="C9" s="187" t="s">
        <v>323</v>
      </c>
      <c r="D9" s="180" t="s">
        <v>295</v>
      </c>
      <c r="E9" s="181">
        <v>80</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1">
        <v>2</v>
      </c>
      <c r="B10" s="172" t="s">
        <v>325</v>
      </c>
      <c r="C10" s="188" t="s">
        <v>326</v>
      </c>
      <c r="D10" s="173" t="s">
        <v>327</v>
      </c>
      <c r="E10" s="174">
        <v>40</v>
      </c>
      <c r="F10" s="175"/>
      <c r="G10" s="176">
        <f>ROUND(E10*F10,2)</f>
        <v>0</v>
      </c>
      <c r="H10" s="175"/>
      <c r="I10" s="176">
        <f>ROUND(E10*H10,2)</f>
        <v>0</v>
      </c>
      <c r="J10" s="175"/>
      <c r="K10" s="176">
        <f>ROUND(E10*J10,2)</f>
        <v>0</v>
      </c>
      <c r="L10" s="176">
        <v>15</v>
      </c>
      <c r="M10" s="176">
        <f>G10*(1+L10/100)</f>
        <v>0</v>
      </c>
      <c r="N10" s="176">
        <v>0</v>
      </c>
      <c r="O10" s="176">
        <f>ROUND(E10*N10,2)</f>
        <v>0</v>
      </c>
      <c r="P10" s="176">
        <v>0</v>
      </c>
      <c r="Q10" s="176">
        <f>ROUND(E10*P10,2)</f>
        <v>0</v>
      </c>
      <c r="R10" s="176"/>
      <c r="S10" s="176" t="s">
        <v>311</v>
      </c>
      <c r="T10" s="177" t="s">
        <v>297</v>
      </c>
      <c r="U10" s="162">
        <v>0</v>
      </c>
      <c r="V10" s="162">
        <f>ROUND(E10*U10,2)</f>
        <v>0</v>
      </c>
      <c r="W10" s="162"/>
      <c r="X10" s="152"/>
      <c r="Y10" s="152"/>
      <c r="Z10" s="152"/>
      <c r="AA10" s="152"/>
      <c r="AB10" s="152"/>
      <c r="AC10" s="152"/>
      <c r="AD10" s="152"/>
      <c r="AE10" s="152"/>
      <c r="AF10" s="152"/>
      <c r="AG10" s="152" t="s">
        <v>324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2" t="s">
        <v>328</v>
      </c>
      <c r="D11" s="273"/>
      <c r="E11" s="273"/>
      <c r="F11" s="273"/>
      <c r="G11" s="273"/>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329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8">
        <v>3</v>
      </c>
      <c r="B12" s="179" t="s">
        <v>330</v>
      </c>
      <c r="C12" s="187" t="s">
        <v>331</v>
      </c>
      <c r="D12" s="180" t="s">
        <v>332</v>
      </c>
      <c r="E12" s="181">
        <v>183</v>
      </c>
      <c r="F12" s="182"/>
      <c r="G12" s="183">
        <f>ROUND(E12*F12,2)</f>
        <v>0</v>
      </c>
      <c r="H12" s="182"/>
      <c r="I12" s="183">
        <f>ROUND(E12*H12,2)</f>
        <v>0</v>
      </c>
      <c r="J12" s="182"/>
      <c r="K12" s="183">
        <f>ROUND(E12*J12,2)</f>
        <v>0</v>
      </c>
      <c r="L12" s="183">
        <v>15</v>
      </c>
      <c r="M12" s="183">
        <f>G12*(1+L12/100)</f>
        <v>0</v>
      </c>
      <c r="N12" s="183">
        <v>0</v>
      </c>
      <c r="O12" s="183">
        <f>ROUND(E12*N12,2)</f>
        <v>0</v>
      </c>
      <c r="P12" s="183">
        <v>1.4920000000000001E-2</v>
      </c>
      <c r="Q12" s="183">
        <f>ROUND(E12*P12,2)</f>
        <v>2.73</v>
      </c>
      <c r="R12" s="183"/>
      <c r="S12" s="183" t="s">
        <v>311</v>
      </c>
      <c r="T12" s="184" t="s">
        <v>297</v>
      </c>
      <c r="U12" s="162">
        <v>0.41300000000000003</v>
      </c>
      <c r="V12" s="162">
        <f>ROUND(E12*U12,2)</f>
        <v>75.58</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4</v>
      </c>
      <c r="B13" s="172" t="s">
        <v>333</v>
      </c>
      <c r="C13" s="188" t="s">
        <v>334</v>
      </c>
      <c r="D13" s="173" t="s">
        <v>335</v>
      </c>
      <c r="E13" s="174">
        <v>20</v>
      </c>
      <c r="F13" s="175"/>
      <c r="G13" s="176">
        <f>ROUND(E13*F13,2)</f>
        <v>0</v>
      </c>
      <c r="H13" s="175"/>
      <c r="I13" s="176">
        <f>ROUND(E13*H13,2)</f>
        <v>0</v>
      </c>
      <c r="J13" s="175"/>
      <c r="K13" s="176">
        <f>ROUND(E13*J13,2)</f>
        <v>0</v>
      </c>
      <c r="L13" s="176">
        <v>15</v>
      </c>
      <c r="M13" s="176">
        <f>G13*(1+L13/100)</f>
        <v>0</v>
      </c>
      <c r="N13" s="176">
        <v>1E-3</v>
      </c>
      <c r="O13" s="176">
        <f>ROUND(E13*N13,2)</f>
        <v>0.02</v>
      </c>
      <c r="P13" s="176">
        <v>0</v>
      </c>
      <c r="Q13" s="176">
        <f>ROUND(E13*P13,2)</f>
        <v>0</v>
      </c>
      <c r="R13" s="176"/>
      <c r="S13" s="176" t="s">
        <v>311</v>
      </c>
      <c r="T13" s="177" t="s">
        <v>297</v>
      </c>
      <c r="U13" s="162">
        <v>0</v>
      </c>
      <c r="V13" s="162">
        <f>ROUND(E13*U13,2)</f>
        <v>0</v>
      </c>
      <c r="W13" s="162"/>
      <c r="X13" s="152"/>
      <c r="Y13" s="152"/>
      <c r="Z13" s="152"/>
      <c r="AA13" s="152"/>
      <c r="AB13" s="152"/>
      <c r="AC13" s="152"/>
      <c r="AD13" s="152"/>
      <c r="AE13" s="152"/>
      <c r="AF13" s="152"/>
      <c r="AG13" s="152" t="s">
        <v>324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2" t="s">
        <v>336</v>
      </c>
      <c r="D14" s="273"/>
      <c r="E14" s="273"/>
      <c r="F14" s="273"/>
      <c r="G14" s="273"/>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329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70" t="s">
        <v>337</v>
      </c>
      <c r="D15" s="271"/>
      <c r="E15" s="271"/>
      <c r="F15" s="271"/>
      <c r="G15" s="271"/>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329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0" t="s">
        <v>338</v>
      </c>
      <c r="D16" s="271"/>
      <c r="E16" s="271"/>
      <c r="F16" s="271"/>
      <c r="G16" s="271"/>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329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ht="22.5" outlineLevel="1" x14ac:dyDescent="0.2">
      <c r="A17" s="171">
        <v>5</v>
      </c>
      <c r="B17" s="172" t="s">
        <v>339</v>
      </c>
      <c r="C17" s="188" t="s">
        <v>340</v>
      </c>
      <c r="D17" s="173" t="s">
        <v>332</v>
      </c>
      <c r="E17" s="174">
        <v>4.5</v>
      </c>
      <c r="F17" s="175"/>
      <c r="G17" s="176">
        <f>ROUND(E17*F17,2)</f>
        <v>0</v>
      </c>
      <c r="H17" s="175"/>
      <c r="I17" s="176">
        <f>ROUND(E17*H17,2)</f>
        <v>0</v>
      </c>
      <c r="J17" s="175"/>
      <c r="K17" s="176">
        <f>ROUND(E17*J17,2)</f>
        <v>0</v>
      </c>
      <c r="L17" s="176">
        <v>15</v>
      </c>
      <c r="M17" s="176">
        <f>G17*(1+L17/100)</f>
        <v>0</v>
      </c>
      <c r="N17" s="176">
        <v>7.8000000000000009E-4</v>
      </c>
      <c r="O17" s="176">
        <f>ROUND(E17*N17,2)</f>
        <v>0</v>
      </c>
      <c r="P17" s="176">
        <v>0</v>
      </c>
      <c r="Q17" s="176">
        <f>ROUND(E17*P17,2)</f>
        <v>0</v>
      </c>
      <c r="R17" s="176"/>
      <c r="S17" s="176" t="s">
        <v>311</v>
      </c>
      <c r="T17" s="177" t="s">
        <v>297</v>
      </c>
      <c r="U17" s="162">
        <v>0.81900000000000006</v>
      </c>
      <c r="V17" s="162">
        <f>ROUND(E17*U17,2)</f>
        <v>3.69</v>
      </c>
      <c r="W17" s="162"/>
      <c r="X17" s="152"/>
      <c r="Y17" s="152"/>
      <c r="Z17" s="152"/>
      <c r="AA17" s="152"/>
      <c r="AB17" s="152"/>
      <c r="AC17" s="152"/>
      <c r="AD17" s="152"/>
      <c r="AE17" s="152"/>
      <c r="AF17" s="152"/>
      <c r="AG17" s="152" t="s">
        <v>324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72" t="s">
        <v>341</v>
      </c>
      <c r="D18" s="273"/>
      <c r="E18" s="273"/>
      <c r="F18" s="273"/>
      <c r="G18" s="273"/>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329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0" t="s">
        <v>342</v>
      </c>
      <c r="D19" s="271"/>
      <c r="E19" s="271"/>
      <c r="F19" s="271"/>
      <c r="G19" s="271"/>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329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71">
        <v>6</v>
      </c>
      <c r="B20" s="172" t="s">
        <v>343</v>
      </c>
      <c r="C20" s="188" t="s">
        <v>344</v>
      </c>
      <c r="D20" s="173" t="s">
        <v>332</v>
      </c>
      <c r="E20" s="174">
        <v>4</v>
      </c>
      <c r="F20" s="175"/>
      <c r="G20" s="176">
        <f>ROUND(E20*F20,2)</f>
        <v>0</v>
      </c>
      <c r="H20" s="175"/>
      <c r="I20" s="176">
        <f>ROUND(E20*H20,2)</f>
        <v>0</v>
      </c>
      <c r="J20" s="175"/>
      <c r="K20" s="176">
        <f>ROUND(E20*J20,2)</f>
        <v>0</v>
      </c>
      <c r="L20" s="176">
        <v>15</v>
      </c>
      <c r="M20" s="176">
        <f>G20*(1+L20/100)</f>
        <v>0</v>
      </c>
      <c r="N20" s="176">
        <v>1.3100000000000002E-3</v>
      </c>
      <c r="O20" s="176">
        <f>ROUND(E20*N20,2)</f>
        <v>0.01</v>
      </c>
      <c r="P20" s="176">
        <v>0</v>
      </c>
      <c r="Q20" s="176">
        <f>ROUND(E20*P20,2)</f>
        <v>0</v>
      </c>
      <c r="R20" s="176"/>
      <c r="S20" s="176" t="s">
        <v>311</v>
      </c>
      <c r="T20" s="177" t="s">
        <v>297</v>
      </c>
      <c r="U20" s="162">
        <v>0.79700000000000004</v>
      </c>
      <c r="V20" s="162">
        <f>ROUND(E20*U20,2)</f>
        <v>3.19</v>
      </c>
      <c r="W20" s="162"/>
      <c r="X20" s="152"/>
      <c r="Y20" s="152"/>
      <c r="Z20" s="152"/>
      <c r="AA20" s="152"/>
      <c r="AB20" s="152"/>
      <c r="AC20" s="152"/>
      <c r="AD20" s="152"/>
      <c r="AE20" s="152"/>
      <c r="AF20" s="152"/>
      <c r="AG20" s="152" t="s">
        <v>324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272" t="s">
        <v>341</v>
      </c>
      <c r="D21" s="273"/>
      <c r="E21" s="273"/>
      <c r="F21" s="273"/>
      <c r="G21" s="273"/>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329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0" t="s">
        <v>342</v>
      </c>
      <c r="D22" s="271"/>
      <c r="E22" s="271"/>
      <c r="F22" s="271"/>
      <c r="G22" s="271"/>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ht="22.5" outlineLevel="1" x14ac:dyDescent="0.2">
      <c r="A23" s="171">
        <v>7</v>
      </c>
      <c r="B23" s="172" t="s">
        <v>345</v>
      </c>
      <c r="C23" s="188" t="s">
        <v>346</v>
      </c>
      <c r="D23" s="173" t="s">
        <v>332</v>
      </c>
      <c r="E23" s="174">
        <v>3.5</v>
      </c>
      <c r="F23" s="175"/>
      <c r="G23" s="176">
        <f>ROUND(E23*F23,2)</f>
        <v>0</v>
      </c>
      <c r="H23" s="175"/>
      <c r="I23" s="176">
        <f>ROUND(E23*H23,2)</f>
        <v>0</v>
      </c>
      <c r="J23" s="175"/>
      <c r="K23" s="176">
        <f>ROUND(E23*J23,2)</f>
        <v>0</v>
      </c>
      <c r="L23" s="176">
        <v>15</v>
      </c>
      <c r="M23" s="176">
        <f>G23*(1+L23/100)</f>
        <v>0</v>
      </c>
      <c r="N23" s="176">
        <v>1.7300000000000002E-3</v>
      </c>
      <c r="O23" s="176">
        <f>ROUND(E23*N23,2)</f>
        <v>0.01</v>
      </c>
      <c r="P23" s="176">
        <v>0</v>
      </c>
      <c r="Q23" s="176">
        <f>ROUND(E23*P23,2)</f>
        <v>0</v>
      </c>
      <c r="R23" s="176"/>
      <c r="S23" s="176" t="s">
        <v>311</v>
      </c>
      <c r="T23" s="177" t="s">
        <v>297</v>
      </c>
      <c r="U23" s="162">
        <v>0.82900000000000007</v>
      </c>
      <c r="V23" s="162">
        <f>ROUND(E23*U23,2)</f>
        <v>2.9</v>
      </c>
      <c r="W23" s="162"/>
      <c r="X23" s="152"/>
      <c r="Y23" s="152"/>
      <c r="Z23" s="152"/>
      <c r="AA23" s="152"/>
      <c r="AB23" s="152"/>
      <c r="AC23" s="152"/>
      <c r="AD23" s="152"/>
      <c r="AE23" s="152"/>
      <c r="AF23" s="152"/>
      <c r="AG23" s="152" t="s">
        <v>324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72" t="s">
        <v>341</v>
      </c>
      <c r="D24" s="273"/>
      <c r="E24" s="273"/>
      <c r="F24" s="273"/>
      <c r="G24" s="273"/>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329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70" t="s">
        <v>342</v>
      </c>
      <c r="D25" s="271"/>
      <c r="E25" s="271"/>
      <c r="F25" s="271"/>
      <c r="G25" s="271"/>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329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8</v>
      </c>
      <c r="B26" s="179" t="s">
        <v>347</v>
      </c>
      <c r="C26" s="187" t="s">
        <v>348</v>
      </c>
      <c r="D26" s="180" t="s">
        <v>332</v>
      </c>
      <c r="E26" s="181">
        <v>83</v>
      </c>
      <c r="F26" s="182"/>
      <c r="G26" s="183">
        <f>ROUND(E26*F26,2)</f>
        <v>0</v>
      </c>
      <c r="H26" s="182"/>
      <c r="I26" s="183">
        <f>ROUND(E26*H26,2)</f>
        <v>0</v>
      </c>
      <c r="J26" s="182"/>
      <c r="K26" s="183">
        <f>ROUND(E26*J26,2)</f>
        <v>0</v>
      </c>
      <c r="L26" s="183">
        <v>15</v>
      </c>
      <c r="M26" s="183">
        <f>G26*(1+L26/100)</f>
        <v>0</v>
      </c>
      <c r="N26" s="183">
        <v>0</v>
      </c>
      <c r="O26" s="183">
        <f>ROUND(E26*N26,2)</f>
        <v>0</v>
      </c>
      <c r="P26" s="183">
        <v>2.1000000000000003E-3</v>
      </c>
      <c r="Q26" s="183">
        <f>ROUND(E26*P26,2)</f>
        <v>0.17</v>
      </c>
      <c r="R26" s="183"/>
      <c r="S26" s="183" t="s">
        <v>311</v>
      </c>
      <c r="T26" s="184" t="s">
        <v>297</v>
      </c>
      <c r="U26" s="162">
        <v>3.1000000000000003E-2</v>
      </c>
      <c r="V26" s="162">
        <f>ROUND(E26*U26,2)</f>
        <v>2.57</v>
      </c>
      <c r="W26" s="162"/>
      <c r="X26" s="152"/>
      <c r="Y26" s="152"/>
      <c r="Z26" s="152"/>
      <c r="AA26" s="152"/>
      <c r="AB26" s="152"/>
      <c r="AC26" s="152"/>
      <c r="AD26" s="152"/>
      <c r="AE26" s="152"/>
      <c r="AF26" s="152"/>
      <c r="AG26" s="152" t="s">
        <v>324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8">
        <v>9</v>
      </c>
      <c r="B27" s="179" t="s">
        <v>349</v>
      </c>
      <c r="C27" s="187" t="s">
        <v>350</v>
      </c>
      <c r="D27" s="180" t="s">
        <v>332</v>
      </c>
      <c r="E27" s="181">
        <v>18.5</v>
      </c>
      <c r="F27" s="182"/>
      <c r="G27" s="183">
        <f>ROUND(E27*F27,2)</f>
        <v>0</v>
      </c>
      <c r="H27" s="182"/>
      <c r="I27" s="183">
        <f>ROUND(E27*H27,2)</f>
        <v>0</v>
      </c>
      <c r="J27" s="182"/>
      <c r="K27" s="183">
        <f>ROUND(E27*J27,2)</f>
        <v>0</v>
      </c>
      <c r="L27" s="183">
        <v>15</v>
      </c>
      <c r="M27" s="183">
        <f>G27*(1+L27/100)</f>
        <v>0</v>
      </c>
      <c r="N27" s="183">
        <v>0</v>
      </c>
      <c r="O27" s="183">
        <f>ROUND(E27*N27,2)</f>
        <v>0</v>
      </c>
      <c r="P27" s="183">
        <v>1.9800000000000004E-3</v>
      </c>
      <c r="Q27" s="183">
        <f>ROUND(E27*P27,2)</f>
        <v>0.04</v>
      </c>
      <c r="R27" s="183"/>
      <c r="S27" s="183" t="s">
        <v>311</v>
      </c>
      <c r="T27" s="184" t="s">
        <v>297</v>
      </c>
      <c r="U27" s="162">
        <v>8.3000000000000004E-2</v>
      </c>
      <c r="V27" s="162">
        <f>ROUND(E27*U27,2)</f>
        <v>1.54</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ht="22.5" outlineLevel="1" x14ac:dyDescent="0.2">
      <c r="A28" s="171">
        <v>10</v>
      </c>
      <c r="B28" s="172" t="s">
        <v>351</v>
      </c>
      <c r="C28" s="188" t="s">
        <v>352</v>
      </c>
      <c r="D28" s="173" t="s">
        <v>332</v>
      </c>
      <c r="E28" s="174">
        <v>16.5</v>
      </c>
      <c r="F28" s="175"/>
      <c r="G28" s="176">
        <f>ROUND(E28*F28,2)</f>
        <v>0</v>
      </c>
      <c r="H28" s="175"/>
      <c r="I28" s="176">
        <f>ROUND(E28*H28,2)</f>
        <v>0</v>
      </c>
      <c r="J28" s="175"/>
      <c r="K28" s="176">
        <f>ROUND(E28*J28,2)</f>
        <v>0</v>
      </c>
      <c r="L28" s="176">
        <v>15</v>
      </c>
      <c r="M28" s="176">
        <f>G28*(1+L28/100)</f>
        <v>0</v>
      </c>
      <c r="N28" s="176">
        <v>1.2700000000000001E-3</v>
      </c>
      <c r="O28" s="176">
        <f>ROUND(E28*N28,2)</f>
        <v>0.02</v>
      </c>
      <c r="P28" s="176">
        <v>0</v>
      </c>
      <c r="Q28" s="176">
        <f>ROUND(E28*P28,2)</f>
        <v>0</v>
      </c>
      <c r="R28" s="176"/>
      <c r="S28" s="176" t="s">
        <v>311</v>
      </c>
      <c r="T28" s="177" t="s">
        <v>297</v>
      </c>
      <c r="U28" s="162">
        <v>0.81900000000000006</v>
      </c>
      <c r="V28" s="162">
        <f>ROUND(E28*U28,2)</f>
        <v>13.51</v>
      </c>
      <c r="W28" s="162"/>
      <c r="X28" s="152"/>
      <c r="Y28" s="152"/>
      <c r="Z28" s="152"/>
      <c r="AA28" s="152"/>
      <c r="AB28" s="152"/>
      <c r="AC28" s="152"/>
      <c r="AD28" s="152"/>
      <c r="AE28" s="152"/>
      <c r="AF28" s="152"/>
      <c r="AG28" s="152" t="s">
        <v>324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72" t="s">
        <v>353</v>
      </c>
      <c r="D29" s="273"/>
      <c r="E29" s="273"/>
      <c r="F29" s="273"/>
      <c r="G29" s="273"/>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329</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70" t="s">
        <v>328</v>
      </c>
      <c r="D30" s="271"/>
      <c r="E30" s="271"/>
      <c r="F30" s="271"/>
      <c r="G30" s="271"/>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329</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ht="22.5" outlineLevel="1" x14ac:dyDescent="0.2">
      <c r="A31" s="171">
        <v>11</v>
      </c>
      <c r="B31" s="172" t="s">
        <v>354</v>
      </c>
      <c r="C31" s="188" t="s">
        <v>355</v>
      </c>
      <c r="D31" s="173" t="s">
        <v>332</v>
      </c>
      <c r="E31" s="174">
        <v>70</v>
      </c>
      <c r="F31" s="175"/>
      <c r="G31" s="176">
        <f>ROUND(E31*F31,2)</f>
        <v>0</v>
      </c>
      <c r="H31" s="175"/>
      <c r="I31" s="176">
        <f>ROUND(E31*H31,2)</f>
        <v>0</v>
      </c>
      <c r="J31" s="175"/>
      <c r="K31" s="176">
        <f>ROUND(E31*J31,2)</f>
        <v>0</v>
      </c>
      <c r="L31" s="176">
        <v>15</v>
      </c>
      <c r="M31" s="176">
        <f>G31*(1+L31/100)</f>
        <v>0</v>
      </c>
      <c r="N31" s="176">
        <v>2.0600000000000002E-3</v>
      </c>
      <c r="O31" s="176">
        <f>ROUND(E31*N31,2)</f>
        <v>0.14000000000000001</v>
      </c>
      <c r="P31" s="176">
        <v>0</v>
      </c>
      <c r="Q31" s="176">
        <f>ROUND(E31*P31,2)</f>
        <v>0</v>
      </c>
      <c r="R31" s="176"/>
      <c r="S31" s="176" t="s">
        <v>311</v>
      </c>
      <c r="T31" s="177" t="s">
        <v>297</v>
      </c>
      <c r="U31" s="162">
        <v>0.79700000000000004</v>
      </c>
      <c r="V31" s="162">
        <f>ROUND(E31*U31,2)</f>
        <v>55.79</v>
      </c>
      <c r="W31" s="162"/>
      <c r="X31" s="152"/>
      <c r="Y31" s="152"/>
      <c r="Z31" s="152"/>
      <c r="AA31" s="152"/>
      <c r="AB31" s="152"/>
      <c r="AC31" s="152"/>
      <c r="AD31" s="152"/>
      <c r="AE31" s="152"/>
      <c r="AF31" s="152"/>
      <c r="AG31" s="152" t="s">
        <v>324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72" t="s">
        <v>353</v>
      </c>
      <c r="D32" s="273"/>
      <c r="E32" s="273"/>
      <c r="F32" s="273"/>
      <c r="G32" s="273"/>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329</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0" t="s">
        <v>328</v>
      </c>
      <c r="D33" s="271"/>
      <c r="E33" s="271"/>
      <c r="F33" s="271"/>
      <c r="G33" s="271"/>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329</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ht="22.5" outlineLevel="1" x14ac:dyDescent="0.2">
      <c r="A34" s="171">
        <v>12</v>
      </c>
      <c r="B34" s="172" t="s">
        <v>356</v>
      </c>
      <c r="C34" s="188" t="s">
        <v>357</v>
      </c>
      <c r="D34" s="173" t="s">
        <v>332</v>
      </c>
      <c r="E34" s="174">
        <v>94</v>
      </c>
      <c r="F34" s="175"/>
      <c r="G34" s="176">
        <f>ROUND(E34*F34,2)</f>
        <v>0</v>
      </c>
      <c r="H34" s="175"/>
      <c r="I34" s="176">
        <f>ROUND(E34*H34,2)</f>
        <v>0</v>
      </c>
      <c r="J34" s="175"/>
      <c r="K34" s="176">
        <f>ROUND(E34*J34,2)</f>
        <v>0</v>
      </c>
      <c r="L34" s="176">
        <v>15</v>
      </c>
      <c r="M34" s="176">
        <f>G34*(1+L34/100)</f>
        <v>0</v>
      </c>
      <c r="N34" s="176">
        <v>2.5000000000000001E-3</v>
      </c>
      <c r="O34" s="176">
        <f>ROUND(E34*N34,2)</f>
        <v>0.24</v>
      </c>
      <c r="P34" s="176">
        <v>0</v>
      </c>
      <c r="Q34" s="176">
        <f>ROUND(E34*P34,2)</f>
        <v>0</v>
      </c>
      <c r="R34" s="176"/>
      <c r="S34" s="176" t="s">
        <v>311</v>
      </c>
      <c r="T34" s="177" t="s">
        <v>297</v>
      </c>
      <c r="U34" s="162">
        <v>0.7390000000000001</v>
      </c>
      <c r="V34" s="162">
        <f>ROUND(E34*U34,2)</f>
        <v>69.47</v>
      </c>
      <c r="W34" s="162"/>
      <c r="X34" s="152"/>
      <c r="Y34" s="152"/>
      <c r="Z34" s="152"/>
      <c r="AA34" s="152"/>
      <c r="AB34" s="152"/>
      <c r="AC34" s="152"/>
      <c r="AD34" s="152"/>
      <c r="AE34" s="152"/>
      <c r="AF34" s="152"/>
      <c r="AG34" s="152" t="s">
        <v>324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72" t="s">
        <v>353</v>
      </c>
      <c r="D35" s="273"/>
      <c r="E35" s="273"/>
      <c r="F35" s="273"/>
      <c r="G35" s="273"/>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329</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70" t="s">
        <v>328</v>
      </c>
      <c r="D36" s="271"/>
      <c r="E36" s="271"/>
      <c r="F36" s="271"/>
      <c r="G36" s="271"/>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329</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2.5" outlineLevel="1" x14ac:dyDescent="0.2">
      <c r="A37" s="171">
        <v>13</v>
      </c>
      <c r="B37" s="172" t="s">
        <v>358</v>
      </c>
      <c r="C37" s="188" t="s">
        <v>359</v>
      </c>
      <c r="D37" s="173" t="s">
        <v>332</v>
      </c>
      <c r="E37" s="174">
        <v>2.5</v>
      </c>
      <c r="F37" s="175"/>
      <c r="G37" s="176">
        <f>ROUND(E37*F37,2)</f>
        <v>0</v>
      </c>
      <c r="H37" s="175"/>
      <c r="I37" s="176">
        <f>ROUND(E37*H37,2)</f>
        <v>0</v>
      </c>
      <c r="J37" s="175"/>
      <c r="K37" s="176">
        <f>ROUND(E37*J37,2)</f>
        <v>0</v>
      </c>
      <c r="L37" s="176">
        <v>15</v>
      </c>
      <c r="M37" s="176">
        <f>G37*(1+L37/100)</f>
        <v>0</v>
      </c>
      <c r="N37" s="176">
        <v>2.3100000000000004E-3</v>
      </c>
      <c r="O37" s="176">
        <f>ROUND(E37*N37,2)</f>
        <v>0.01</v>
      </c>
      <c r="P37" s="176">
        <v>0</v>
      </c>
      <c r="Q37" s="176">
        <f>ROUND(E37*P37,2)</f>
        <v>0</v>
      </c>
      <c r="R37" s="176"/>
      <c r="S37" s="176" t="s">
        <v>311</v>
      </c>
      <c r="T37" s="177" t="s">
        <v>297</v>
      </c>
      <c r="U37" s="162">
        <v>0.875</v>
      </c>
      <c r="V37" s="162">
        <f>ROUND(E37*U37,2)</f>
        <v>2.19</v>
      </c>
      <c r="W37" s="162"/>
      <c r="X37" s="152"/>
      <c r="Y37" s="152"/>
      <c r="Z37" s="152"/>
      <c r="AA37" s="152"/>
      <c r="AB37" s="152"/>
      <c r="AC37" s="152"/>
      <c r="AD37" s="152"/>
      <c r="AE37" s="152"/>
      <c r="AF37" s="152"/>
      <c r="AG37" s="152" t="s">
        <v>324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72" t="s">
        <v>353</v>
      </c>
      <c r="D38" s="273"/>
      <c r="E38" s="273"/>
      <c r="F38" s="273"/>
      <c r="G38" s="273"/>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329</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70" t="s">
        <v>328</v>
      </c>
      <c r="D39" s="271"/>
      <c r="E39" s="271"/>
      <c r="F39" s="271"/>
      <c r="G39" s="271"/>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329</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71">
        <v>14</v>
      </c>
      <c r="B40" s="172" t="s">
        <v>360</v>
      </c>
      <c r="C40" s="188" t="s">
        <v>361</v>
      </c>
      <c r="D40" s="173" t="s">
        <v>332</v>
      </c>
      <c r="E40" s="174">
        <v>4.5</v>
      </c>
      <c r="F40" s="175"/>
      <c r="G40" s="176">
        <f>ROUND(E40*F40,2)</f>
        <v>0</v>
      </c>
      <c r="H40" s="175"/>
      <c r="I40" s="176">
        <f>ROUND(E40*H40,2)</f>
        <v>0</v>
      </c>
      <c r="J40" s="175"/>
      <c r="K40" s="176">
        <f>ROUND(E40*J40,2)</f>
        <v>0</v>
      </c>
      <c r="L40" s="176">
        <v>15</v>
      </c>
      <c r="M40" s="176">
        <f>G40*(1+L40/100)</f>
        <v>0</v>
      </c>
      <c r="N40" s="176">
        <v>2.4000000000000002E-3</v>
      </c>
      <c r="O40" s="176">
        <f>ROUND(E40*N40,2)</f>
        <v>0.01</v>
      </c>
      <c r="P40" s="176">
        <v>0</v>
      </c>
      <c r="Q40" s="176">
        <f>ROUND(E40*P40,2)</f>
        <v>0</v>
      </c>
      <c r="R40" s="176"/>
      <c r="S40" s="176" t="s">
        <v>311</v>
      </c>
      <c r="T40" s="177" t="s">
        <v>297</v>
      </c>
      <c r="U40" s="162">
        <v>0.82900000000000007</v>
      </c>
      <c r="V40" s="162">
        <f>ROUND(E40*U40,2)</f>
        <v>3.73</v>
      </c>
      <c r="W40" s="162"/>
      <c r="X40" s="152"/>
      <c r="Y40" s="152"/>
      <c r="Z40" s="152"/>
      <c r="AA40" s="152"/>
      <c r="AB40" s="152"/>
      <c r="AC40" s="152"/>
      <c r="AD40" s="152"/>
      <c r="AE40" s="152"/>
      <c r="AF40" s="152"/>
      <c r="AG40" s="152" t="s">
        <v>324</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72" t="s">
        <v>353</v>
      </c>
      <c r="D41" s="273"/>
      <c r="E41" s="273"/>
      <c r="F41" s="273"/>
      <c r="G41" s="273"/>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329</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70" t="s">
        <v>328</v>
      </c>
      <c r="D42" s="271"/>
      <c r="E42" s="271"/>
      <c r="F42" s="271"/>
      <c r="G42" s="271"/>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329</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71">
        <v>15</v>
      </c>
      <c r="B43" s="172" t="s">
        <v>362</v>
      </c>
      <c r="C43" s="188" t="s">
        <v>363</v>
      </c>
      <c r="D43" s="173" t="s">
        <v>332</v>
      </c>
      <c r="E43" s="174">
        <v>4.5</v>
      </c>
      <c r="F43" s="175"/>
      <c r="G43" s="176">
        <f>ROUND(E43*F43,2)</f>
        <v>0</v>
      </c>
      <c r="H43" s="175"/>
      <c r="I43" s="176">
        <f>ROUND(E43*H43,2)</f>
        <v>0</v>
      </c>
      <c r="J43" s="175"/>
      <c r="K43" s="176">
        <f>ROUND(E43*J43,2)</f>
        <v>0</v>
      </c>
      <c r="L43" s="176">
        <v>15</v>
      </c>
      <c r="M43" s="176">
        <f>G43*(1+L43/100)</f>
        <v>0</v>
      </c>
      <c r="N43" s="176">
        <v>3.5600000000000002E-3</v>
      </c>
      <c r="O43" s="176">
        <f>ROUND(E43*N43,2)</f>
        <v>0.02</v>
      </c>
      <c r="P43" s="176">
        <v>0</v>
      </c>
      <c r="Q43" s="176">
        <f>ROUND(E43*P43,2)</f>
        <v>0</v>
      </c>
      <c r="R43" s="176"/>
      <c r="S43" s="176" t="s">
        <v>311</v>
      </c>
      <c r="T43" s="177" t="s">
        <v>297</v>
      </c>
      <c r="U43" s="162">
        <v>0.84570000000000001</v>
      </c>
      <c r="V43" s="162">
        <f>ROUND(E43*U43,2)</f>
        <v>3.81</v>
      </c>
      <c r="W43" s="162"/>
      <c r="X43" s="152"/>
      <c r="Y43" s="152"/>
      <c r="Z43" s="152"/>
      <c r="AA43" s="152"/>
      <c r="AB43" s="152"/>
      <c r="AC43" s="152"/>
      <c r="AD43" s="152"/>
      <c r="AE43" s="152"/>
      <c r="AF43" s="152"/>
      <c r="AG43" s="152" t="s">
        <v>324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72" t="s">
        <v>353</v>
      </c>
      <c r="D44" s="273"/>
      <c r="E44" s="273"/>
      <c r="F44" s="273"/>
      <c r="G44" s="273"/>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329</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0" t="s">
        <v>328</v>
      </c>
      <c r="D45" s="271"/>
      <c r="E45" s="271"/>
      <c r="F45" s="271"/>
      <c r="G45" s="271"/>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329</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8">
        <v>16</v>
      </c>
      <c r="B46" s="179" t="s">
        <v>364</v>
      </c>
      <c r="C46" s="187" t="s">
        <v>365</v>
      </c>
      <c r="D46" s="180" t="s">
        <v>366</v>
      </c>
      <c r="E46" s="181">
        <v>2</v>
      </c>
      <c r="F46" s="182"/>
      <c r="G46" s="183">
        <f>ROUND(E46*F46,2)</f>
        <v>0</v>
      </c>
      <c r="H46" s="182"/>
      <c r="I46" s="183">
        <f>ROUND(E46*H46,2)</f>
        <v>0</v>
      </c>
      <c r="J46" s="182"/>
      <c r="K46" s="183">
        <f>ROUND(E46*J46,2)</f>
        <v>0</v>
      </c>
      <c r="L46" s="183">
        <v>15</v>
      </c>
      <c r="M46" s="183">
        <f>G46*(1+L46/100)</f>
        <v>0</v>
      </c>
      <c r="N46" s="183">
        <v>9.0000000000000006E-5</v>
      </c>
      <c r="O46" s="183">
        <f>ROUND(E46*N46,2)</f>
        <v>0</v>
      </c>
      <c r="P46" s="183">
        <v>0</v>
      </c>
      <c r="Q46" s="183">
        <f>ROUND(E46*P46,2)</f>
        <v>0</v>
      </c>
      <c r="R46" s="183"/>
      <c r="S46" s="183" t="s">
        <v>311</v>
      </c>
      <c r="T46" s="184" t="s">
        <v>297</v>
      </c>
      <c r="U46" s="162">
        <v>0.25</v>
      </c>
      <c r="V46" s="162">
        <f>ROUND(E46*U46,2)</f>
        <v>0.5</v>
      </c>
      <c r="W46" s="162"/>
      <c r="X46" s="152"/>
      <c r="Y46" s="152"/>
      <c r="Z46" s="152"/>
      <c r="AA46" s="152"/>
      <c r="AB46" s="152"/>
      <c r="AC46" s="152"/>
      <c r="AD46" s="152"/>
      <c r="AE46" s="152"/>
      <c r="AF46" s="152"/>
      <c r="AG46" s="152" t="s">
        <v>324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78">
        <v>17</v>
      </c>
      <c r="B47" s="179" t="s">
        <v>367</v>
      </c>
      <c r="C47" s="187" t="s">
        <v>368</v>
      </c>
      <c r="D47" s="180" t="s">
        <v>366</v>
      </c>
      <c r="E47" s="181">
        <v>11</v>
      </c>
      <c r="F47" s="182"/>
      <c r="G47" s="183">
        <f>ROUND(E47*F47,2)</f>
        <v>0</v>
      </c>
      <c r="H47" s="182"/>
      <c r="I47" s="183">
        <f>ROUND(E47*H47,2)</f>
        <v>0</v>
      </c>
      <c r="J47" s="182"/>
      <c r="K47" s="183">
        <f>ROUND(E47*J47,2)</f>
        <v>0</v>
      </c>
      <c r="L47" s="183">
        <v>15</v>
      </c>
      <c r="M47" s="183">
        <f>G47*(1+L47/100)</f>
        <v>0</v>
      </c>
      <c r="N47" s="183">
        <v>2.4000000000000001E-4</v>
      </c>
      <c r="O47" s="183">
        <f>ROUND(E47*N47,2)</f>
        <v>0</v>
      </c>
      <c r="P47" s="183">
        <v>0</v>
      </c>
      <c r="Q47" s="183">
        <f>ROUND(E47*P47,2)</f>
        <v>0</v>
      </c>
      <c r="R47" s="183"/>
      <c r="S47" s="183" t="s">
        <v>311</v>
      </c>
      <c r="T47" s="184" t="s">
        <v>297</v>
      </c>
      <c r="U47" s="162">
        <v>0.36670000000000003</v>
      </c>
      <c r="V47" s="162">
        <f>ROUND(E47*U47,2)</f>
        <v>4.03</v>
      </c>
      <c r="W47" s="162"/>
      <c r="X47" s="152"/>
      <c r="Y47" s="152"/>
      <c r="Z47" s="152"/>
      <c r="AA47" s="152"/>
      <c r="AB47" s="152"/>
      <c r="AC47" s="152"/>
      <c r="AD47" s="152"/>
      <c r="AE47" s="152"/>
      <c r="AF47" s="152"/>
      <c r="AG47" s="152" t="s">
        <v>324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8">
        <v>18</v>
      </c>
      <c r="B48" s="179" t="s">
        <v>369</v>
      </c>
      <c r="C48" s="187" t="s">
        <v>370</v>
      </c>
      <c r="D48" s="180" t="s">
        <v>366</v>
      </c>
      <c r="E48" s="181">
        <v>11</v>
      </c>
      <c r="F48" s="182"/>
      <c r="G48" s="183">
        <f>ROUND(E48*F48,2)</f>
        <v>0</v>
      </c>
      <c r="H48" s="182"/>
      <c r="I48" s="183">
        <f>ROUND(E48*H48,2)</f>
        <v>0</v>
      </c>
      <c r="J48" s="182"/>
      <c r="K48" s="183">
        <f>ROUND(E48*J48,2)</f>
        <v>0</v>
      </c>
      <c r="L48" s="183">
        <v>15</v>
      </c>
      <c r="M48" s="183">
        <f>G48*(1+L48/100)</f>
        <v>0</v>
      </c>
      <c r="N48" s="183">
        <v>4.5000000000000004E-4</v>
      </c>
      <c r="O48" s="183">
        <f>ROUND(E48*N48,2)</f>
        <v>0</v>
      </c>
      <c r="P48" s="183">
        <v>0</v>
      </c>
      <c r="Q48" s="183">
        <f>ROUND(E48*P48,2)</f>
        <v>0</v>
      </c>
      <c r="R48" s="183"/>
      <c r="S48" s="183" t="s">
        <v>311</v>
      </c>
      <c r="T48" s="184" t="s">
        <v>297</v>
      </c>
      <c r="U48" s="162">
        <v>0.41670000000000001</v>
      </c>
      <c r="V48" s="162">
        <f>ROUND(E48*U48,2)</f>
        <v>4.58</v>
      </c>
      <c r="W48" s="162"/>
      <c r="X48" s="152"/>
      <c r="Y48" s="152"/>
      <c r="Z48" s="152"/>
      <c r="AA48" s="152"/>
      <c r="AB48" s="152"/>
      <c r="AC48" s="152"/>
      <c r="AD48" s="152"/>
      <c r="AE48" s="152"/>
      <c r="AF48" s="152"/>
      <c r="AG48" s="152" t="s">
        <v>324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78">
        <v>19</v>
      </c>
      <c r="B49" s="179" t="s">
        <v>371</v>
      </c>
      <c r="C49" s="187" t="s">
        <v>372</v>
      </c>
      <c r="D49" s="180" t="s">
        <v>332</v>
      </c>
      <c r="E49" s="181">
        <v>143</v>
      </c>
      <c r="F49" s="182"/>
      <c r="G49" s="183">
        <f>ROUND(E49*F49,2)</f>
        <v>0</v>
      </c>
      <c r="H49" s="182"/>
      <c r="I49" s="183">
        <f>ROUND(E49*H49,2)</f>
        <v>0</v>
      </c>
      <c r="J49" s="182"/>
      <c r="K49" s="183">
        <f>ROUND(E49*J49,2)</f>
        <v>0</v>
      </c>
      <c r="L49" s="183">
        <v>15</v>
      </c>
      <c r="M49" s="183">
        <f>G49*(1+L49/100)</f>
        <v>0</v>
      </c>
      <c r="N49" s="183">
        <v>0</v>
      </c>
      <c r="O49" s="183">
        <f>ROUND(E49*N49,2)</f>
        <v>0</v>
      </c>
      <c r="P49" s="183">
        <v>0</v>
      </c>
      <c r="Q49" s="183">
        <f>ROUND(E49*P49,2)</f>
        <v>0</v>
      </c>
      <c r="R49" s="183"/>
      <c r="S49" s="183" t="s">
        <v>311</v>
      </c>
      <c r="T49" s="184" t="s">
        <v>297</v>
      </c>
      <c r="U49" s="162">
        <v>0.62300000000000011</v>
      </c>
      <c r="V49" s="162">
        <f>ROUND(E49*U49,2)</f>
        <v>89.09</v>
      </c>
      <c r="W49" s="162"/>
      <c r="X49" s="152"/>
      <c r="Y49" s="152"/>
      <c r="Z49" s="152"/>
      <c r="AA49" s="152"/>
      <c r="AB49" s="152"/>
      <c r="AC49" s="152"/>
      <c r="AD49" s="152"/>
      <c r="AE49" s="152"/>
      <c r="AF49" s="152"/>
      <c r="AG49" s="152" t="s">
        <v>324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20</v>
      </c>
      <c r="B50" s="172" t="s">
        <v>373</v>
      </c>
      <c r="C50" s="188" t="s">
        <v>374</v>
      </c>
      <c r="D50" s="173" t="s">
        <v>375</v>
      </c>
      <c r="E50" s="174">
        <v>13</v>
      </c>
      <c r="F50" s="175"/>
      <c r="G50" s="176">
        <f>ROUND(E50*F50,2)</f>
        <v>0</v>
      </c>
      <c r="H50" s="175"/>
      <c r="I50" s="176">
        <f>ROUND(E50*H50,2)</f>
        <v>0</v>
      </c>
      <c r="J50" s="175"/>
      <c r="K50" s="176">
        <f>ROUND(E50*J50,2)</f>
        <v>0</v>
      </c>
      <c r="L50" s="176">
        <v>15</v>
      </c>
      <c r="M50" s="176">
        <f>G50*(1+L50/100)</f>
        <v>0</v>
      </c>
      <c r="N50" s="176">
        <v>0</v>
      </c>
      <c r="O50" s="176">
        <f>ROUND(E50*N50,2)</f>
        <v>0</v>
      </c>
      <c r="P50" s="176">
        <v>0</v>
      </c>
      <c r="Q50" s="176">
        <f>ROUND(E50*P50,2)</f>
        <v>0</v>
      </c>
      <c r="R50" s="176"/>
      <c r="S50" s="176" t="s">
        <v>311</v>
      </c>
      <c r="T50" s="177" t="s">
        <v>297</v>
      </c>
      <c r="U50" s="162">
        <v>0</v>
      </c>
      <c r="V50" s="162">
        <f>ROUND(E50*U50,2)</f>
        <v>0</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72" t="s">
        <v>376</v>
      </c>
      <c r="D51" s="273"/>
      <c r="E51" s="273"/>
      <c r="F51" s="273"/>
      <c r="G51" s="273"/>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329</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70" t="s">
        <v>377</v>
      </c>
      <c r="D52" s="271"/>
      <c r="E52" s="271"/>
      <c r="F52" s="271"/>
      <c r="G52" s="271"/>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329</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70" t="s">
        <v>378</v>
      </c>
      <c r="D53" s="271"/>
      <c r="E53" s="271"/>
      <c r="F53" s="271"/>
      <c r="G53" s="271"/>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329</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70" t="s">
        <v>379</v>
      </c>
      <c r="D54" s="271"/>
      <c r="E54" s="271"/>
      <c r="F54" s="271"/>
      <c r="G54" s="271"/>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329</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70" t="s">
        <v>380</v>
      </c>
      <c r="D55" s="271"/>
      <c r="E55" s="271"/>
      <c r="F55" s="271"/>
      <c r="G55" s="271"/>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329</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1">
        <v>21</v>
      </c>
      <c r="B56" s="172" t="s">
        <v>381</v>
      </c>
      <c r="C56" s="188" t="s">
        <v>382</v>
      </c>
      <c r="D56" s="173" t="s">
        <v>332</v>
      </c>
      <c r="E56" s="174">
        <v>86.5</v>
      </c>
      <c r="F56" s="175"/>
      <c r="G56" s="176">
        <f>ROUND(E56*F56,2)</f>
        <v>0</v>
      </c>
      <c r="H56" s="175"/>
      <c r="I56" s="176">
        <f>ROUND(E56*H56,2)</f>
        <v>0</v>
      </c>
      <c r="J56" s="175"/>
      <c r="K56" s="176">
        <f>ROUND(E56*J56,2)</f>
        <v>0</v>
      </c>
      <c r="L56" s="176">
        <v>15</v>
      </c>
      <c r="M56" s="176">
        <f>G56*(1+L56/100)</f>
        <v>0</v>
      </c>
      <c r="N56" s="176">
        <v>4.7000000000000004E-4</v>
      </c>
      <c r="O56" s="176">
        <f>ROUND(E56*N56,2)</f>
        <v>0.04</v>
      </c>
      <c r="P56" s="176">
        <v>0</v>
      </c>
      <c r="Q56" s="176">
        <f>ROUND(E56*P56,2)</f>
        <v>0</v>
      </c>
      <c r="R56" s="176"/>
      <c r="S56" s="176" t="s">
        <v>311</v>
      </c>
      <c r="T56" s="177" t="s">
        <v>297</v>
      </c>
      <c r="U56" s="162">
        <v>0.35900000000000004</v>
      </c>
      <c r="V56" s="162">
        <f>ROUND(E56*U56,2)</f>
        <v>31.05</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72" t="s">
        <v>383</v>
      </c>
      <c r="D57" s="273"/>
      <c r="E57" s="273"/>
      <c r="F57" s="273"/>
      <c r="G57" s="273"/>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329</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71">
        <v>22</v>
      </c>
      <c r="B58" s="172" t="s">
        <v>384</v>
      </c>
      <c r="C58" s="188" t="s">
        <v>385</v>
      </c>
      <c r="D58" s="173" t="s">
        <v>332</v>
      </c>
      <c r="E58" s="174">
        <v>19</v>
      </c>
      <c r="F58" s="175"/>
      <c r="G58" s="176">
        <f>ROUND(E58*F58,2)</f>
        <v>0</v>
      </c>
      <c r="H58" s="175"/>
      <c r="I58" s="176">
        <f>ROUND(E58*H58,2)</f>
        <v>0</v>
      </c>
      <c r="J58" s="175"/>
      <c r="K58" s="176">
        <f>ROUND(E58*J58,2)</f>
        <v>0</v>
      </c>
      <c r="L58" s="176">
        <v>15</v>
      </c>
      <c r="M58" s="176">
        <f>G58*(1+L58/100)</f>
        <v>0</v>
      </c>
      <c r="N58" s="176">
        <v>1.5200000000000001E-3</v>
      </c>
      <c r="O58" s="176">
        <f>ROUND(E58*N58,2)</f>
        <v>0.03</v>
      </c>
      <c r="P58" s="176">
        <v>0</v>
      </c>
      <c r="Q58" s="176">
        <f>ROUND(E58*P58,2)</f>
        <v>0</v>
      </c>
      <c r="R58" s="176"/>
      <c r="S58" s="176" t="s">
        <v>311</v>
      </c>
      <c r="T58" s="177" t="s">
        <v>297</v>
      </c>
      <c r="U58" s="162">
        <v>1.173</v>
      </c>
      <c r="V58" s="162">
        <f>ROUND(E58*U58,2)</f>
        <v>22.29</v>
      </c>
      <c r="W58" s="162"/>
      <c r="X58" s="152"/>
      <c r="Y58" s="152"/>
      <c r="Z58" s="152"/>
      <c r="AA58" s="152"/>
      <c r="AB58" s="152"/>
      <c r="AC58" s="152"/>
      <c r="AD58" s="152"/>
      <c r="AE58" s="152"/>
      <c r="AF58" s="152"/>
      <c r="AG58" s="152" t="s">
        <v>324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72" t="s">
        <v>383</v>
      </c>
      <c r="D59" s="273"/>
      <c r="E59" s="273"/>
      <c r="F59" s="273"/>
      <c r="G59" s="273"/>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329</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8">
        <v>23</v>
      </c>
      <c r="B60" s="179" t="s">
        <v>386</v>
      </c>
      <c r="C60" s="187" t="s">
        <v>387</v>
      </c>
      <c r="D60" s="180" t="s">
        <v>366</v>
      </c>
      <c r="E60" s="181">
        <v>37</v>
      </c>
      <c r="F60" s="182"/>
      <c r="G60" s="183">
        <f t="shared" ref="G60:G66" si="0">ROUND(E60*F60,2)</f>
        <v>0</v>
      </c>
      <c r="H60" s="182"/>
      <c r="I60" s="183">
        <f t="shared" ref="I60:I66" si="1">ROUND(E60*H60,2)</f>
        <v>0</v>
      </c>
      <c r="J60" s="182"/>
      <c r="K60" s="183">
        <f t="shared" ref="K60:K66" si="2">ROUND(E60*J60,2)</f>
        <v>0</v>
      </c>
      <c r="L60" s="183">
        <v>15</v>
      </c>
      <c r="M60" s="183">
        <f t="shared" ref="M60:M66" si="3">G60*(1+L60/100)</f>
        <v>0</v>
      </c>
      <c r="N60" s="183">
        <v>0</v>
      </c>
      <c r="O60" s="183">
        <f t="shared" ref="O60:O66" si="4">ROUND(E60*N60,2)</f>
        <v>0</v>
      </c>
      <c r="P60" s="183">
        <v>0</v>
      </c>
      <c r="Q60" s="183">
        <f t="shared" ref="Q60:Q66" si="5">ROUND(E60*P60,2)</f>
        <v>0</v>
      </c>
      <c r="R60" s="183"/>
      <c r="S60" s="183" t="s">
        <v>311</v>
      </c>
      <c r="T60" s="184" t="s">
        <v>297</v>
      </c>
      <c r="U60" s="162">
        <v>0.17400000000000002</v>
      </c>
      <c r="V60" s="162">
        <f t="shared" ref="V60:V66" si="6">ROUND(E60*U60,2)</f>
        <v>6.44</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8">
        <v>24</v>
      </c>
      <c r="B61" s="179" t="s">
        <v>388</v>
      </c>
      <c r="C61" s="187" t="s">
        <v>389</v>
      </c>
      <c r="D61" s="180" t="s">
        <v>366</v>
      </c>
      <c r="E61" s="181">
        <v>21</v>
      </c>
      <c r="F61" s="182"/>
      <c r="G61" s="183">
        <f t="shared" si="0"/>
        <v>0</v>
      </c>
      <c r="H61" s="182"/>
      <c r="I61" s="183">
        <f t="shared" si="1"/>
        <v>0</v>
      </c>
      <c r="J61" s="182"/>
      <c r="K61" s="183">
        <f t="shared" si="2"/>
        <v>0</v>
      </c>
      <c r="L61" s="183">
        <v>15</v>
      </c>
      <c r="M61" s="183">
        <f t="shared" si="3"/>
        <v>0</v>
      </c>
      <c r="N61" s="183">
        <v>0</v>
      </c>
      <c r="O61" s="183">
        <f t="shared" si="4"/>
        <v>0</v>
      </c>
      <c r="P61" s="183">
        <v>0</v>
      </c>
      <c r="Q61" s="183">
        <f t="shared" si="5"/>
        <v>0</v>
      </c>
      <c r="R61" s="183"/>
      <c r="S61" s="183" t="s">
        <v>311</v>
      </c>
      <c r="T61" s="184" t="s">
        <v>297</v>
      </c>
      <c r="U61" s="162">
        <v>0.25900000000000001</v>
      </c>
      <c r="V61" s="162">
        <f t="shared" si="6"/>
        <v>5.44</v>
      </c>
      <c r="W61" s="162"/>
      <c r="X61" s="152"/>
      <c r="Y61" s="152"/>
      <c r="Z61" s="152"/>
      <c r="AA61" s="152"/>
      <c r="AB61" s="152"/>
      <c r="AC61" s="152"/>
      <c r="AD61" s="152"/>
      <c r="AE61" s="152"/>
      <c r="AF61" s="152"/>
      <c r="AG61" s="152" t="s">
        <v>324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78">
        <v>25</v>
      </c>
      <c r="B62" s="179" t="s">
        <v>390</v>
      </c>
      <c r="C62" s="187" t="s">
        <v>391</v>
      </c>
      <c r="D62" s="180" t="s">
        <v>332</v>
      </c>
      <c r="E62" s="181">
        <v>297.5</v>
      </c>
      <c r="F62" s="182"/>
      <c r="G62" s="183">
        <f t="shared" si="0"/>
        <v>0</v>
      </c>
      <c r="H62" s="182"/>
      <c r="I62" s="183">
        <f t="shared" si="1"/>
        <v>0</v>
      </c>
      <c r="J62" s="182"/>
      <c r="K62" s="183">
        <f t="shared" si="2"/>
        <v>0</v>
      </c>
      <c r="L62" s="183">
        <v>15</v>
      </c>
      <c r="M62" s="183">
        <f t="shared" si="3"/>
        <v>0</v>
      </c>
      <c r="N62" s="183">
        <v>0</v>
      </c>
      <c r="O62" s="183">
        <f t="shared" si="4"/>
        <v>0</v>
      </c>
      <c r="P62" s="183">
        <v>0</v>
      </c>
      <c r="Q62" s="183">
        <f t="shared" si="5"/>
        <v>0</v>
      </c>
      <c r="R62" s="183"/>
      <c r="S62" s="183" t="s">
        <v>311</v>
      </c>
      <c r="T62" s="184" t="s">
        <v>297</v>
      </c>
      <c r="U62" s="162">
        <v>5.9000000000000004E-2</v>
      </c>
      <c r="V62" s="162">
        <f t="shared" si="6"/>
        <v>17.55</v>
      </c>
      <c r="W62" s="162"/>
      <c r="X62" s="152"/>
      <c r="Y62" s="152"/>
      <c r="Z62" s="152"/>
      <c r="AA62" s="152"/>
      <c r="AB62" s="152"/>
      <c r="AC62" s="152"/>
      <c r="AD62" s="152"/>
      <c r="AE62" s="152"/>
      <c r="AF62" s="152"/>
      <c r="AG62" s="152" t="s">
        <v>324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1" x14ac:dyDescent="0.2">
      <c r="A63" s="178">
        <v>26</v>
      </c>
      <c r="B63" s="179" t="s">
        <v>392</v>
      </c>
      <c r="C63" s="187" t="s">
        <v>393</v>
      </c>
      <c r="D63" s="180" t="s">
        <v>366</v>
      </c>
      <c r="E63" s="181">
        <v>11</v>
      </c>
      <c r="F63" s="182"/>
      <c r="G63" s="183">
        <f t="shared" si="0"/>
        <v>0</v>
      </c>
      <c r="H63" s="182"/>
      <c r="I63" s="183">
        <f t="shared" si="1"/>
        <v>0</v>
      </c>
      <c r="J63" s="182"/>
      <c r="K63" s="183">
        <f t="shared" si="2"/>
        <v>0</v>
      </c>
      <c r="L63" s="183">
        <v>15</v>
      </c>
      <c r="M63" s="183">
        <f t="shared" si="3"/>
        <v>0</v>
      </c>
      <c r="N63" s="183">
        <v>5.0000000000000001E-4</v>
      </c>
      <c r="O63" s="183">
        <f t="shared" si="4"/>
        <v>0.01</v>
      </c>
      <c r="P63" s="183">
        <v>0</v>
      </c>
      <c r="Q63" s="183">
        <f t="shared" si="5"/>
        <v>0</v>
      </c>
      <c r="R63" s="183"/>
      <c r="S63" s="183" t="s">
        <v>311</v>
      </c>
      <c r="T63" s="184" t="s">
        <v>297</v>
      </c>
      <c r="U63" s="162">
        <v>0.24600000000000002</v>
      </c>
      <c r="V63" s="162">
        <f t="shared" si="6"/>
        <v>2.71</v>
      </c>
      <c r="W63" s="162"/>
      <c r="X63" s="152"/>
      <c r="Y63" s="152"/>
      <c r="Z63" s="152"/>
      <c r="AA63" s="152"/>
      <c r="AB63" s="152"/>
      <c r="AC63" s="152"/>
      <c r="AD63" s="152"/>
      <c r="AE63" s="152"/>
      <c r="AF63" s="152"/>
      <c r="AG63" s="152" t="s">
        <v>324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22.5" outlineLevel="1" x14ac:dyDescent="0.2">
      <c r="A64" s="178">
        <v>27</v>
      </c>
      <c r="B64" s="179" t="s">
        <v>394</v>
      </c>
      <c r="C64" s="187" t="s">
        <v>395</v>
      </c>
      <c r="D64" s="180" t="s">
        <v>396</v>
      </c>
      <c r="E64" s="181">
        <v>0.55036000000000007</v>
      </c>
      <c r="F64" s="182"/>
      <c r="G64" s="183">
        <f t="shared" si="0"/>
        <v>0</v>
      </c>
      <c r="H64" s="182"/>
      <c r="I64" s="183">
        <f t="shared" si="1"/>
        <v>0</v>
      </c>
      <c r="J64" s="182"/>
      <c r="K64" s="183">
        <f t="shared" si="2"/>
        <v>0</v>
      </c>
      <c r="L64" s="183">
        <v>15</v>
      </c>
      <c r="M64" s="183">
        <f t="shared" si="3"/>
        <v>0</v>
      </c>
      <c r="N64" s="183">
        <v>0</v>
      </c>
      <c r="O64" s="183">
        <f t="shared" si="4"/>
        <v>0</v>
      </c>
      <c r="P64" s="183">
        <v>0</v>
      </c>
      <c r="Q64" s="183">
        <f t="shared" si="5"/>
        <v>0</v>
      </c>
      <c r="R64" s="183"/>
      <c r="S64" s="183" t="s">
        <v>311</v>
      </c>
      <c r="T64" s="184" t="s">
        <v>297</v>
      </c>
      <c r="U64" s="162">
        <v>4.1550000000000002</v>
      </c>
      <c r="V64" s="162">
        <f t="shared" si="6"/>
        <v>2.29</v>
      </c>
      <c r="W64" s="162"/>
      <c r="X64" s="152"/>
      <c r="Y64" s="152"/>
      <c r="Z64" s="152"/>
      <c r="AA64" s="152"/>
      <c r="AB64" s="152"/>
      <c r="AC64" s="152"/>
      <c r="AD64" s="152"/>
      <c r="AE64" s="152"/>
      <c r="AF64" s="152"/>
      <c r="AG64" s="152" t="s">
        <v>397</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78">
        <v>28</v>
      </c>
      <c r="B65" s="179" t="s">
        <v>398</v>
      </c>
      <c r="C65" s="187" t="s">
        <v>399</v>
      </c>
      <c r="D65" s="180" t="s">
        <v>396</v>
      </c>
      <c r="E65" s="181">
        <v>0.55036000000000007</v>
      </c>
      <c r="F65" s="182"/>
      <c r="G65" s="183">
        <f t="shared" si="0"/>
        <v>0</v>
      </c>
      <c r="H65" s="182"/>
      <c r="I65" s="183">
        <f t="shared" si="1"/>
        <v>0</v>
      </c>
      <c r="J65" s="182"/>
      <c r="K65" s="183">
        <f t="shared" si="2"/>
        <v>0</v>
      </c>
      <c r="L65" s="183">
        <v>15</v>
      </c>
      <c r="M65" s="183">
        <f t="shared" si="3"/>
        <v>0</v>
      </c>
      <c r="N65" s="183">
        <v>0</v>
      </c>
      <c r="O65" s="183">
        <f t="shared" si="4"/>
        <v>0</v>
      </c>
      <c r="P65" s="183">
        <v>0</v>
      </c>
      <c r="Q65" s="183">
        <f t="shared" si="5"/>
        <v>0</v>
      </c>
      <c r="R65" s="183"/>
      <c r="S65" s="183" t="s">
        <v>311</v>
      </c>
      <c r="T65" s="184" t="s">
        <v>297</v>
      </c>
      <c r="U65" s="162">
        <v>1.5230000000000001</v>
      </c>
      <c r="V65" s="162">
        <f t="shared" si="6"/>
        <v>0.84</v>
      </c>
      <c r="W65" s="162"/>
      <c r="X65" s="152"/>
      <c r="Y65" s="152"/>
      <c r="Z65" s="152"/>
      <c r="AA65" s="152"/>
      <c r="AB65" s="152"/>
      <c r="AC65" s="152"/>
      <c r="AD65" s="152"/>
      <c r="AE65" s="152"/>
      <c r="AF65" s="152"/>
      <c r="AG65" s="152" t="s">
        <v>397</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ht="22.5" outlineLevel="1" x14ac:dyDescent="0.2">
      <c r="A66" s="178">
        <v>29</v>
      </c>
      <c r="B66" s="179" t="s">
        <v>400</v>
      </c>
      <c r="C66" s="187" t="s">
        <v>401</v>
      </c>
      <c r="D66" s="180" t="s">
        <v>396</v>
      </c>
      <c r="E66" s="181">
        <v>0.55036000000000007</v>
      </c>
      <c r="F66" s="182"/>
      <c r="G66" s="183">
        <f t="shared" si="0"/>
        <v>0</v>
      </c>
      <c r="H66" s="182"/>
      <c r="I66" s="183">
        <f t="shared" si="1"/>
        <v>0</v>
      </c>
      <c r="J66" s="182"/>
      <c r="K66" s="183">
        <f t="shared" si="2"/>
        <v>0</v>
      </c>
      <c r="L66" s="183">
        <v>15</v>
      </c>
      <c r="M66" s="183">
        <f t="shared" si="3"/>
        <v>0</v>
      </c>
      <c r="N66" s="183">
        <v>0</v>
      </c>
      <c r="O66" s="183">
        <f t="shared" si="4"/>
        <v>0</v>
      </c>
      <c r="P66" s="183">
        <v>0</v>
      </c>
      <c r="Q66" s="183">
        <f t="shared" si="5"/>
        <v>0</v>
      </c>
      <c r="R66" s="183"/>
      <c r="S66" s="183" t="s">
        <v>311</v>
      </c>
      <c r="T66" s="184" t="s">
        <v>297</v>
      </c>
      <c r="U66" s="162">
        <v>0.81100000000000005</v>
      </c>
      <c r="V66" s="162">
        <f t="shared" si="6"/>
        <v>0.45</v>
      </c>
      <c r="W66" s="162"/>
      <c r="X66" s="152"/>
      <c r="Y66" s="152"/>
      <c r="Z66" s="152"/>
      <c r="AA66" s="152"/>
      <c r="AB66" s="152"/>
      <c r="AC66" s="152"/>
      <c r="AD66" s="152"/>
      <c r="AE66" s="152"/>
      <c r="AF66" s="152"/>
      <c r="AG66" s="152" t="s">
        <v>397</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x14ac:dyDescent="0.2">
      <c r="A67" s="165" t="s">
        <v>291</v>
      </c>
      <c r="B67" s="166" t="s">
        <v>242</v>
      </c>
      <c r="C67" s="186" t="s">
        <v>243</v>
      </c>
      <c r="D67" s="167"/>
      <c r="E67" s="168"/>
      <c r="F67" s="169"/>
      <c r="G67" s="169">
        <f>SUMIF(AG68:AG218,"&lt;&gt;NOR",G68:G218)</f>
        <v>0</v>
      </c>
      <c r="H67" s="169"/>
      <c r="I67" s="169">
        <f>SUM(I68:I218)</f>
        <v>0</v>
      </c>
      <c r="J67" s="169"/>
      <c r="K67" s="169">
        <f>SUM(K68:K218)</f>
        <v>0</v>
      </c>
      <c r="L67" s="169"/>
      <c r="M67" s="169">
        <f>SUM(M68:M218)</f>
        <v>0</v>
      </c>
      <c r="N67" s="169"/>
      <c r="O67" s="169">
        <f>SUM(O68:O218)</f>
        <v>1.4700000000000002</v>
      </c>
      <c r="P67" s="169"/>
      <c r="Q67" s="169">
        <f>SUM(Q68:Q218)</f>
        <v>2.12</v>
      </c>
      <c r="R67" s="169"/>
      <c r="S67" s="169"/>
      <c r="T67" s="170"/>
      <c r="U67" s="164"/>
      <c r="V67" s="164">
        <f>SUM(V68:V218)</f>
        <v>321.00000000000006</v>
      </c>
      <c r="W67" s="164"/>
      <c r="AG67" t="s">
        <v>292</v>
      </c>
    </row>
    <row r="68" spans="1:60" ht="22.5" outlineLevel="1" x14ac:dyDescent="0.2">
      <c r="A68" s="178">
        <v>30</v>
      </c>
      <c r="B68" s="179" t="s">
        <v>402</v>
      </c>
      <c r="C68" s="187" t="s">
        <v>403</v>
      </c>
      <c r="D68" s="180" t="s">
        <v>404</v>
      </c>
      <c r="E68" s="181">
        <v>36.5</v>
      </c>
      <c r="F68" s="182"/>
      <c r="G68" s="183">
        <f>ROUND(E68*F68,2)</f>
        <v>0</v>
      </c>
      <c r="H68" s="182"/>
      <c r="I68" s="183">
        <f>ROUND(E68*H68,2)</f>
        <v>0</v>
      </c>
      <c r="J68" s="182"/>
      <c r="K68" s="183">
        <f>ROUND(E68*J68,2)</f>
        <v>0</v>
      </c>
      <c r="L68" s="183">
        <v>15</v>
      </c>
      <c r="M68" s="183">
        <f>G68*(1+L68/100)</f>
        <v>0</v>
      </c>
      <c r="N68" s="183">
        <v>0</v>
      </c>
      <c r="O68" s="183">
        <f>ROUND(E68*N68,2)</f>
        <v>0</v>
      </c>
      <c r="P68" s="183">
        <v>0.02</v>
      </c>
      <c r="Q68" s="183">
        <f>ROUND(E68*P68,2)</f>
        <v>0.73</v>
      </c>
      <c r="R68" s="183"/>
      <c r="S68" s="183" t="s">
        <v>311</v>
      </c>
      <c r="T68" s="184" t="s">
        <v>297</v>
      </c>
      <c r="U68" s="162">
        <v>0.35000000000000003</v>
      </c>
      <c r="V68" s="162">
        <f>ROUND(E68*U68,2)</f>
        <v>12.78</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71">
        <v>31</v>
      </c>
      <c r="B69" s="172" t="s">
        <v>405</v>
      </c>
      <c r="C69" s="188" t="s">
        <v>406</v>
      </c>
      <c r="D69" s="173" t="s">
        <v>335</v>
      </c>
      <c r="E69" s="174">
        <v>40.5</v>
      </c>
      <c r="F69" s="175"/>
      <c r="G69" s="176">
        <f>ROUND(E69*F69,2)</f>
        <v>0</v>
      </c>
      <c r="H69" s="175"/>
      <c r="I69" s="176">
        <f>ROUND(E69*H69,2)</f>
        <v>0</v>
      </c>
      <c r="J69" s="175"/>
      <c r="K69" s="176">
        <f>ROUND(E69*J69,2)</f>
        <v>0</v>
      </c>
      <c r="L69" s="176">
        <v>15</v>
      </c>
      <c r="M69" s="176">
        <f>G69*(1+L69/100)</f>
        <v>0</v>
      </c>
      <c r="N69" s="176">
        <v>0</v>
      </c>
      <c r="O69" s="176">
        <f>ROUND(E69*N69,2)</f>
        <v>0</v>
      </c>
      <c r="P69" s="176">
        <v>0</v>
      </c>
      <c r="Q69" s="176">
        <f>ROUND(E69*P69,2)</f>
        <v>0</v>
      </c>
      <c r="R69" s="176"/>
      <c r="S69" s="176" t="s">
        <v>311</v>
      </c>
      <c r="T69" s="177" t="s">
        <v>297</v>
      </c>
      <c r="U69" s="162">
        <v>0</v>
      </c>
      <c r="V69" s="162">
        <f>ROUND(E69*U69,2)</f>
        <v>0</v>
      </c>
      <c r="W69" s="162"/>
      <c r="X69" s="152"/>
      <c r="Y69" s="152"/>
      <c r="Z69" s="152"/>
      <c r="AA69" s="152"/>
      <c r="AB69" s="152"/>
      <c r="AC69" s="152"/>
      <c r="AD69" s="152"/>
      <c r="AE69" s="152"/>
      <c r="AF69" s="152"/>
      <c r="AG69" s="152" t="s">
        <v>324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59"/>
      <c r="B70" s="160"/>
      <c r="C70" s="272" t="s">
        <v>407</v>
      </c>
      <c r="D70" s="273"/>
      <c r="E70" s="273"/>
      <c r="F70" s="273"/>
      <c r="G70" s="273"/>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329</v>
      </c>
      <c r="AH70" s="152"/>
      <c r="AI70" s="152"/>
      <c r="AJ70" s="152"/>
      <c r="AK70" s="152"/>
      <c r="AL70" s="152"/>
      <c r="AM70" s="152"/>
      <c r="AN70" s="152"/>
      <c r="AO70" s="152"/>
      <c r="AP70" s="152"/>
      <c r="AQ70" s="152"/>
      <c r="AR70" s="152"/>
      <c r="AS70" s="152"/>
      <c r="AT70" s="152"/>
      <c r="AU70" s="152"/>
      <c r="AV70" s="152"/>
      <c r="AW70" s="152"/>
      <c r="AX70" s="152"/>
      <c r="AY70" s="152"/>
      <c r="AZ70" s="152"/>
      <c r="BA70" s="195" t="str">
        <f>C70</f>
        <v>Izolační potrubní pouzdro z polyethylenu se strukturou uzavřených buněk, lamda 10°C = 0,038 W/mK, max. povrchová teplota potrubí 102°C, samozhášivý, neskapávající a nešířící oheň, pr.42mm; tl.30mm</v>
      </c>
      <c r="BB70" s="152"/>
      <c r="BC70" s="152"/>
      <c r="BD70" s="152"/>
      <c r="BE70" s="152"/>
      <c r="BF70" s="152"/>
      <c r="BG70" s="152"/>
      <c r="BH70" s="152"/>
    </row>
    <row r="71" spans="1:60" outlineLevel="1" x14ac:dyDescent="0.2">
      <c r="A71" s="171">
        <v>32</v>
      </c>
      <c r="B71" s="172" t="s">
        <v>408</v>
      </c>
      <c r="C71" s="188" t="s">
        <v>409</v>
      </c>
      <c r="D71" s="173" t="s">
        <v>335</v>
      </c>
      <c r="E71" s="174">
        <v>3.5</v>
      </c>
      <c r="F71" s="175"/>
      <c r="G71" s="176">
        <f>ROUND(E71*F71,2)</f>
        <v>0</v>
      </c>
      <c r="H71" s="175"/>
      <c r="I71" s="176">
        <f>ROUND(E71*H71,2)</f>
        <v>0</v>
      </c>
      <c r="J71" s="175"/>
      <c r="K71" s="176">
        <f>ROUND(E71*J71,2)</f>
        <v>0</v>
      </c>
      <c r="L71" s="176">
        <v>15</v>
      </c>
      <c r="M71" s="176">
        <f>G71*(1+L71/100)</f>
        <v>0</v>
      </c>
      <c r="N71" s="176">
        <v>0</v>
      </c>
      <c r="O71" s="176">
        <f>ROUND(E71*N71,2)</f>
        <v>0</v>
      </c>
      <c r="P71" s="176">
        <v>0</v>
      </c>
      <c r="Q71" s="176">
        <f>ROUND(E71*P71,2)</f>
        <v>0</v>
      </c>
      <c r="R71" s="176"/>
      <c r="S71" s="176" t="s">
        <v>311</v>
      </c>
      <c r="T71" s="177" t="s">
        <v>297</v>
      </c>
      <c r="U71" s="162">
        <v>0</v>
      </c>
      <c r="V71" s="162">
        <f>ROUND(E71*U71,2)</f>
        <v>0</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2" t="s">
        <v>410</v>
      </c>
      <c r="D72" s="273"/>
      <c r="E72" s="273"/>
      <c r="F72" s="273"/>
      <c r="G72" s="273"/>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329</v>
      </c>
      <c r="AH72" s="152"/>
      <c r="AI72" s="152"/>
      <c r="AJ72" s="152"/>
      <c r="AK72" s="152"/>
      <c r="AL72" s="152"/>
      <c r="AM72" s="152"/>
      <c r="AN72" s="152"/>
      <c r="AO72" s="152"/>
      <c r="AP72" s="152"/>
      <c r="AQ72" s="152"/>
      <c r="AR72" s="152"/>
      <c r="AS72" s="152"/>
      <c r="AT72" s="152"/>
      <c r="AU72" s="152"/>
      <c r="AV72" s="152"/>
      <c r="AW72" s="152"/>
      <c r="AX72" s="152"/>
      <c r="AY72" s="152"/>
      <c r="AZ72" s="152"/>
      <c r="BA72" s="195" t="str">
        <f>C72</f>
        <v>Izolační potrubní pouzdro z polyethylenu se strukturou uzavřených buněk, lamda 10°C = 0,038 W/mK, max. povrchová teplota potrubí 102°C, samozhášivý, neskapávající a nešířící oheň, pr.54mm; tl.30mm</v>
      </c>
      <c r="BB72" s="152"/>
      <c r="BC72" s="152"/>
      <c r="BD72" s="152"/>
      <c r="BE72" s="152"/>
      <c r="BF72" s="152"/>
      <c r="BG72" s="152"/>
      <c r="BH72" s="152"/>
    </row>
    <row r="73" spans="1:60" outlineLevel="1" x14ac:dyDescent="0.2">
      <c r="A73" s="171">
        <v>33</v>
      </c>
      <c r="B73" s="172" t="s">
        <v>411</v>
      </c>
      <c r="C73" s="188" t="s">
        <v>412</v>
      </c>
      <c r="D73" s="173" t="s">
        <v>332</v>
      </c>
      <c r="E73" s="174">
        <v>15</v>
      </c>
      <c r="F73" s="175"/>
      <c r="G73" s="176">
        <f>ROUND(E73*F73,2)</f>
        <v>0</v>
      </c>
      <c r="H73" s="175"/>
      <c r="I73" s="176">
        <f>ROUND(E73*H73,2)</f>
        <v>0</v>
      </c>
      <c r="J73" s="175"/>
      <c r="K73" s="176">
        <f>ROUND(E73*J73,2)</f>
        <v>0</v>
      </c>
      <c r="L73" s="176">
        <v>15</v>
      </c>
      <c r="M73" s="176">
        <f>G73*(1+L73/100)</f>
        <v>0</v>
      </c>
      <c r="N73" s="176">
        <v>0.02</v>
      </c>
      <c r="O73" s="176">
        <f>ROUND(E73*N73,2)</f>
        <v>0.3</v>
      </c>
      <c r="P73" s="176">
        <v>0</v>
      </c>
      <c r="Q73" s="176">
        <f>ROUND(E73*P73,2)</f>
        <v>0</v>
      </c>
      <c r="R73" s="176"/>
      <c r="S73" s="176" t="s">
        <v>311</v>
      </c>
      <c r="T73" s="177" t="s">
        <v>297</v>
      </c>
      <c r="U73" s="162">
        <v>1.0570000000000002</v>
      </c>
      <c r="V73" s="162">
        <f>ROUND(E73*U73,2)</f>
        <v>15.86</v>
      </c>
      <c r="W73" s="162"/>
      <c r="X73" s="152"/>
      <c r="Y73" s="152"/>
      <c r="Z73" s="152"/>
      <c r="AA73" s="152"/>
      <c r="AB73" s="152"/>
      <c r="AC73" s="152"/>
      <c r="AD73" s="152"/>
      <c r="AE73" s="152"/>
      <c r="AF73" s="152"/>
      <c r="AG73" s="152" t="s">
        <v>324</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72" t="s">
        <v>413</v>
      </c>
      <c r="D74" s="273"/>
      <c r="E74" s="273"/>
      <c r="F74" s="273"/>
      <c r="G74" s="273"/>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329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8">
        <v>34</v>
      </c>
      <c r="B75" s="179" t="s">
        <v>414</v>
      </c>
      <c r="C75" s="187" t="s">
        <v>415</v>
      </c>
      <c r="D75" s="180" t="s">
        <v>332</v>
      </c>
      <c r="E75" s="181">
        <v>182</v>
      </c>
      <c r="F75" s="182"/>
      <c r="G75" s="183">
        <f t="shared" ref="G75:G80" si="7">ROUND(E75*F75,2)</f>
        <v>0</v>
      </c>
      <c r="H75" s="182"/>
      <c r="I75" s="183">
        <f t="shared" ref="I75:I80" si="8">ROUND(E75*H75,2)</f>
        <v>0</v>
      </c>
      <c r="J75" s="182"/>
      <c r="K75" s="183">
        <f t="shared" ref="K75:K80" si="9">ROUND(E75*J75,2)</f>
        <v>0</v>
      </c>
      <c r="L75" s="183">
        <v>15</v>
      </c>
      <c r="M75" s="183">
        <f t="shared" ref="M75:M80" si="10">G75*(1+L75/100)</f>
        <v>0</v>
      </c>
      <c r="N75" s="183">
        <v>0</v>
      </c>
      <c r="O75" s="183">
        <f t="shared" ref="O75:O80" si="11">ROUND(E75*N75,2)</f>
        <v>0</v>
      </c>
      <c r="P75" s="183">
        <v>2.1300000000000004E-3</v>
      </c>
      <c r="Q75" s="183">
        <f t="shared" ref="Q75:Q80" si="12">ROUND(E75*P75,2)</f>
        <v>0.39</v>
      </c>
      <c r="R75" s="183"/>
      <c r="S75" s="183" t="s">
        <v>311</v>
      </c>
      <c r="T75" s="184" t="s">
        <v>297</v>
      </c>
      <c r="U75" s="162">
        <v>0.17300000000000001</v>
      </c>
      <c r="V75" s="162">
        <f t="shared" ref="V75:V80" si="13">ROUND(E75*U75,2)</f>
        <v>31.49</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78">
        <v>35</v>
      </c>
      <c r="B76" s="179" t="s">
        <v>416</v>
      </c>
      <c r="C76" s="187" t="s">
        <v>417</v>
      </c>
      <c r="D76" s="180" t="s">
        <v>332</v>
      </c>
      <c r="E76" s="181">
        <v>91</v>
      </c>
      <c r="F76" s="182"/>
      <c r="G76" s="183">
        <f t="shared" si="7"/>
        <v>0</v>
      </c>
      <c r="H76" s="182"/>
      <c r="I76" s="183">
        <f t="shared" si="8"/>
        <v>0</v>
      </c>
      <c r="J76" s="182"/>
      <c r="K76" s="183">
        <f t="shared" si="9"/>
        <v>0</v>
      </c>
      <c r="L76" s="183">
        <v>15</v>
      </c>
      <c r="M76" s="183">
        <f t="shared" si="10"/>
        <v>0</v>
      </c>
      <c r="N76" s="183">
        <v>0</v>
      </c>
      <c r="O76" s="183">
        <f t="shared" si="11"/>
        <v>0</v>
      </c>
      <c r="P76" s="183">
        <v>4.9700000000000005E-3</v>
      </c>
      <c r="Q76" s="183">
        <f t="shared" si="12"/>
        <v>0.45</v>
      </c>
      <c r="R76" s="183"/>
      <c r="S76" s="183" t="s">
        <v>311</v>
      </c>
      <c r="T76" s="184" t="s">
        <v>297</v>
      </c>
      <c r="U76" s="162">
        <v>0.20400000000000001</v>
      </c>
      <c r="V76" s="162">
        <f t="shared" si="13"/>
        <v>18.559999999999999</v>
      </c>
      <c r="W76" s="162"/>
      <c r="X76" s="152"/>
      <c r="Y76" s="152"/>
      <c r="Z76" s="152"/>
      <c r="AA76" s="152"/>
      <c r="AB76" s="152"/>
      <c r="AC76" s="152"/>
      <c r="AD76" s="152"/>
      <c r="AE76" s="152"/>
      <c r="AF76" s="152"/>
      <c r="AG76" s="152" t="s">
        <v>324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78">
        <v>36</v>
      </c>
      <c r="B77" s="179" t="s">
        <v>418</v>
      </c>
      <c r="C77" s="187" t="s">
        <v>419</v>
      </c>
      <c r="D77" s="180" t="s">
        <v>332</v>
      </c>
      <c r="E77" s="181">
        <v>29</v>
      </c>
      <c r="F77" s="182"/>
      <c r="G77" s="183">
        <f t="shared" si="7"/>
        <v>0</v>
      </c>
      <c r="H77" s="182"/>
      <c r="I77" s="183">
        <f t="shared" si="8"/>
        <v>0</v>
      </c>
      <c r="J77" s="182"/>
      <c r="K77" s="183">
        <f t="shared" si="9"/>
        <v>0</v>
      </c>
      <c r="L77" s="183">
        <v>15</v>
      </c>
      <c r="M77" s="183">
        <f t="shared" si="10"/>
        <v>0</v>
      </c>
      <c r="N77" s="183">
        <v>0</v>
      </c>
      <c r="O77" s="183">
        <f t="shared" si="11"/>
        <v>0</v>
      </c>
      <c r="P77" s="183">
        <v>6.7000000000000002E-3</v>
      </c>
      <c r="Q77" s="183">
        <f t="shared" si="12"/>
        <v>0.19</v>
      </c>
      <c r="R77" s="183"/>
      <c r="S77" s="183" t="s">
        <v>311</v>
      </c>
      <c r="T77" s="184" t="s">
        <v>297</v>
      </c>
      <c r="U77" s="162">
        <v>0.23900000000000002</v>
      </c>
      <c r="V77" s="162">
        <f t="shared" si="13"/>
        <v>6.93</v>
      </c>
      <c r="W77" s="162"/>
      <c r="X77" s="152"/>
      <c r="Y77" s="152"/>
      <c r="Z77" s="152"/>
      <c r="AA77" s="152"/>
      <c r="AB77" s="152"/>
      <c r="AC77" s="152"/>
      <c r="AD77" s="152"/>
      <c r="AE77" s="152"/>
      <c r="AF77" s="152"/>
      <c r="AG77" s="152" t="s">
        <v>324</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8">
        <v>37</v>
      </c>
      <c r="B78" s="179" t="s">
        <v>420</v>
      </c>
      <c r="C78" s="187" t="s">
        <v>421</v>
      </c>
      <c r="D78" s="180" t="s">
        <v>332</v>
      </c>
      <c r="E78" s="181">
        <v>4.5</v>
      </c>
      <c r="F78" s="182"/>
      <c r="G78" s="183">
        <f t="shared" si="7"/>
        <v>0</v>
      </c>
      <c r="H78" s="182"/>
      <c r="I78" s="183">
        <f t="shared" si="8"/>
        <v>0</v>
      </c>
      <c r="J78" s="182"/>
      <c r="K78" s="183">
        <f t="shared" si="9"/>
        <v>0</v>
      </c>
      <c r="L78" s="183">
        <v>15</v>
      </c>
      <c r="M78" s="183">
        <f t="shared" si="10"/>
        <v>0</v>
      </c>
      <c r="N78" s="183">
        <v>0</v>
      </c>
      <c r="O78" s="183">
        <f t="shared" si="11"/>
        <v>0</v>
      </c>
      <c r="P78" s="183">
        <v>9.5900000000000013E-3</v>
      </c>
      <c r="Q78" s="183">
        <f t="shared" si="12"/>
        <v>0.04</v>
      </c>
      <c r="R78" s="183"/>
      <c r="S78" s="183" t="s">
        <v>311</v>
      </c>
      <c r="T78" s="184" t="s">
        <v>297</v>
      </c>
      <c r="U78" s="162">
        <v>0.25600000000000001</v>
      </c>
      <c r="V78" s="162">
        <f t="shared" si="13"/>
        <v>1.1499999999999999</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8">
        <v>38</v>
      </c>
      <c r="B79" s="179" t="s">
        <v>422</v>
      </c>
      <c r="C79" s="187" t="s">
        <v>423</v>
      </c>
      <c r="D79" s="180" t="s">
        <v>332</v>
      </c>
      <c r="E79" s="181">
        <v>45</v>
      </c>
      <c r="F79" s="182"/>
      <c r="G79" s="183">
        <f t="shared" si="7"/>
        <v>0</v>
      </c>
      <c r="H79" s="182"/>
      <c r="I79" s="183">
        <f t="shared" si="8"/>
        <v>0</v>
      </c>
      <c r="J79" s="182"/>
      <c r="K79" s="183">
        <f t="shared" si="9"/>
        <v>0</v>
      </c>
      <c r="L79" s="183">
        <v>15</v>
      </c>
      <c r="M79" s="183">
        <f t="shared" si="10"/>
        <v>0</v>
      </c>
      <c r="N79" s="183">
        <v>0</v>
      </c>
      <c r="O79" s="183">
        <f t="shared" si="11"/>
        <v>0</v>
      </c>
      <c r="P79" s="183">
        <v>2.8000000000000003E-4</v>
      </c>
      <c r="Q79" s="183">
        <f t="shared" si="12"/>
        <v>0.01</v>
      </c>
      <c r="R79" s="183"/>
      <c r="S79" s="183" t="s">
        <v>311</v>
      </c>
      <c r="T79" s="184" t="s">
        <v>297</v>
      </c>
      <c r="U79" s="162">
        <v>5.2000000000000005E-2</v>
      </c>
      <c r="V79" s="162">
        <f t="shared" si="13"/>
        <v>2.34</v>
      </c>
      <c r="W79" s="162"/>
      <c r="X79" s="152"/>
      <c r="Y79" s="152"/>
      <c r="Z79" s="152"/>
      <c r="AA79" s="152"/>
      <c r="AB79" s="152"/>
      <c r="AC79" s="152"/>
      <c r="AD79" s="152"/>
      <c r="AE79" s="152"/>
      <c r="AF79" s="152"/>
      <c r="AG79" s="152" t="s">
        <v>324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39</v>
      </c>
      <c r="B80" s="172" t="s">
        <v>424</v>
      </c>
      <c r="C80" s="188" t="s">
        <v>425</v>
      </c>
      <c r="D80" s="173" t="s">
        <v>332</v>
      </c>
      <c r="E80" s="174">
        <v>62.5</v>
      </c>
      <c r="F80" s="175"/>
      <c r="G80" s="176">
        <f t="shared" si="7"/>
        <v>0</v>
      </c>
      <c r="H80" s="175"/>
      <c r="I80" s="176">
        <f t="shared" si="8"/>
        <v>0</v>
      </c>
      <c r="J80" s="175"/>
      <c r="K80" s="176">
        <f t="shared" si="9"/>
        <v>0</v>
      </c>
      <c r="L80" s="176">
        <v>15</v>
      </c>
      <c r="M80" s="176">
        <f t="shared" si="10"/>
        <v>0</v>
      </c>
      <c r="N80" s="176">
        <v>1E-3</v>
      </c>
      <c r="O80" s="176">
        <f t="shared" si="11"/>
        <v>0.06</v>
      </c>
      <c r="P80" s="176">
        <v>0</v>
      </c>
      <c r="Q80" s="176">
        <f t="shared" si="12"/>
        <v>0</v>
      </c>
      <c r="R80" s="176"/>
      <c r="S80" s="176" t="s">
        <v>311</v>
      </c>
      <c r="T80" s="177" t="s">
        <v>297</v>
      </c>
      <c r="U80" s="162">
        <v>0</v>
      </c>
      <c r="V80" s="162">
        <f t="shared" si="13"/>
        <v>0</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72" t="s">
        <v>426</v>
      </c>
      <c r="D81" s="273"/>
      <c r="E81" s="273"/>
      <c r="F81" s="273"/>
      <c r="G81" s="273"/>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329</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70" t="s">
        <v>427</v>
      </c>
      <c r="D82" s="271"/>
      <c r="E82" s="271"/>
      <c r="F82" s="271"/>
      <c r="G82" s="271"/>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329</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1">
        <v>40</v>
      </c>
      <c r="B83" s="172" t="s">
        <v>428</v>
      </c>
      <c r="C83" s="188" t="s">
        <v>429</v>
      </c>
      <c r="D83" s="173" t="s">
        <v>332</v>
      </c>
      <c r="E83" s="174">
        <v>42</v>
      </c>
      <c r="F83" s="175"/>
      <c r="G83" s="176">
        <f>ROUND(E83*F83,2)</f>
        <v>0</v>
      </c>
      <c r="H83" s="175"/>
      <c r="I83" s="176">
        <f>ROUND(E83*H83,2)</f>
        <v>0</v>
      </c>
      <c r="J83" s="175"/>
      <c r="K83" s="176">
        <f>ROUND(E83*J83,2)</f>
        <v>0</v>
      </c>
      <c r="L83" s="176">
        <v>15</v>
      </c>
      <c r="M83" s="176">
        <f>G83*(1+L83/100)</f>
        <v>0</v>
      </c>
      <c r="N83" s="176">
        <v>6.0000000000000001E-3</v>
      </c>
      <c r="O83" s="176">
        <f>ROUND(E83*N83,2)</f>
        <v>0.25</v>
      </c>
      <c r="P83" s="176">
        <v>0</v>
      </c>
      <c r="Q83" s="176">
        <f>ROUND(E83*P83,2)</f>
        <v>0</v>
      </c>
      <c r="R83" s="176"/>
      <c r="S83" s="176" t="s">
        <v>311</v>
      </c>
      <c r="T83" s="177" t="s">
        <v>297</v>
      </c>
      <c r="U83" s="162">
        <v>0</v>
      </c>
      <c r="V83" s="162">
        <f>ROUND(E83*U83,2)</f>
        <v>0</v>
      </c>
      <c r="W83" s="162"/>
      <c r="X83" s="152"/>
      <c r="Y83" s="152"/>
      <c r="Z83" s="152"/>
      <c r="AA83" s="152"/>
      <c r="AB83" s="152"/>
      <c r="AC83" s="152"/>
      <c r="AD83" s="152"/>
      <c r="AE83" s="152"/>
      <c r="AF83" s="152"/>
      <c r="AG83" s="152" t="s">
        <v>324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2" t="s">
        <v>426</v>
      </c>
      <c r="D84" s="273"/>
      <c r="E84" s="273"/>
      <c r="F84" s="273"/>
      <c r="G84" s="273"/>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329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70" t="s">
        <v>427</v>
      </c>
      <c r="D85" s="271"/>
      <c r="E85" s="271"/>
      <c r="F85" s="271"/>
      <c r="G85" s="271"/>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329</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71">
        <v>41</v>
      </c>
      <c r="B86" s="172" t="s">
        <v>430</v>
      </c>
      <c r="C86" s="188" t="s">
        <v>431</v>
      </c>
      <c r="D86" s="173" t="s">
        <v>332</v>
      </c>
      <c r="E86" s="174">
        <v>7.5</v>
      </c>
      <c r="F86" s="175"/>
      <c r="G86" s="176">
        <f>ROUND(E86*F86,2)</f>
        <v>0</v>
      </c>
      <c r="H86" s="175"/>
      <c r="I86" s="176">
        <f>ROUND(E86*H86,2)</f>
        <v>0</v>
      </c>
      <c r="J86" s="175"/>
      <c r="K86" s="176">
        <f>ROUND(E86*J86,2)</f>
        <v>0</v>
      </c>
      <c r="L86" s="176">
        <v>15</v>
      </c>
      <c r="M86" s="176">
        <f>G86*(1+L86/100)</f>
        <v>0</v>
      </c>
      <c r="N86" s="176">
        <v>6.7700000000000008E-3</v>
      </c>
      <c r="O86" s="176">
        <f>ROUND(E86*N86,2)</f>
        <v>0.05</v>
      </c>
      <c r="P86" s="176">
        <v>0</v>
      </c>
      <c r="Q86" s="176">
        <f>ROUND(E86*P86,2)</f>
        <v>0</v>
      </c>
      <c r="R86" s="176"/>
      <c r="S86" s="176" t="s">
        <v>311</v>
      </c>
      <c r="T86" s="177" t="s">
        <v>297</v>
      </c>
      <c r="U86" s="162">
        <v>0</v>
      </c>
      <c r="V86" s="162">
        <f>ROUND(E86*U86,2)</f>
        <v>0</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72" t="s">
        <v>426</v>
      </c>
      <c r="D87" s="273"/>
      <c r="E87" s="273"/>
      <c r="F87" s="273"/>
      <c r="G87" s="273"/>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329</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70" t="s">
        <v>427</v>
      </c>
      <c r="D88" s="271"/>
      <c r="E88" s="271"/>
      <c r="F88" s="271"/>
      <c r="G88" s="271"/>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329</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71">
        <v>42</v>
      </c>
      <c r="B89" s="172" t="s">
        <v>432</v>
      </c>
      <c r="C89" s="188" t="s">
        <v>433</v>
      </c>
      <c r="D89" s="173" t="s">
        <v>332</v>
      </c>
      <c r="E89" s="174">
        <v>145</v>
      </c>
      <c r="F89" s="175"/>
      <c r="G89" s="176">
        <f>ROUND(E89*F89,2)</f>
        <v>0</v>
      </c>
      <c r="H89" s="175"/>
      <c r="I89" s="176">
        <f>ROUND(E89*H89,2)</f>
        <v>0</v>
      </c>
      <c r="J89" s="175"/>
      <c r="K89" s="176">
        <f>ROUND(E89*J89,2)</f>
        <v>0</v>
      </c>
      <c r="L89" s="176">
        <v>15</v>
      </c>
      <c r="M89" s="176">
        <f>G89*(1+L89/100)</f>
        <v>0</v>
      </c>
      <c r="N89" s="176">
        <v>7.400000000000001E-4</v>
      </c>
      <c r="O89" s="176">
        <f>ROUND(E89*N89,2)</f>
        <v>0.11</v>
      </c>
      <c r="P89" s="176">
        <v>0</v>
      </c>
      <c r="Q89" s="176">
        <f>ROUND(E89*P89,2)</f>
        <v>0</v>
      </c>
      <c r="R89" s="176"/>
      <c r="S89" s="176" t="s">
        <v>311</v>
      </c>
      <c r="T89" s="177" t="s">
        <v>297</v>
      </c>
      <c r="U89" s="162">
        <v>0</v>
      </c>
      <c r="V89" s="162">
        <f>ROUND(E89*U89,2)</f>
        <v>0</v>
      </c>
      <c r="W89" s="162"/>
      <c r="X89" s="152"/>
      <c r="Y89" s="152"/>
      <c r="Z89" s="152"/>
      <c r="AA89" s="152"/>
      <c r="AB89" s="152"/>
      <c r="AC89" s="152"/>
      <c r="AD89" s="152"/>
      <c r="AE89" s="152"/>
      <c r="AF89" s="152"/>
      <c r="AG89" s="152" t="s">
        <v>324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2" t="s">
        <v>426</v>
      </c>
      <c r="D90" s="273"/>
      <c r="E90" s="273"/>
      <c r="F90" s="273"/>
      <c r="G90" s="273"/>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329</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70" t="s">
        <v>427</v>
      </c>
      <c r="D91" s="271"/>
      <c r="E91" s="271"/>
      <c r="F91" s="271"/>
      <c r="G91" s="271"/>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329</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1">
        <v>43</v>
      </c>
      <c r="B92" s="172" t="s">
        <v>434</v>
      </c>
      <c r="C92" s="188" t="s">
        <v>435</v>
      </c>
      <c r="D92" s="173" t="s">
        <v>332</v>
      </c>
      <c r="E92" s="174">
        <v>155</v>
      </c>
      <c r="F92" s="175"/>
      <c r="G92" s="176">
        <f>ROUND(E92*F92,2)</f>
        <v>0</v>
      </c>
      <c r="H92" s="175"/>
      <c r="I92" s="176">
        <f>ROUND(E92*H92,2)</f>
        <v>0</v>
      </c>
      <c r="J92" s="175"/>
      <c r="K92" s="176">
        <f>ROUND(E92*J92,2)</f>
        <v>0</v>
      </c>
      <c r="L92" s="176">
        <v>15</v>
      </c>
      <c r="M92" s="176">
        <f>G92*(1+L92/100)</f>
        <v>0</v>
      </c>
      <c r="N92" s="176">
        <v>5.8E-4</v>
      </c>
      <c r="O92" s="176">
        <f>ROUND(E92*N92,2)</f>
        <v>0.09</v>
      </c>
      <c r="P92" s="176">
        <v>0</v>
      </c>
      <c r="Q92" s="176">
        <f>ROUND(E92*P92,2)</f>
        <v>0</v>
      </c>
      <c r="R92" s="176"/>
      <c r="S92" s="176" t="s">
        <v>311</v>
      </c>
      <c r="T92" s="177" t="s">
        <v>297</v>
      </c>
      <c r="U92" s="162">
        <v>0</v>
      </c>
      <c r="V92" s="162">
        <f>ROUND(E92*U92,2)</f>
        <v>0</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72" t="s">
        <v>426</v>
      </c>
      <c r="D93" s="273"/>
      <c r="E93" s="273"/>
      <c r="F93" s="273"/>
      <c r="G93" s="273"/>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329</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0" t="s">
        <v>427</v>
      </c>
      <c r="D94" s="271"/>
      <c r="E94" s="271"/>
      <c r="F94" s="271"/>
      <c r="G94" s="271"/>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71">
        <v>44</v>
      </c>
      <c r="B95" s="172" t="s">
        <v>436</v>
      </c>
      <c r="C95" s="188" t="s">
        <v>437</v>
      </c>
      <c r="D95" s="173" t="s">
        <v>332</v>
      </c>
      <c r="E95" s="174">
        <v>281.5</v>
      </c>
      <c r="F95" s="175"/>
      <c r="G95" s="176">
        <f>ROUND(E95*F95,2)</f>
        <v>0</v>
      </c>
      <c r="H95" s="175"/>
      <c r="I95" s="176">
        <f>ROUND(E95*H95,2)</f>
        <v>0</v>
      </c>
      <c r="J95" s="175"/>
      <c r="K95" s="176">
        <f>ROUND(E95*J95,2)</f>
        <v>0</v>
      </c>
      <c r="L95" s="176">
        <v>15</v>
      </c>
      <c r="M95" s="176">
        <f>G95*(1+L95/100)</f>
        <v>0</v>
      </c>
      <c r="N95" s="176">
        <v>4.6000000000000001E-4</v>
      </c>
      <c r="O95" s="176">
        <f>ROUND(E95*N95,2)</f>
        <v>0.13</v>
      </c>
      <c r="P95" s="176">
        <v>0</v>
      </c>
      <c r="Q95" s="176">
        <f>ROUND(E95*P95,2)</f>
        <v>0</v>
      </c>
      <c r="R95" s="176"/>
      <c r="S95" s="176" t="s">
        <v>311</v>
      </c>
      <c r="T95" s="177" t="s">
        <v>297</v>
      </c>
      <c r="U95" s="162">
        <v>0</v>
      </c>
      <c r="V95" s="162">
        <f>ROUND(E95*U95,2)</f>
        <v>0</v>
      </c>
      <c r="W95" s="162"/>
      <c r="X95" s="152"/>
      <c r="Y95" s="152"/>
      <c r="Z95" s="152"/>
      <c r="AA95" s="152"/>
      <c r="AB95" s="152"/>
      <c r="AC95" s="152"/>
      <c r="AD95" s="152"/>
      <c r="AE95" s="152"/>
      <c r="AF95" s="152"/>
      <c r="AG95" s="152" t="s">
        <v>324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2" t="s">
        <v>426</v>
      </c>
      <c r="D96" s="273"/>
      <c r="E96" s="273"/>
      <c r="F96" s="273"/>
      <c r="G96" s="273"/>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0" t="s">
        <v>427</v>
      </c>
      <c r="D97" s="271"/>
      <c r="E97" s="271"/>
      <c r="F97" s="271"/>
      <c r="G97" s="271"/>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329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ht="22.5" outlineLevel="1" x14ac:dyDescent="0.2">
      <c r="A98" s="171">
        <v>45</v>
      </c>
      <c r="B98" s="172" t="s">
        <v>438</v>
      </c>
      <c r="C98" s="188" t="s">
        <v>439</v>
      </c>
      <c r="D98" s="173" t="s">
        <v>332</v>
      </c>
      <c r="E98" s="174">
        <v>38.5</v>
      </c>
      <c r="F98" s="175"/>
      <c r="G98" s="176">
        <f>ROUND(E98*F98,2)</f>
        <v>0</v>
      </c>
      <c r="H98" s="175"/>
      <c r="I98" s="176">
        <f>ROUND(E98*H98,2)</f>
        <v>0</v>
      </c>
      <c r="J98" s="175"/>
      <c r="K98" s="176">
        <f>ROUND(E98*J98,2)</f>
        <v>0</v>
      </c>
      <c r="L98" s="176">
        <v>15</v>
      </c>
      <c r="M98" s="176">
        <f>G98*(1+L98/100)</f>
        <v>0</v>
      </c>
      <c r="N98" s="176">
        <v>1.4000000000000001E-4</v>
      </c>
      <c r="O98" s="176">
        <f>ROUND(E98*N98,2)</f>
        <v>0.01</v>
      </c>
      <c r="P98" s="176">
        <v>0</v>
      </c>
      <c r="Q98" s="176">
        <f>ROUND(E98*P98,2)</f>
        <v>0</v>
      </c>
      <c r="R98" s="176"/>
      <c r="S98" s="176" t="s">
        <v>311</v>
      </c>
      <c r="T98" s="177" t="s">
        <v>297</v>
      </c>
      <c r="U98" s="162">
        <v>0.17</v>
      </c>
      <c r="V98" s="162">
        <f>ROUND(E98*U98,2)</f>
        <v>6.55</v>
      </c>
      <c r="W98" s="162"/>
      <c r="X98" s="152"/>
      <c r="Y98" s="152"/>
      <c r="Z98" s="152"/>
      <c r="AA98" s="152"/>
      <c r="AB98" s="152"/>
      <c r="AC98" s="152"/>
      <c r="AD98" s="152"/>
      <c r="AE98" s="152"/>
      <c r="AF98" s="152"/>
      <c r="AG98" s="152" t="s">
        <v>324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2" t="s">
        <v>440</v>
      </c>
      <c r="D99" s="273"/>
      <c r="E99" s="273"/>
      <c r="F99" s="273"/>
      <c r="G99" s="273"/>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329</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71">
        <v>46</v>
      </c>
      <c r="B100" s="172" t="s">
        <v>441</v>
      </c>
      <c r="C100" s="188" t="s">
        <v>442</v>
      </c>
      <c r="D100" s="173" t="s">
        <v>332</v>
      </c>
      <c r="E100" s="174">
        <v>7.5</v>
      </c>
      <c r="F100" s="175"/>
      <c r="G100" s="176">
        <f>ROUND(E100*F100,2)</f>
        <v>0</v>
      </c>
      <c r="H100" s="175"/>
      <c r="I100" s="176">
        <f>ROUND(E100*H100,2)</f>
        <v>0</v>
      </c>
      <c r="J100" s="175"/>
      <c r="K100" s="176">
        <f>ROUND(E100*J100,2)</f>
        <v>0</v>
      </c>
      <c r="L100" s="176">
        <v>15</v>
      </c>
      <c r="M100" s="176">
        <f>G100*(1+L100/100)</f>
        <v>0</v>
      </c>
      <c r="N100" s="176">
        <v>1.9000000000000001E-4</v>
      </c>
      <c r="O100" s="176">
        <f>ROUND(E100*N100,2)</f>
        <v>0</v>
      </c>
      <c r="P100" s="176">
        <v>0</v>
      </c>
      <c r="Q100" s="176">
        <f>ROUND(E100*P100,2)</f>
        <v>0</v>
      </c>
      <c r="R100" s="176"/>
      <c r="S100" s="176" t="s">
        <v>311</v>
      </c>
      <c r="T100" s="177" t="s">
        <v>297</v>
      </c>
      <c r="U100" s="162">
        <v>0.2</v>
      </c>
      <c r="V100" s="162">
        <f>ROUND(E100*U100,2)</f>
        <v>1.5</v>
      </c>
      <c r="W100" s="162"/>
      <c r="X100" s="152"/>
      <c r="Y100" s="152"/>
      <c r="Z100" s="152"/>
      <c r="AA100" s="152"/>
      <c r="AB100" s="152"/>
      <c r="AC100" s="152"/>
      <c r="AD100" s="152"/>
      <c r="AE100" s="152"/>
      <c r="AF100" s="152"/>
      <c r="AG100" s="152" t="s">
        <v>324</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72" t="s">
        <v>440</v>
      </c>
      <c r="D101" s="273"/>
      <c r="E101" s="273"/>
      <c r="F101" s="273"/>
      <c r="G101" s="273"/>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329</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ht="22.5" outlineLevel="1" x14ac:dyDescent="0.2">
      <c r="A102" s="171">
        <v>47</v>
      </c>
      <c r="B102" s="172" t="s">
        <v>443</v>
      </c>
      <c r="C102" s="188" t="s">
        <v>444</v>
      </c>
      <c r="D102" s="173" t="s">
        <v>332</v>
      </c>
      <c r="E102" s="174">
        <v>7</v>
      </c>
      <c r="F102" s="175"/>
      <c r="G102" s="176">
        <f>ROUND(E102*F102,2)</f>
        <v>0</v>
      </c>
      <c r="H102" s="175"/>
      <c r="I102" s="176">
        <f>ROUND(E102*H102,2)</f>
        <v>0</v>
      </c>
      <c r="J102" s="175"/>
      <c r="K102" s="176">
        <f>ROUND(E102*J102,2)</f>
        <v>0</v>
      </c>
      <c r="L102" s="176">
        <v>15</v>
      </c>
      <c r="M102" s="176">
        <f>G102*(1+L102/100)</f>
        <v>0</v>
      </c>
      <c r="N102" s="176">
        <v>2.0000000000000001E-4</v>
      </c>
      <c r="O102" s="176">
        <f>ROUND(E102*N102,2)</f>
        <v>0</v>
      </c>
      <c r="P102" s="176">
        <v>0</v>
      </c>
      <c r="Q102" s="176">
        <f>ROUND(E102*P102,2)</f>
        <v>0</v>
      </c>
      <c r="R102" s="176"/>
      <c r="S102" s="176" t="s">
        <v>311</v>
      </c>
      <c r="T102" s="177" t="s">
        <v>297</v>
      </c>
      <c r="U102" s="162">
        <v>0.21500000000000002</v>
      </c>
      <c r="V102" s="162">
        <f>ROUND(E102*U102,2)</f>
        <v>1.51</v>
      </c>
      <c r="W102" s="162"/>
      <c r="X102" s="152"/>
      <c r="Y102" s="152"/>
      <c r="Z102" s="152"/>
      <c r="AA102" s="152"/>
      <c r="AB102" s="152"/>
      <c r="AC102" s="152"/>
      <c r="AD102" s="152"/>
      <c r="AE102" s="152"/>
      <c r="AF102" s="152"/>
      <c r="AG102" s="152" t="s">
        <v>324</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72" t="s">
        <v>440</v>
      </c>
      <c r="D103" s="273"/>
      <c r="E103" s="273"/>
      <c r="F103" s="273"/>
      <c r="G103" s="273"/>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329</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8">
        <v>48</v>
      </c>
      <c r="B104" s="179" t="s">
        <v>445</v>
      </c>
      <c r="C104" s="187" t="s">
        <v>446</v>
      </c>
      <c r="D104" s="180" t="s">
        <v>332</v>
      </c>
      <c r="E104" s="181">
        <v>185</v>
      </c>
      <c r="F104" s="182"/>
      <c r="G104" s="183">
        <f>ROUND(E104*F104,2)</f>
        <v>0</v>
      </c>
      <c r="H104" s="182"/>
      <c r="I104" s="183">
        <f>ROUND(E104*H104,2)</f>
        <v>0</v>
      </c>
      <c r="J104" s="182"/>
      <c r="K104" s="183">
        <f>ROUND(E104*J104,2)</f>
        <v>0</v>
      </c>
      <c r="L104" s="183">
        <v>15</v>
      </c>
      <c r="M104" s="183">
        <f>G104*(1+L104/100)</f>
        <v>0</v>
      </c>
      <c r="N104" s="183">
        <v>0</v>
      </c>
      <c r="O104" s="183">
        <f>ROUND(E104*N104,2)</f>
        <v>0</v>
      </c>
      <c r="P104" s="183">
        <v>2.3000000000000001E-4</v>
      </c>
      <c r="Q104" s="183">
        <f>ROUND(E104*P104,2)</f>
        <v>0.04</v>
      </c>
      <c r="R104" s="183"/>
      <c r="S104" s="183" t="s">
        <v>311</v>
      </c>
      <c r="T104" s="184" t="s">
        <v>297</v>
      </c>
      <c r="U104" s="162">
        <v>7.2000000000000008E-2</v>
      </c>
      <c r="V104" s="162">
        <f>ROUND(E104*U104,2)</f>
        <v>13.32</v>
      </c>
      <c r="W104" s="162"/>
      <c r="X104" s="152"/>
      <c r="Y104" s="152"/>
      <c r="Z104" s="152"/>
      <c r="AA104" s="152"/>
      <c r="AB104" s="152"/>
      <c r="AC104" s="152"/>
      <c r="AD104" s="152"/>
      <c r="AE104" s="152"/>
      <c r="AF104" s="152"/>
      <c r="AG104" s="152" t="s">
        <v>324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x14ac:dyDescent="0.2">
      <c r="A105" s="178">
        <v>49</v>
      </c>
      <c r="B105" s="179" t="s">
        <v>447</v>
      </c>
      <c r="C105" s="187" t="s">
        <v>448</v>
      </c>
      <c r="D105" s="180" t="s">
        <v>366</v>
      </c>
      <c r="E105" s="181">
        <v>3</v>
      </c>
      <c r="F105" s="182"/>
      <c r="G105" s="183">
        <f>ROUND(E105*F105,2)</f>
        <v>0</v>
      </c>
      <c r="H105" s="182"/>
      <c r="I105" s="183">
        <f>ROUND(E105*H105,2)</f>
        <v>0</v>
      </c>
      <c r="J105" s="182"/>
      <c r="K105" s="183">
        <f>ROUND(E105*J105,2)</f>
        <v>0</v>
      </c>
      <c r="L105" s="183">
        <v>15</v>
      </c>
      <c r="M105" s="183">
        <f>G105*(1+L105/100)</f>
        <v>0</v>
      </c>
      <c r="N105" s="183">
        <v>1.9780000000000002E-2</v>
      </c>
      <c r="O105" s="183">
        <f>ROUND(E105*N105,2)</f>
        <v>0.06</v>
      </c>
      <c r="P105" s="183">
        <v>0</v>
      </c>
      <c r="Q105" s="183">
        <f>ROUND(E105*P105,2)</f>
        <v>0</v>
      </c>
      <c r="R105" s="183"/>
      <c r="S105" s="183" t="s">
        <v>311</v>
      </c>
      <c r="T105" s="184" t="s">
        <v>297</v>
      </c>
      <c r="U105" s="162">
        <v>0.30200000000000005</v>
      </c>
      <c r="V105" s="162">
        <f>ROUND(E105*U105,2)</f>
        <v>0.91</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1">
        <v>50</v>
      </c>
      <c r="B106" s="172" t="s">
        <v>449</v>
      </c>
      <c r="C106" s="188" t="s">
        <v>450</v>
      </c>
      <c r="D106" s="173" t="s">
        <v>375</v>
      </c>
      <c r="E106" s="174">
        <v>1</v>
      </c>
      <c r="F106" s="175"/>
      <c r="G106" s="176">
        <f>ROUND(E106*F106,2)</f>
        <v>0</v>
      </c>
      <c r="H106" s="175"/>
      <c r="I106" s="176">
        <f>ROUND(E106*H106,2)</f>
        <v>0</v>
      </c>
      <c r="J106" s="175"/>
      <c r="K106" s="176">
        <f>ROUND(E106*J106,2)</f>
        <v>0</v>
      </c>
      <c r="L106" s="176">
        <v>15</v>
      </c>
      <c r="M106" s="176">
        <f>G106*(1+L106/100)</f>
        <v>0</v>
      </c>
      <c r="N106" s="176">
        <v>8.9000000000000017E-3</v>
      </c>
      <c r="O106" s="176">
        <f>ROUND(E106*N106,2)</f>
        <v>0.01</v>
      </c>
      <c r="P106" s="176">
        <v>0</v>
      </c>
      <c r="Q106" s="176">
        <f>ROUND(E106*P106,2)</f>
        <v>0</v>
      </c>
      <c r="R106" s="176"/>
      <c r="S106" s="176" t="s">
        <v>311</v>
      </c>
      <c r="T106" s="177" t="s">
        <v>297</v>
      </c>
      <c r="U106" s="162">
        <v>0</v>
      </c>
      <c r="V106" s="162">
        <f>ROUND(E106*U106,2)</f>
        <v>0</v>
      </c>
      <c r="W106" s="162"/>
      <c r="X106" s="152"/>
      <c r="Y106" s="152"/>
      <c r="Z106" s="152"/>
      <c r="AA106" s="152"/>
      <c r="AB106" s="152"/>
      <c r="AC106" s="152"/>
      <c r="AD106" s="152"/>
      <c r="AE106" s="152"/>
      <c r="AF106" s="152"/>
      <c r="AG106" s="152" t="s">
        <v>324</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72" t="s">
        <v>451</v>
      </c>
      <c r="D107" s="273"/>
      <c r="E107" s="273"/>
      <c r="F107" s="273"/>
      <c r="G107" s="273"/>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329</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70" t="s">
        <v>452</v>
      </c>
      <c r="D108" s="271"/>
      <c r="E108" s="271"/>
      <c r="F108" s="271"/>
      <c r="G108" s="271"/>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329</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70" t="s">
        <v>453</v>
      </c>
      <c r="D109" s="271"/>
      <c r="E109" s="271"/>
      <c r="F109" s="271"/>
      <c r="G109" s="271"/>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329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70" t="s">
        <v>454</v>
      </c>
      <c r="D110" s="271"/>
      <c r="E110" s="271"/>
      <c r="F110" s="271"/>
      <c r="G110" s="271"/>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329</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70" t="s">
        <v>455</v>
      </c>
      <c r="D111" s="271"/>
      <c r="E111" s="271"/>
      <c r="F111" s="271"/>
      <c r="G111" s="271"/>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329</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70" t="s">
        <v>456</v>
      </c>
      <c r="D112" s="271"/>
      <c r="E112" s="271"/>
      <c r="F112" s="271"/>
      <c r="G112" s="271"/>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329</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70" t="s">
        <v>457</v>
      </c>
      <c r="D113" s="271"/>
      <c r="E113" s="271"/>
      <c r="F113" s="271"/>
      <c r="G113" s="271"/>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329</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71">
        <v>51</v>
      </c>
      <c r="B114" s="172" t="s">
        <v>458</v>
      </c>
      <c r="C114" s="188" t="s">
        <v>459</v>
      </c>
      <c r="D114" s="173" t="s">
        <v>375</v>
      </c>
      <c r="E114" s="174">
        <v>3</v>
      </c>
      <c r="F114" s="175"/>
      <c r="G114" s="176">
        <f>ROUND(E114*F114,2)</f>
        <v>0</v>
      </c>
      <c r="H114" s="175"/>
      <c r="I114" s="176">
        <f>ROUND(E114*H114,2)</f>
        <v>0</v>
      </c>
      <c r="J114" s="175"/>
      <c r="K114" s="176">
        <f>ROUND(E114*J114,2)</f>
        <v>0</v>
      </c>
      <c r="L114" s="176">
        <v>15</v>
      </c>
      <c r="M114" s="176">
        <f>G114*(1+L114/100)</f>
        <v>0</v>
      </c>
      <c r="N114" s="176">
        <v>1.9000000000000002E-3</v>
      </c>
      <c r="O114" s="176">
        <f>ROUND(E114*N114,2)</f>
        <v>0.01</v>
      </c>
      <c r="P114" s="176">
        <v>0</v>
      </c>
      <c r="Q114" s="176">
        <f>ROUND(E114*P114,2)</f>
        <v>0</v>
      </c>
      <c r="R114" s="176"/>
      <c r="S114" s="176" t="s">
        <v>311</v>
      </c>
      <c r="T114" s="177" t="s">
        <v>297</v>
      </c>
      <c r="U114" s="162">
        <v>0</v>
      </c>
      <c r="V114" s="162">
        <f>ROUND(E114*U114,2)</f>
        <v>0</v>
      </c>
      <c r="W114" s="162"/>
      <c r="X114" s="152"/>
      <c r="Y114" s="152"/>
      <c r="Z114" s="152"/>
      <c r="AA114" s="152"/>
      <c r="AB114" s="152"/>
      <c r="AC114" s="152"/>
      <c r="AD114" s="152"/>
      <c r="AE114" s="152"/>
      <c r="AF114" s="152"/>
      <c r="AG114" s="152" t="s">
        <v>324</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2" t="s">
        <v>460</v>
      </c>
      <c r="D115" s="273"/>
      <c r="E115" s="273"/>
      <c r="F115" s="273"/>
      <c r="G115" s="273"/>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329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70" t="s">
        <v>461</v>
      </c>
      <c r="D116" s="271"/>
      <c r="E116" s="271"/>
      <c r="F116" s="271"/>
      <c r="G116" s="271"/>
      <c r="H116" s="162"/>
      <c r="I116" s="162"/>
      <c r="J116" s="162"/>
      <c r="K116" s="162"/>
      <c r="L116" s="162"/>
      <c r="M116" s="162"/>
      <c r="N116" s="162"/>
      <c r="O116" s="162"/>
      <c r="P116" s="162"/>
      <c r="Q116" s="162"/>
      <c r="R116" s="162"/>
      <c r="S116" s="162"/>
      <c r="T116" s="162"/>
      <c r="U116" s="162"/>
      <c r="V116" s="162"/>
      <c r="W116" s="162"/>
      <c r="X116" s="152"/>
      <c r="Y116" s="152"/>
      <c r="Z116" s="152"/>
      <c r="AA116" s="152"/>
      <c r="AB116" s="152"/>
      <c r="AC116" s="152"/>
      <c r="AD116" s="152"/>
      <c r="AE116" s="152"/>
      <c r="AF116" s="152"/>
      <c r="AG116" s="152" t="s">
        <v>329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70" t="s">
        <v>462</v>
      </c>
      <c r="D117" s="271"/>
      <c r="E117" s="271"/>
      <c r="F117" s="271"/>
      <c r="G117" s="271"/>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329</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0" t="s">
        <v>463</v>
      </c>
      <c r="D118" s="271"/>
      <c r="E118" s="271"/>
      <c r="F118" s="271"/>
      <c r="G118" s="271"/>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329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71">
        <v>52</v>
      </c>
      <c r="B119" s="172" t="s">
        <v>464</v>
      </c>
      <c r="C119" s="188" t="s">
        <v>465</v>
      </c>
      <c r="D119" s="173" t="s">
        <v>375</v>
      </c>
      <c r="E119" s="174">
        <v>1</v>
      </c>
      <c r="F119" s="175"/>
      <c r="G119" s="176">
        <f>ROUND(E119*F119,2)</f>
        <v>0</v>
      </c>
      <c r="H119" s="175"/>
      <c r="I119" s="176">
        <f>ROUND(E119*H119,2)</f>
        <v>0</v>
      </c>
      <c r="J119" s="175"/>
      <c r="K119" s="176">
        <f>ROUND(E119*J119,2)</f>
        <v>0</v>
      </c>
      <c r="L119" s="176">
        <v>15</v>
      </c>
      <c r="M119" s="176">
        <f>G119*(1+L119/100)</f>
        <v>0</v>
      </c>
      <c r="N119" s="176">
        <v>1.6500000000000001E-2</v>
      </c>
      <c r="O119" s="176">
        <f>ROUND(E119*N119,2)</f>
        <v>0.02</v>
      </c>
      <c r="P119" s="176">
        <v>0</v>
      </c>
      <c r="Q119" s="176">
        <f>ROUND(E119*P119,2)</f>
        <v>0</v>
      </c>
      <c r="R119" s="176"/>
      <c r="S119" s="176" t="s">
        <v>311</v>
      </c>
      <c r="T119" s="177" t="s">
        <v>297</v>
      </c>
      <c r="U119" s="162">
        <v>0</v>
      </c>
      <c r="V119" s="162">
        <f>ROUND(E119*U119,2)</f>
        <v>0</v>
      </c>
      <c r="W119" s="162"/>
      <c r="X119" s="152"/>
      <c r="Y119" s="152"/>
      <c r="Z119" s="152"/>
      <c r="AA119" s="152"/>
      <c r="AB119" s="152"/>
      <c r="AC119" s="152"/>
      <c r="AD119" s="152"/>
      <c r="AE119" s="152"/>
      <c r="AF119" s="152"/>
      <c r="AG119" s="152" t="s">
        <v>324</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72" t="s">
        <v>466</v>
      </c>
      <c r="D120" s="273"/>
      <c r="E120" s="273"/>
      <c r="F120" s="273"/>
      <c r="G120" s="273"/>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329</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70" t="s">
        <v>467</v>
      </c>
      <c r="D121" s="271"/>
      <c r="E121" s="271"/>
      <c r="F121" s="271"/>
      <c r="G121" s="271"/>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70" t="s">
        <v>468</v>
      </c>
      <c r="D122" s="271"/>
      <c r="E122" s="271"/>
      <c r="F122" s="271"/>
      <c r="G122" s="271"/>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329</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70" t="s">
        <v>469</v>
      </c>
      <c r="D123" s="271"/>
      <c r="E123" s="271"/>
      <c r="F123" s="271"/>
      <c r="G123" s="271"/>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329</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70" t="s">
        <v>470</v>
      </c>
      <c r="D124" s="271"/>
      <c r="E124" s="271"/>
      <c r="F124" s="271"/>
      <c r="G124" s="271"/>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329</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0" t="s">
        <v>463</v>
      </c>
      <c r="D125" s="271"/>
      <c r="E125" s="271"/>
      <c r="F125" s="271"/>
      <c r="G125" s="271"/>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71">
        <v>53</v>
      </c>
      <c r="B126" s="172" t="s">
        <v>471</v>
      </c>
      <c r="C126" s="188" t="s">
        <v>472</v>
      </c>
      <c r="D126" s="173" t="s">
        <v>375</v>
      </c>
      <c r="E126" s="174">
        <v>3</v>
      </c>
      <c r="F126" s="175"/>
      <c r="G126" s="176">
        <f>ROUND(E126*F126,2)</f>
        <v>0</v>
      </c>
      <c r="H126" s="175"/>
      <c r="I126" s="176">
        <f>ROUND(E126*H126,2)</f>
        <v>0</v>
      </c>
      <c r="J126" s="175"/>
      <c r="K126" s="176">
        <f>ROUND(E126*J126,2)</f>
        <v>0</v>
      </c>
      <c r="L126" s="176">
        <v>15</v>
      </c>
      <c r="M126" s="176">
        <f>G126*(1+L126/100)</f>
        <v>0</v>
      </c>
      <c r="N126" s="176">
        <v>1.0200000000000001E-2</v>
      </c>
      <c r="O126" s="176">
        <f>ROUND(E126*N126,2)</f>
        <v>0.03</v>
      </c>
      <c r="P126" s="176">
        <v>0</v>
      </c>
      <c r="Q126" s="176">
        <f>ROUND(E126*P126,2)</f>
        <v>0</v>
      </c>
      <c r="R126" s="176"/>
      <c r="S126" s="176" t="s">
        <v>311</v>
      </c>
      <c r="T126" s="177" t="s">
        <v>297</v>
      </c>
      <c r="U126" s="162">
        <v>0</v>
      </c>
      <c r="V126" s="162">
        <f>ROUND(E126*U126,2)</f>
        <v>0</v>
      </c>
      <c r="W126" s="162"/>
      <c r="X126" s="152"/>
      <c r="Y126" s="152"/>
      <c r="Z126" s="152"/>
      <c r="AA126" s="152"/>
      <c r="AB126" s="152"/>
      <c r="AC126" s="152"/>
      <c r="AD126" s="152"/>
      <c r="AE126" s="152"/>
      <c r="AF126" s="152"/>
      <c r="AG126" s="152" t="s">
        <v>324</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72" t="s">
        <v>466</v>
      </c>
      <c r="D127" s="273"/>
      <c r="E127" s="273"/>
      <c r="F127" s="273"/>
      <c r="G127" s="273"/>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329</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70" t="s">
        <v>467</v>
      </c>
      <c r="D128" s="271"/>
      <c r="E128" s="271"/>
      <c r="F128" s="271"/>
      <c r="G128" s="271"/>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329</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70" t="s">
        <v>468</v>
      </c>
      <c r="D129" s="271"/>
      <c r="E129" s="271"/>
      <c r="F129" s="271"/>
      <c r="G129" s="271"/>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329</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70" t="s">
        <v>469</v>
      </c>
      <c r="D130" s="271"/>
      <c r="E130" s="271"/>
      <c r="F130" s="271"/>
      <c r="G130" s="271"/>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329</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70" t="s">
        <v>470</v>
      </c>
      <c r="D131" s="271"/>
      <c r="E131" s="271"/>
      <c r="F131" s="271"/>
      <c r="G131" s="271"/>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329</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70" t="s">
        <v>463</v>
      </c>
      <c r="D132" s="271"/>
      <c r="E132" s="271"/>
      <c r="F132" s="271"/>
      <c r="G132" s="271"/>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329</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8">
        <v>54</v>
      </c>
      <c r="B133" s="179" t="s">
        <v>473</v>
      </c>
      <c r="C133" s="187" t="s">
        <v>474</v>
      </c>
      <c r="D133" s="180" t="s">
        <v>366</v>
      </c>
      <c r="E133" s="181">
        <v>49</v>
      </c>
      <c r="F133" s="182"/>
      <c r="G133" s="183">
        <f t="shared" ref="G133:G138" si="14">ROUND(E133*F133,2)</f>
        <v>0</v>
      </c>
      <c r="H133" s="182"/>
      <c r="I133" s="183">
        <f t="shared" ref="I133:I138" si="15">ROUND(E133*H133,2)</f>
        <v>0</v>
      </c>
      <c r="J133" s="182"/>
      <c r="K133" s="183">
        <f t="shared" ref="K133:K138" si="16">ROUND(E133*J133,2)</f>
        <v>0</v>
      </c>
      <c r="L133" s="183">
        <v>15</v>
      </c>
      <c r="M133" s="183">
        <f t="shared" ref="M133:M138" si="17">G133*(1+L133/100)</f>
        <v>0</v>
      </c>
      <c r="N133" s="183">
        <v>0</v>
      </c>
      <c r="O133" s="183">
        <f t="shared" ref="O133:O138" si="18">ROUND(E133*N133,2)</f>
        <v>0</v>
      </c>
      <c r="P133" s="183">
        <v>5.3000000000000009E-4</v>
      </c>
      <c r="Q133" s="183">
        <f t="shared" ref="Q133:Q138" si="19">ROUND(E133*P133,2)</f>
        <v>0.03</v>
      </c>
      <c r="R133" s="183"/>
      <c r="S133" s="183" t="s">
        <v>311</v>
      </c>
      <c r="T133" s="184" t="s">
        <v>297</v>
      </c>
      <c r="U133" s="162">
        <v>6.2000000000000006E-2</v>
      </c>
      <c r="V133" s="162">
        <f t="shared" ref="V133:V138" si="20">ROUND(E133*U133,2)</f>
        <v>3.04</v>
      </c>
      <c r="W133" s="162"/>
      <c r="X133" s="152"/>
      <c r="Y133" s="152"/>
      <c r="Z133" s="152"/>
      <c r="AA133" s="152"/>
      <c r="AB133" s="152"/>
      <c r="AC133" s="152"/>
      <c r="AD133" s="152"/>
      <c r="AE133" s="152"/>
      <c r="AF133" s="152"/>
      <c r="AG133" s="152" t="s">
        <v>324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78">
        <v>55</v>
      </c>
      <c r="B134" s="179" t="s">
        <v>475</v>
      </c>
      <c r="C134" s="187" t="s">
        <v>476</v>
      </c>
      <c r="D134" s="180" t="s">
        <v>366</v>
      </c>
      <c r="E134" s="181">
        <v>21</v>
      </c>
      <c r="F134" s="182"/>
      <c r="G134" s="183">
        <f t="shared" si="14"/>
        <v>0</v>
      </c>
      <c r="H134" s="182"/>
      <c r="I134" s="183">
        <f t="shared" si="15"/>
        <v>0</v>
      </c>
      <c r="J134" s="182"/>
      <c r="K134" s="183">
        <f t="shared" si="16"/>
        <v>0</v>
      </c>
      <c r="L134" s="183">
        <v>15</v>
      </c>
      <c r="M134" s="183">
        <f t="shared" si="17"/>
        <v>0</v>
      </c>
      <c r="N134" s="183">
        <v>0</v>
      </c>
      <c r="O134" s="183">
        <f t="shared" si="18"/>
        <v>0</v>
      </c>
      <c r="P134" s="183">
        <v>1.2300000000000002E-3</v>
      </c>
      <c r="Q134" s="183">
        <f t="shared" si="19"/>
        <v>0.03</v>
      </c>
      <c r="R134" s="183"/>
      <c r="S134" s="183" t="s">
        <v>311</v>
      </c>
      <c r="T134" s="184" t="s">
        <v>297</v>
      </c>
      <c r="U134" s="162">
        <v>7.2000000000000008E-2</v>
      </c>
      <c r="V134" s="162">
        <f t="shared" si="20"/>
        <v>1.51</v>
      </c>
      <c r="W134" s="162"/>
      <c r="X134" s="152"/>
      <c r="Y134" s="152"/>
      <c r="Z134" s="152"/>
      <c r="AA134" s="152"/>
      <c r="AB134" s="152"/>
      <c r="AC134" s="152"/>
      <c r="AD134" s="152"/>
      <c r="AE134" s="152"/>
      <c r="AF134" s="152"/>
      <c r="AG134" s="152" t="s">
        <v>324</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78">
        <v>56</v>
      </c>
      <c r="B135" s="179" t="s">
        <v>477</v>
      </c>
      <c r="C135" s="187" t="s">
        <v>478</v>
      </c>
      <c r="D135" s="180" t="s">
        <v>366</v>
      </c>
      <c r="E135" s="181">
        <v>15</v>
      </c>
      <c r="F135" s="182"/>
      <c r="G135" s="183">
        <f t="shared" si="14"/>
        <v>0</v>
      </c>
      <c r="H135" s="182"/>
      <c r="I135" s="183">
        <f t="shared" si="15"/>
        <v>0</v>
      </c>
      <c r="J135" s="182"/>
      <c r="K135" s="183">
        <f t="shared" si="16"/>
        <v>0</v>
      </c>
      <c r="L135" s="183">
        <v>15</v>
      </c>
      <c r="M135" s="183">
        <f t="shared" si="17"/>
        <v>0</v>
      </c>
      <c r="N135" s="183">
        <v>0</v>
      </c>
      <c r="O135" s="183">
        <f t="shared" si="18"/>
        <v>0</v>
      </c>
      <c r="P135" s="183">
        <v>1.4600000000000001E-3</v>
      </c>
      <c r="Q135" s="183">
        <f t="shared" si="19"/>
        <v>0.02</v>
      </c>
      <c r="R135" s="183"/>
      <c r="S135" s="183" t="s">
        <v>311</v>
      </c>
      <c r="T135" s="184" t="s">
        <v>297</v>
      </c>
      <c r="U135" s="162">
        <v>0.10300000000000001</v>
      </c>
      <c r="V135" s="162">
        <f t="shared" si="20"/>
        <v>1.55</v>
      </c>
      <c r="W135" s="162"/>
      <c r="X135" s="152"/>
      <c r="Y135" s="152"/>
      <c r="Z135" s="152"/>
      <c r="AA135" s="152"/>
      <c r="AB135" s="152"/>
      <c r="AC135" s="152"/>
      <c r="AD135" s="152"/>
      <c r="AE135" s="152"/>
      <c r="AF135" s="152"/>
      <c r="AG135" s="152" t="s">
        <v>324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ht="22.5" outlineLevel="1" x14ac:dyDescent="0.2">
      <c r="A136" s="178">
        <v>57</v>
      </c>
      <c r="B136" s="179" t="s">
        <v>479</v>
      </c>
      <c r="C136" s="187" t="s">
        <v>480</v>
      </c>
      <c r="D136" s="180" t="s">
        <v>366</v>
      </c>
      <c r="E136" s="181">
        <v>4</v>
      </c>
      <c r="F136" s="182"/>
      <c r="G136" s="183">
        <f t="shared" si="14"/>
        <v>0</v>
      </c>
      <c r="H136" s="182"/>
      <c r="I136" s="183">
        <f t="shared" si="15"/>
        <v>0</v>
      </c>
      <c r="J136" s="182"/>
      <c r="K136" s="183">
        <f t="shared" si="16"/>
        <v>0</v>
      </c>
      <c r="L136" s="183">
        <v>15</v>
      </c>
      <c r="M136" s="183">
        <f t="shared" si="17"/>
        <v>0</v>
      </c>
      <c r="N136" s="183">
        <v>1.6300000000000002E-3</v>
      </c>
      <c r="O136" s="183">
        <f t="shared" si="18"/>
        <v>0.01</v>
      </c>
      <c r="P136" s="183">
        <v>0</v>
      </c>
      <c r="Q136" s="183">
        <f t="shared" si="19"/>
        <v>0</v>
      </c>
      <c r="R136" s="183"/>
      <c r="S136" s="183" t="s">
        <v>311</v>
      </c>
      <c r="T136" s="184" t="s">
        <v>297</v>
      </c>
      <c r="U136" s="162">
        <v>0.42400000000000004</v>
      </c>
      <c r="V136" s="162">
        <f t="shared" si="20"/>
        <v>1.7</v>
      </c>
      <c r="W136" s="162"/>
      <c r="X136" s="152"/>
      <c r="Y136" s="152"/>
      <c r="Z136" s="152"/>
      <c r="AA136" s="152"/>
      <c r="AB136" s="152"/>
      <c r="AC136" s="152"/>
      <c r="AD136" s="152"/>
      <c r="AE136" s="152"/>
      <c r="AF136" s="152"/>
      <c r="AG136" s="152" t="s">
        <v>324</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ht="22.5" outlineLevel="1" x14ac:dyDescent="0.2">
      <c r="A137" s="178">
        <v>58</v>
      </c>
      <c r="B137" s="179" t="s">
        <v>481</v>
      </c>
      <c r="C137" s="187" t="s">
        <v>482</v>
      </c>
      <c r="D137" s="180" t="s">
        <v>366</v>
      </c>
      <c r="E137" s="181">
        <v>1</v>
      </c>
      <c r="F137" s="182"/>
      <c r="G137" s="183">
        <f t="shared" si="14"/>
        <v>0</v>
      </c>
      <c r="H137" s="182"/>
      <c r="I137" s="183">
        <f t="shared" si="15"/>
        <v>0</v>
      </c>
      <c r="J137" s="182"/>
      <c r="K137" s="183">
        <f t="shared" si="16"/>
        <v>0</v>
      </c>
      <c r="L137" s="183">
        <v>15</v>
      </c>
      <c r="M137" s="183">
        <f t="shared" si="17"/>
        <v>0</v>
      </c>
      <c r="N137" s="183">
        <v>7.7000000000000007E-4</v>
      </c>
      <c r="O137" s="183">
        <f t="shared" si="18"/>
        <v>0</v>
      </c>
      <c r="P137" s="183">
        <v>0</v>
      </c>
      <c r="Q137" s="183">
        <f t="shared" si="19"/>
        <v>0</v>
      </c>
      <c r="R137" s="183"/>
      <c r="S137" s="183" t="s">
        <v>311</v>
      </c>
      <c r="T137" s="184" t="s">
        <v>297</v>
      </c>
      <c r="U137" s="162">
        <v>0.42400000000000004</v>
      </c>
      <c r="V137" s="162">
        <f t="shared" si="20"/>
        <v>0.42</v>
      </c>
      <c r="W137" s="162"/>
      <c r="X137" s="152"/>
      <c r="Y137" s="152"/>
      <c r="Z137" s="152"/>
      <c r="AA137" s="152"/>
      <c r="AB137" s="152"/>
      <c r="AC137" s="152"/>
      <c r="AD137" s="152"/>
      <c r="AE137" s="152"/>
      <c r="AF137" s="152"/>
      <c r="AG137" s="152" t="s">
        <v>324</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71">
        <v>59</v>
      </c>
      <c r="B138" s="172" t="s">
        <v>483</v>
      </c>
      <c r="C138" s="188" t="s">
        <v>484</v>
      </c>
      <c r="D138" s="173" t="s">
        <v>375</v>
      </c>
      <c r="E138" s="174">
        <v>1</v>
      </c>
      <c r="F138" s="175"/>
      <c r="G138" s="176">
        <f t="shared" si="14"/>
        <v>0</v>
      </c>
      <c r="H138" s="175"/>
      <c r="I138" s="176">
        <f t="shared" si="15"/>
        <v>0</v>
      </c>
      <c r="J138" s="175"/>
      <c r="K138" s="176">
        <f t="shared" si="16"/>
        <v>0</v>
      </c>
      <c r="L138" s="176">
        <v>15</v>
      </c>
      <c r="M138" s="176">
        <f t="shared" si="17"/>
        <v>0</v>
      </c>
      <c r="N138" s="176">
        <v>5.0000000000000001E-3</v>
      </c>
      <c r="O138" s="176">
        <f t="shared" si="18"/>
        <v>0.01</v>
      </c>
      <c r="P138" s="176">
        <v>0</v>
      </c>
      <c r="Q138" s="176">
        <f t="shared" si="19"/>
        <v>0</v>
      </c>
      <c r="R138" s="176"/>
      <c r="S138" s="176" t="s">
        <v>311</v>
      </c>
      <c r="T138" s="177" t="s">
        <v>297</v>
      </c>
      <c r="U138" s="162">
        <v>0</v>
      </c>
      <c r="V138" s="162">
        <f t="shared" si="20"/>
        <v>0</v>
      </c>
      <c r="W138" s="162"/>
      <c r="X138" s="152"/>
      <c r="Y138" s="152"/>
      <c r="Z138" s="152"/>
      <c r="AA138" s="152"/>
      <c r="AB138" s="152"/>
      <c r="AC138" s="152"/>
      <c r="AD138" s="152"/>
      <c r="AE138" s="152"/>
      <c r="AF138" s="152"/>
      <c r="AG138" s="152" t="s">
        <v>324</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272" t="s">
        <v>485</v>
      </c>
      <c r="D139" s="273"/>
      <c r="E139" s="273"/>
      <c r="F139" s="273"/>
      <c r="G139" s="273"/>
      <c r="H139" s="162"/>
      <c r="I139" s="162"/>
      <c r="J139" s="162"/>
      <c r="K139" s="162"/>
      <c r="L139" s="162"/>
      <c r="M139" s="162"/>
      <c r="N139" s="162"/>
      <c r="O139" s="162"/>
      <c r="P139" s="162"/>
      <c r="Q139" s="162"/>
      <c r="R139" s="162"/>
      <c r="S139" s="162"/>
      <c r="T139" s="162"/>
      <c r="U139" s="162"/>
      <c r="V139" s="162"/>
      <c r="W139" s="162"/>
      <c r="X139" s="152"/>
      <c r="Y139" s="152"/>
      <c r="Z139" s="152"/>
      <c r="AA139" s="152"/>
      <c r="AB139" s="152"/>
      <c r="AC139" s="152"/>
      <c r="AD139" s="152"/>
      <c r="AE139" s="152"/>
      <c r="AF139" s="152"/>
      <c r="AG139" s="152" t="s">
        <v>329</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95" t="str">
        <f>C139</f>
        <v>poréznost 0,1mm, filtrační síto v transparentní jímce, manometr, PN16, Kvs=22m3/h, materiál mosaz, vč montáže</v>
      </c>
      <c r="BB139" s="152"/>
      <c r="BC139" s="152"/>
      <c r="BD139" s="152"/>
      <c r="BE139" s="152"/>
      <c r="BF139" s="152"/>
      <c r="BG139" s="152"/>
      <c r="BH139" s="152"/>
    </row>
    <row r="140" spans="1:60" outlineLevel="1" x14ac:dyDescent="0.2">
      <c r="A140" s="171">
        <v>60</v>
      </c>
      <c r="B140" s="172" t="s">
        <v>486</v>
      </c>
      <c r="C140" s="188" t="s">
        <v>487</v>
      </c>
      <c r="D140" s="173" t="s">
        <v>375</v>
      </c>
      <c r="E140" s="174">
        <v>1</v>
      </c>
      <c r="F140" s="175"/>
      <c r="G140" s="176">
        <f>ROUND(E140*F140,2)</f>
        <v>0</v>
      </c>
      <c r="H140" s="175"/>
      <c r="I140" s="176">
        <f>ROUND(E140*H140,2)</f>
        <v>0</v>
      </c>
      <c r="J140" s="175"/>
      <c r="K140" s="176">
        <f>ROUND(E140*J140,2)</f>
        <v>0</v>
      </c>
      <c r="L140" s="176">
        <v>15</v>
      </c>
      <c r="M140" s="176">
        <f>G140*(1+L140/100)</f>
        <v>0</v>
      </c>
      <c r="N140" s="176">
        <v>2.9000000000000002E-3</v>
      </c>
      <c r="O140" s="176">
        <f>ROUND(E140*N140,2)</f>
        <v>0</v>
      </c>
      <c r="P140" s="176">
        <v>0</v>
      </c>
      <c r="Q140" s="176">
        <f>ROUND(E140*P140,2)</f>
        <v>0</v>
      </c>
      <c r="R140" s="176"/>
      <c r="S140" s="176" t="s">
        <v>311</v>
      </c>
      <c r="T140" s="177" t="s">
        <v>297</v>
      </c>
      <c r="U140" s="162">
        <v>0</v>
      </c>
      <c r="V140" s="162">
        <f>ROUND(E140*U140,2)</f>
        <v>0</v>
      </c>
      <c r="W140" s="162"/>
      <c r="X140" s="152"/>
      <c r="Y140" s="152"/>
      <c r="Z140" s="152"/>
      <c r="AA140" s="152"/>
      <c r="AB140" s="152"/>
      <c r="AC140" s="152"/>
      <c r="AD140" s="152"/>
      <c r="AE140" s="152"/>
      <c r="AF140" s="152"/>
      <c r="AG140" s="152" t="s">
        <v>324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272" t="s">
        <v>488</v>
      </c>
      <c r="D141" s="273"/>
      <c r="E141" s="273"/>
      <c r="F141" s="273"/>
      <c r="G141" s="273"/>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329</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70" t="s">
        <v>489</v>
      </c>
      <c r="D142" s="271"/>
      <c r="E142" s="271"/>
      <c r="F142" s="271"/>
      <c r="G142" s="271"/>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329</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70" t="s">
        <v>490</v>
      </c>
      <c r="D143" s="271"/>
      <c r="E143" s="271"/>
      <c r="F143" s="271"/>
      <c r="G143" s="271"/>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329</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70" t="s">
        <v>491</v>
      </c>
      <c r="D144" s="271"/>
      <c r="E144" s="271"/>
      <c r="F144" s="271"/>
      <c r="G144" s="271"/>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329</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70" t="s">
        <v>492</v>
      </c>
      <c r="D145" s="271"/>
      <c r="E145" s="271"/>
      <c r="F145" s="271"/>
      <c r="G145" s="271"/>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329</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70" t="s">
        <v>493</v>
      </c>
      <c r="D146" s="271"/>
      <c r="E146" s="271"/>
      <c r="F146" s="271"/>
      <c r="G146" s="271"/>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329</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0" t="s">
        <v>494</v>
      </c>
      <c r="D147" s="271"/>
      <c r="E147" s="271"/>
      <c r="F147" s="271"/>
      <c r="G147" s="271"/>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329</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70" t="s">
        <v>495</v>
      </c>
      <c r="D148" s="271"/>
      <c r="E148" s="271"/>
      <c r="F148" s="271"/>
      <c r="G148" s="271"/>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329</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270" t="s">
        <v>496</v>
      </c>
      <c r="D149" s="271"/>
      <c r="E149" s="271"/>
      <c r="F149" s="271"/>
      <c r="G149" s="271"/>
      <c r="H149" s="162"/>
      <c r="I149" s="162"/>
      <c r="J149" s="162"/>
      <c r="K149" s="162"/>
      <c r="L149" s="162"/>
      <c r="M149" s="162"/>
      <c r="N149" s="162"/>
      <c r="O149" s="162"/>
      <c r="P149" s="162"/>
      <c r="Q149" s="162"/>
      <c r="R149" s="162"/>
      <c r="S149" s="162"/>
      <c r="T149" s="162"/>
      <c r="U149" s="162"/>
      <c r="V149" s="162"/>
      <c r="W149" s="162"/>
      <c r="X149" s="152"/>
      <c r="Y149" s="152"/>
      <c r="Z149" s="152"/>
      <c r="AA149" s="152"/>
      <c r="AB149" s="152"/>
      <c r="AC149" s="152"/>
      <c r="AD149" s="152"/>
      <c r="AE149" s="152"/>
      <c r="AF149" s="152"/>
      <c r="AG149" s="152" t="s">
        <v>329</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70" t="s">
        <v>497</v>
      </c>
      <c r="D150" s="271"/>
      <c r="E150" s="271"/>
      <c r="F150" s="271"/>
      <c r="G150" s="271"/>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329</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270" t="s">
        <v>498</v>
      </c>
      <c r="D151" s="271"/>
      <c r="E151" s="271"/>
      <c r="F151" s="271"/>
      <c r="G151" s="271"/>
      <c r="H151" s="162"/>
      <c r="I151" s="162"/>
      <c r="J151" s="162"/>
      <c r="K151" s="162"/>
      <c r="L151" s="162"/>
      <c r="M151" s="162"/>
      <c r="N151" s="162"/>
      <c r="O151" s="162"/>
      <c r="P151" s="162"/>
      <c r="Q151" s="162"/>
      <c r="R151" s="162"/>
      <c r="S151" s="162"/>
      <c r="T151" s="162"/>
      <c r="U151" s="162"/>
      <c r="V151" s="162"/>
      <c r="W151" s="162"/>
      <c r="X151" s="152"/>
      <c r="Y151" s="152"/>
      <c r="Z151" s="152"/>
      <c r="AA151" s="152"/>
      <c r="AB151" s="152"/>
      <c r="AC151" s="152"/>
      <c r="AD151" s="152"/>
      <c r="AE151" s="152"/>
      <c r="AF151" s="152"/>
      <c r="AG151" s="152" t="s">
        <v>329</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70" t="s">
        <v>499</v>
      </c>
      <c r="D152" s="271"/>
      <c r="E152" s="271"/>
      <c r="F152" s="271"/>
      <c r="G152" s="271"/>
      <c r="H152" s="162"/>
      <c r="I152" s="162"/>
      <c r="J152" s="162"/>
      <c r="K152" s="162"/>
      <c r="L152" s="162"/>
      <c r="M152" s="162"/>
      <c r="N152" s="162"/>
      <c r="O152" s="162"/>
      <c r="P152" s="162"/>
      <c r="Q152" s="162"/>
      <c r="R152" s="162"/>
      <c r="S152" s="162"/>
      <c r="T152" s="162"/>
      <c r="U152" s="162"/>
      <c r="V152" s="162"/>
      <c r="W152" s="162"/>
      <c r="X152" s="152"/>
      <c r="Y152" s="152"/>
      <c r="Z152" s="152"/>
      <c r="AA152" s="152"/>
      <c r="AB152" s="152"/>
      <c r="AC152" s="152"/>
      <c r="AD152" s="152"/>
      <c r="AE152" s="152"/>
      <c r="AF152" s="152"/>
      <c r="AG152" s="152" t="s">
        <v>329</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270" t="s">
        <v>500</v>
      </c>
      <c r="D153" s="271"/>
      <c r="E153" s="271"/>
      <c r="F153" s="271"/>
      <c r="G153" s="271"/>
      <c r="H153" s="162"/>
      <c r="I153" s="162"/>
      <c r="J153" s="162"/>
      <c r="K153" s="162"/>
      <c r="L153" s="162"/>
      <c r="M153" s="162"/>
      <c r="N153" s="162"/>
      <c r="O153" s="162"/>
      <c r="P153" s="162"/>
      <c r="Q153" s="162"/>
      <c r="R153" s="162"/>
      <c r="S153" s="162"/>
      <c r="T153" s="162"/>
      <c r="U153" s="162"/>
      <c r="V153" s="162"/>
      <c r="W153" s="162"/>
      <c r="X153" s="152"/>
      <c r="Y153" s="152"/>
      <c r="Z153" s="152"/>
      <c r="AA153" s="152"/>
      <c r="AB153" s="152"/>
      <c r="AC153" s="152"/>
      <c r="AD153" s="152"/>
      <c r="AE153" s="152"/>
      <c r="AF153" s="152"/>
      <c r="AG153" s="152" t="s">
        <v>329</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70" t="s">
        <v>501</v>
      </c>
      <c r="D154" s="271"/>
      <c r="E154" s="271"/>
      <c r="F154" s="271"/>
      <c r="G154" s="271"/>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329</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196" t="s">
        <v>502</v>
      </c>
      <c r="D155" s="192"/>
      <c r="E155" s="193"/>
      <c r="F155" s="194"/>
      <c r="G155" s="194"/>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329</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70" t="s">
        <v>503</v>
      </c>
      <c r="D156" s="271"/>
      <c r="E156" s="271"/>
      <c r="F156" s="271"/>
      <c r="G156" s="271"/>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329</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70" t="s">
        <v>504</v>
      </c>
      <c r="D157" s="271"/>
      <c r="E157" s="271"/>
      <c r="F157" s="271"/>
      <c r="G157" s="271"/>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329</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70" t="s">
        <v>463</v>
      </c>
      <c r="D158" s="271"/>
      <c r="E158" s="271"/>
      <c r="F158" s="271"/>
      <c r="G158" s="271"/>
      <c r="H158" s="162"/>
      <c r="I158" s="162"/>
      <c r="J158" s="162"/>
      <c r="K158" s="162"/>
      <c r="L158" s="162"/>
      <c r="M158" s="162"/>
      <c r="N158" s="162"/>
      <c r="O158" s="162"/>
      <c r="P158" s="162"/>
      <c r="Q158" s="162"/>
      <c r="R158" s="162"/>
      <c r="S158" s="162"/>
      <c r="T158" s="162"/>
      <c r="U158" s="162"/>
      <c r="V158" s="162"/>
      <c r="W158" s="162"/>
      <c r="X158" s="152"/>
      <c r="Y158" s="152"/>
      <c r="Z158" s="152"/>
      <c r="AA158" s="152"/>
      <c r="AB158" s="152"/>
      <c r="AC158" s="152"/>
      <c r="AD158" s="152"/>
      <c r="AE158" s="152"/>
      <c r="AF158" s="152"/>
      <c r="AG158" s="152" t="s">
        <v>329</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8">
        <v>61</v>
      </c>
      <c r="B159" s="179" t="s">
        <v>505</v>
      </c>
      <c r="C159" s="187" t="s">
        <v>506</v>
      </c>
      <c r="D159" s="180" t="s">
        <v>366</v>
      </c>
      <c r="E159" s="181">
        <v>34</v>
      </c>
      <c r="F159" s="182"/>
      <c r="G159" s="183">
        <f>ROUND(E159*F159,2)</f>
        <v>0</v>
      </c>
      <c r="H159" s="182"/>
      <c r="I159" s="183">
        <f>ROUND(E159*H159,2)</f>
        <v>0</v>
      </c>
      <c r="J159" s="182"/>
      <c r="K159" s="183">
        <f>ROUND(E159*J159,2)</f>
        <v>0</v>
      </c>
      <c r="L159" s="183">
        <v>15</v>
      </c>
      <c r="M159" s="183">
        <f>G159*(1+L159/100)</f>
        <v>0</v>
      </c>
      <c r="N159" s="183">
        <v>0</v>
      </c>
      <c r="O159" s="183">
        <f>ROUND(E159*N159,2)</f>
        <v>0</v>
      </c>
      <c r="P159" s="183">
        <v>5.4900000000000001E-3</v>
      </c>
      <c r="Q159" s="183">
        <f>ROUND(E159*P159,2)</f>
        <v>0.19</v>
      </c>
      <c r="R159" s="183"/>
      <c r="S159" s="183" t="s">
        <v>311</v>
      </c>
      <c r="T159" s="184" t="s">
        <v>297</v>
      </c>
      <c r="U159" s="162">
        <v>6.2000000000000006E-2</v>
      </c>
      <c r="V159" s="162">
        <f>ROUND(E159*U159,2)</f>
        <v>2.11</v>
      </c>
      <c r="W159" s="162"/>
      <c r="X159" s="152"/>
      <c r="Y159" s="152"/>
      <c r="Z159" s="152"/>
      <c r="AA159" s="152"/>
      <c r="AB159" s="152"/>
      <c r="AC159" s="152"/>
      <c r="AD159" s="152"/>
      <c r="AE159" s="152"/>
      <c r="AF159" s="152"/>
      <c r="AG159" s="152" t="s">
        <v>324</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71">
        <v>62</v>
      </c>
      <c r="B160" s="172" t="s">
        <v>507</v>
      </c>
      <c r="C160" s="188" t="s">
        <v>508</v>
      </c>
      <c r="D160" s="173" t="s">
        <v>375</v>
      </c>
      <c r="E160" s="174">
        <v>1</v>
      </c>
      <c r="F160" s="175"/>
      <c r="G160" s="176">
        <f>ROUND(E160*F160,2)</f>
        <v>0</v>
      </c>
      <c r="H160" s="175"/>
      <c r="I160" s="176">
        <f>ROUND(E160*H160,2)</f>
        <v>0</v>
      </c>
      <c r="J160" s="175"/>
      <c r="K160" s="176">
        <f>ROUND(E160*J160,2)</f>
        <v>0</v>
      </c>
      <c r="L160" s="176">
        <v>15</v>
      </c>
      <c r="M160" s="176">
        <f>G160*(1+L160/100)</f>
        <v>0</v>
      </c>
      <c r="N160" s="176">
        <v>2.1000000000000003E-3</v>
      </c>
      <c r="O160" s="176">
        <f>ROUND(E160*N160,2)</f>
        <v>0</v>
      </c>
      <c r="P160" s="176">
        <v>0</v>
      </c>
      <c r="Q160" s="176">
        <f>ROUND(E160*P160,2)</f>
        <v>0</v>
      </c>
      <c r="R160" s="176"/>
      <c r="S160" s="176" t="s">
        <v>311</v>
      </c>
      <c r="T160" s="177" t="s">
        <v>297</v>
      </c>
      <c r="U160" s="162">
        <v>0</v>
      </c>
      <c r="V160" s="162">
        <f>ROUND(E160*U160,2)</f>
        <v>0</v>
      </c>
      <c r="W160" s="162"/>
      <c r="X160" s="152"/>
      <c r="Y160" s="152"/>
      <c r="Z160" s="152"/>
      <c r="AA160" s="152"/>
      <c r="AB160" s="152"/>
      <c r="AC160" s="152"/>
      <c r="AD160" s="152"/>
      <c r="AE160" s="152"/>
      <c r="AF160" s="152"/>
      <c r="AG160" s="152" t="s">
        <v>324</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272" t="s">
        <v>509</v>
      </c>
      <c r="D161" s="273"/>
      <c r="E161" s="273"/>
      <c r="F161" s="273"/>
      <c r="G161" s="273"/>
      <c r="H161" s="162"/>
      <c r="I161" s="162"/>
      <c r="J161" s="162"/>
      <c r="K161" s="162"/>
      <c r="L161" s="162"/>
      <c r="M161" s="162"/>
      <c r="N161" s="162"/>
      <c r="O161" s="162"/>
      <c r="P161" s="162"/>
      <c r="Q161" s="162"/>
      <c r="R161" s="162"/>
      <c r="S161" s="162"/>
      <c r="T161" s="162"/>
      <c r="U161" s="162"/>
      <c r="V161" s="162"/>
      <c r="W161" s="162"/>
      <c r="X161" s="152"/>
      <c r="Y161" s="152"/>
      <c r="Z161" s="152"/>
      <c r="AA161" s="152"/>
      <c r="AB161" s="152"/>
      <c r="AC161" s="152"/>
      <c r="AD161" s="152"/>
      <c r="AE161" s="152"/>
      <c r="AF161" s="152"/>
      <c r="AG161" s="152" t="s">
        <v>329</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70" t="s">
        <v>510</v>
      </c>
      <c r="D162" s="271"/>
      <c r="E162" s="271"/>
      <c r="F162" s="271"/>
      <c r="G162" s="271"/>
      <c r="H162" s="162"/>
      <c r="I162" s="162"/>
      <c r="J162" s="162"/>
      <c r="K162" s="162"/>
      <c r="L162" s="162"/>
      <c r="M162" s="162"/>
      <c r="N162" s="162"/>
      <c r="O162" s="162"/>
      <c r="P162" s="162"/>
      <c r="Q162" s="162"/>
      <c r="R162" s="162"/>
      <c r="S162" s="162"/>
      <c r="T162" s="162"/>
      <c r="U162" s="162"/>
      <c r="V162" s="162"/>
      <c r="W162" s="162"/>
      <c r="X162" s="152"/>
      <c r="Y162" s="152"/>
      <c r="Z162" s="152"/>
      <c r="AA162" s="152"/>
      <c r="AB162" s="152"/>
      <c r="AC162" s="152"/>
      <c r="AD162" s="152"/>
      <c r="AE162" s="152"/>
      <c r="AF162" s="152"/>
      <c r="AG162" s="152" t="s">
        <v>329</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59"/>
      <c r="B163" s="160"/>
      <c r="C163" s="270" t="s">
        <v>511</v>
      </c>
      <c r="D163" s="271"/>
      <c r="E163" s="271"/>
      <c r="F163" s="271"/>
      <c r="G163" s="271"/>
      <c r="H163" s="162"/>
      <c r="I163" s="162"/>
      <c r="J163" s="162"/>
      <c r="K163" s="162"/>
      <c r="L163" s="162"/>
      <c r="M163" s="162"/>
      <c r="N163" s="162"/>
      <c r="O163" s="162"/>
      <c r="P163" s="162"/>
      <c r="Q163" s="162"/>
      <c r="R163" s="162"/>
      <c r="S163" s="162"/>
      <c r="T163" s="162"/>
      <c r="U163" s="162"/>
      <c r="V163" s="162"/>
      <c r="W163" s="162"/>
      <c r="X163" s="152"/>
      <c r="Y163" s="152"/>
      <c r="Z163" s="152"/>
      <c r="AA163" s="152"/>
      <c r="AB163" s="152"/>
      <c r="AC163" s="152"/>
      <c r="AD163" s="152"/>
      <c r="AE163" s="152"/>
      <c r="AF163" s="152"/>
      <c r="AG163" s="152" t="s">
        <v>329</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270" t="s">
        <v>512</v>
      </c>
      <c r="D164" s="271"/>
      <c r="E164" s="271"/>
      <c r="F164" s="271"/>
      <c r="G164" s="271"/>
      <c r="H164" s="162"/>
      <c r="I164" s="162"/>
      <c r="J164" s="162"/>
      <c r="K164" s="162"/>
      <c r="L164" s="162"/>
      <c r="M164" s="162"/>
      <c r="N164" s="162"/>
      <c r="O164" s="162"/>
      <c r="P164" s="162"/>
      <c r="Q164" s="162"/>
      <c r="R164" s="162"/>
      <c r="S164" s="162"/>
      <c r="T164" s="162"/>
      <c r="U164" s="162"/>
      <c r="V164" s="162"/>
      <c r="W164" s="162"/>
      <c r="X164" s="152"/>
      <c r="Y164" s="152"/>
      <c r="Z164" s="152"/>
      <c r="AA164" s="152"/>
      <c r="AB164" s="152"/>
      <c r="AC164" s="152"/>
      <c r="AD164" s="152"/>
      <c r="AE164" s="152"/>
      <c r="AF164" s="152"/>
      <c r="AG164" s="152" t="s">
        <v>329</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270" t="s">
        <v>513</v>
      </c>
      <c r="D165" s="271"/>
      <c r="E165" s="271"/>
      <c r="F165" s="271"/>
      <c r="G165" s="271"/>
      <c r="H165" s="162"/>
      <c r="I165" s="162"/>
      <c r="J165" s="162"/>
      <c r="K165" s="162"/>
      <c r="L165" s="162"/>
      <c r="M165" s="162"/>
      <c r="N165" s="162"/>
      <c r="O165" s="162"/>
      <c r="P165" s="162"/>
      <c r="Q165" s="162"/>
      <c r="R165" s="162"/>
      <c r="S165" s="162"/>
      <c r="T165" s="162"/>
      <c r="U165" s="162"/>
      <c r="V165" s="162"/>
      <c r="W165" s="162"/>
      <c r="X165" s="152"/>
      <c r="Y165" s="152"/>
      <c r="Z165" s="152"/>
      <c r="AA165" s="152"/>
      <c r="AB165" s="152"/>
      <c r="AC165" s="152"/>
      <c r="AD165" s="152"/>
      <c r="AE165" s="152"/>
      <c r="AF165" s="152"/>
      <c r="AG165" s="152" t="s">
        <v>329</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270" t="s">
        <v>514</v>
      </c>
      <c r="D166" s="271"/>
      <c r="E166" s="271"/>
      <c r="F166" s="271"/>
      <c r="G166" s="271"/>
      <c r="H166" s="162"/>
      <c r="I166" s="162"/>
      <c r="J166" s="162"/>
      <c r="K166" s="162"/>
      <c r="L166" s="162"/>
      <c r="M166" s="162"/>
      <c r="N166" s="162"/>
      <c r="O166" s="162"/>
      <c r="P166" s="162"/>
      <c r="Q166" s="162"/>
      <c r="R166" s="162"/>
      <c r="S166" s="162"/>
      <c r="T166" s="162"/>
      <c r="U166" s="162"/>
      <c r="V166" s="162"/>
      <c r="W166" s="162"/>
      <c r="X166" s="152"/>
      <c r="Y166" s="152"/>
      <c r="Z166" s="152"/>
      <c r="AA166" s="152"/>
      <c r="AB166" s="152"/>
      <c r="AC166" s="152"/>
      <c r="AD166" s="152"/>
      <c r="AE166" s="152"/>
      <c r="AF166" s="152"/>
      <c r="AG166" s="152" t="s">
        <v>329</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270" t="s">
        <v>515</v>
      </c>
      <c r="D167" s="271"/>
      <c r="E167" s="271"/>
      <c r="F167" s="271"/>
      <c r="G167" s="271"/>
      <c r="H167" s="162"/>
      <c r="I167" s="162"/>
      <c r="J167" s="162"/>
      <c r="K167" s="162"/>
      <c r="L167" s="162"/>
      <c r="M167" s="162"/>
      <c r="N167" s="162"/>
      <c r="O167" s="162"/>
      <c r="P167" s="162"/>
      <c r="Q167" s="162"/>
      <c r="R167" s="162"/>
      <c r="S167" s="162"/>
      <c r="T167" s="162"/>
      <c r="U167" s="162"/>
      <c r="V167" s="162"/>
      <c r="W167" s="162"/>
      <c r="X167" s="152"/>
      <c r="Y167" s="152"/>
      <c r="Z167" s="152"/>
      <c r="AA167" s="152"/>
      <c r="AB167" s="152"/>
      <c r="AC167" s="152"/>
      <c r="AD167" s="152"/>
      <c r="AE167" s="152"/>
      <c r="AF167" s="152"/>
      <c r="AG167" s="152" t="s">
        <v>329</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270" t="s">
        <v>516</v>
      </c>
      <c r="D168" s="271"/>
      <c r="E168" s="271"/>
      <c r="F168" s="271"/>
      <c r="G168" s="271"/>
      <c r="H168" s="162"/>
      <c r="I168" s="162"/>
      <c r="J168" s="162"/>
      <c r="K168" s="162"/>
      <c r="L168" s="162"/>
      <c r="M168" s="162"/>
      <c r="N168" s="162"/>
      <c r="O168" s="162"/>
      <c r="P168" s="162"/>
      <c r="Q168" s="162"/>
      <c r="R168" s="162"/>
      <c r="S168" s="162"/>
      <c r="T168" s="162"/>
      <c r="U168" s="162"/>
      <c r="V168" s="162"/>
      <c r="W168" s="162"/>
      <c r="X168" s="152"/>
      <c r="Y168" s="152"/>
      <c r="Z168" s="152"/>
      <c r="AA168" s="152"/>
      <c r="AB168" s="152"/>
      <c r="AC168" s="152"/>
      <c r="AD168" s="152"/>
      <c r="AE168" s="152"/>
      <c r="AF168" s="152"/>
      <c r="AG168" s="152" t="s">
        <v>329</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59"/>
      <c r="B169" s="160"/>
      <c r="C169" s="270" t="s">
        <v>517</v>
      </c>
      <c r="D169" s="271"/>
      <c r="E169" s="271"/>
      <c r="F169" s="271"/>
      <c r="G169" s="271"/>
      <c r="H169" s="162"/>
      <c r="I169" s="162"/>
      <c r="J169" s="162"/>
      <c r="K169" s="162"/>
      <c r="L169" s="162"/>
      <c r="M169" s="162"/>
      <c r="N169" s="162"/>
      <c r="O169" s="162"/>
      <c r="P169" s="162"/>
      <c r="Q169" s="162"/>
      <c r="R169" s="162"/>
      <c r="S169" s="162"/>
      <c r="T169" s="162"/>
      <c r="U169" s="162"/>
      <c r="V169" s="162"/>
      <c r="W169" s="162"/>
      <c r="X169" s="152"/>
      <c r="Y169" s="152"/>
      <c r="Z169" s="152"/>
      <c r="AA169" s="152"/>
      <c r="AB169" s="152"/>
      <c r="AC169" s="152"/>
      <c r="AD169" s="152"/>
      <c r="AE169" s="152"/>
      <c r="AF169" s="152"/>
      <c r="AG169" s="152" t="s">
        <v>329</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270" t="s">
        <v>518</v>
      </c>
      <c r="D170" s="271"/>
      <c r="E170" s="271"/>
      <c r="F170" s="271"/>
      <c r="G170" s="271"/>
      <c r="H170" s="162"/>
      <c r="I170" s="162"/>
      <c r="J170" s="162"/>
      <c r="K170" s="162"/>
      <c r="L170" s="162"/>
      <c r="M170" s="162"/>
      <c r="N170" s="162"/>
      <c r="O170" s="162"/>
      <c r="P170" s="162"/>
      <c r="Q170" s="162"/>
      <c r="R170" s="162"/>
      <c r="S170" s="162"/>
      <c r="T170" s="162"/>
      <c r="U170" s="162"/>
      <c r="V170" s="162"/>
      <c r="W170" s="162"/>
      <c r="X170" s="152"/>
      <c r="Y170" s="152"/>
      <c r="Z170" s="152"/>
      <c r="AA170" s="152"/>
      <c r="AB170" s="152"/>
      <c r="AC170" s="152"/>
      <c r="AD170" s="152"/>
      <c r="AE170" s="152"/>
      <c r="AF170" s="152"/>
      <c r="AG170" s="152" t="s">
        <v>329</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70" t="s">
        <v>463</v>
      </c>
      <c r="D171" s="271"/>
      <c r="E171" s="271"/>
      <c r="F171" s="271"/>
      <c r="G171" s="271"/>
      <c r="H171" s="162"/>
      <c r="I171" s="162"/>
      <c r="J171" s="162"/>
      <c r="K171" s="162"/>
      <c r="L171" s="162"/>
      <c r="M171" s="162"/>
      <c r="N171" s="162"/>
      <c r="O171" s="162"/>
      <c r="P171" s="162"/>
      <c r="Q171" s="162"/>
      <c r="R171" s="162"/>
      <c r="S171" s="162"/>
      <c r="T171" s="162"/>
      <c r="U171" s="162"/>
      <c r="V171" s="162"/>
      <c r="W171" s="162"/>
      <c r="X171" s="152"/>
      <c r="Y171" s="152"/>
      <c r="Z171" s="152"/>
      <c r="AA171" s="152"/>
      <c r="AB171" s="152"/>
      <c r="AC171" s="152"/>
      <c r="AD171" s="152"/>
      <c r="AE171" s="152"/>
      <c r="AF171" s="152"/>
      <c r="AG171" s="152" t="s">
        <v>329</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71">
        <v>63</v>
      </c>
      <c r="B172" s="172" t="s">
        <v>519</v>
      </c>
      <c r="C172" s="188" t="s">
        <v>520</v>
      </c>
      <c r="D172" s="173" t="s">
        <v>332</v>
      </c>
      <c r="E172" s="174">
        <v>22.5</v>
      </c>
      <c r="F172" s="175"/>
      <c r="G172" s="176">
        <f>ROUND(E172*F172,2)</f>
        <v>0</v>
      </c>
      <c r="H172" s="175"/>
      <c r="I172" s="176">
        <f>ROUND(E172*H172,2)</f>
        <v>0</v>
      </c>
      <c r="J172" s="175"/>
      <c r="K172" s="176">
        <f>ROUND(E172*J172,2)</f>
        <v>0</v>
      </c>
      <c r="L172" s="176">
        <v>15</v>
      </c>
      <c r="M172" s="176">
        <f>G172*(1+L172/100)</f>
        <v>0</v>
      </c>
      <c r="N172" s="176">
        <v>0</v>
      </c>
      <c r="O172" s="176">
        <f>ROUND(E172*N172,2)</f>
        <v>0</v>
      </c>
      <c r="P172" s="176">
        <v>0</v>
      </c>
      <c r="Q172" s="176">
        <f>ROUND(E172*P172,2)</f>
        <v>0</v>
      </c>
      <c r="R172" s="176"/>
      <c r="S172" s="176" t="s">
        <v>311</v>
      </c>
      <c r="T172" s="177" t="s">
        <v>297</v>
      </c>
      <c r="U172" s="162">
        <v>0.05</v>
      </c>
      <c r="V172" s="162">
        <f>ROUND(E172*U172,2)</f>
        <v>1.1299999999999999</v>
      </c>
      <c r="W172" s="162"/>
      <c r="X172" s="152"/>
      <c r="Y172" s="152"/>
      <c r="Z172" s="152"/>
      <c r="AA172" s="152"/>
      <c r="AB172" s="152"/>
      <c r="AC172" s="152"/>
      <c r="AD172" s="152"/>
      <c r="AE172" s="152"/>
      <c r="AF172" s="152"/>
      <c r="AG172" s="152" t="s">
        <v>324</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272" t="s">
        <v>521</v>
      </c>
      <c r="D173" s="273"/>
      <c r="E173" s="273"/>
      <c r="F173" s="273"/>
      <c r="G173" s="273"/>
      <c r="H173" s="162"/>
      <c r="I173" s="162"/>
      <c r="J173" s="162"/>
      <c r="K173" s="162"/>
      <c r="L173" s="162"/>
      <c r="M173" s="162"/>
      <c r="N173" s="162"/>
      <c r="O173" s="162"/>
      <c r="P173" s="162"/>
      <c r="Q173" s="162"/>
      <c r="R173" s="162"/>
      <c r="S173" s="162"/>
      <c r="T173" s="162"/>
      <c r="U173" s="162"/>
      <c r="V173" s="162"/>
      <c r="W173" s="162"/>
      <c r="X173" s="152"/>
      <c r="Y173" s="152"/>
      <c r="Z173" s="152"/>
      <c r="AA173" s="152"/>
      <c r="AB173" s="152"/>
      <c r="AC173" s="152"/>
      <c r="AD173" s="152"/>
      <c r="AE173" s="152"/>
      <c r="AF173" s="152"/>
      <c r="AG173" s="152" t="s">
        <v>329</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71">
        <v>64</v>
      </c>
      <c r="B174" s="172" t="s">
        <v>522</v>
      </c>
      <c r="C174" s="188" t="s">
        <v>523</v>
      </c>
      <c r="D174" s="173" t="s">
        <v>375</v>
      </c>
      <c r="E174" s="174">
        <v>7</v>
      </c>
      <c r="F174" s="175"/>
      <c r="G174" s="176">
        <f>ROUND(E174*F174,2)</f>
        <v>0</v>
      </c>
      <c r="H174" s="175"/>
      <c r="I174" s="176">
        <f>ROUND(E174*H174,2)</f>
        <v>0</v>
      </c>
      <c r="J174" s="175"/>
      <c r="K174" s="176">
        <f>ROUND(E174*J174,2)</f>
        <v>0</v>
      </c>
      <c r="L174" s="176">
        <v>15</v>
      </c>
      <c r="M174" s="176">
        <f>G174*(1+L174/100)</f>
        <v>0</v>
      </c>
      <c r="N174" s="176">
        <v>6.5000000000000008E-4</v>
      </c>
      <c r="O174" s="176">
        <f>ROUND(E174*N174,2)</f>
        <v>0</v>
      </c>
      <c r="P174" s="176">
        <v>6.5000000000000008E-4</v>
      </c>
      <c r="Q174" s="176">
        <f>ROUND(E174*P174,2)</f>
        <v>0</v>
      </c>
      <c r="R174" s="176"/>
      <c r="S174" s="176" t="s">
        <v>311</v>
      </c>
      <c r="T174" s="177" t="s">
        <v>297</v>
      </c>
      <c r="U174" s="162">
        <v>0</v>
      </c>
      <c r="V174" s="162">
        <f>ROUND(E174*U174,2)</f>
        <v>0</v>
      </c>
      <c r="W174" s="162"/>
      <c r="X174" s="152"/>
      <c r="Y174" s="152"/>
      <c r="Z174" s="152"/>
      <c r="AA174" s="152"/>
      <c r="AB174" s="152"/>
      <c r="AC174" s="152"/>
      <c r="AD174" s="152"/>
      <c r="AE174" s="152"/>
      <c r="AF174" s="152"/>
      <c r="AG174" s="152" t="s">
        <v>324</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272" t="s">
        <v>524</v>
      </c>
      <c r="D175" s="273"/>
      <c r="E175" s="273"/>
      <c r="F175" s="273"/>
      <c r="G175" s="273"/>
      <c r="H175" s="162"/>
      <c r="I175" s="162"/>
      <c r="J175" s="162"/>
      <c r="K175" s="162"/>
      <c r="L175" s="162"/>
      <c r="M175" s="162"/>
      <c r="N175" s="162"/>
      <c r="O175" s="162"/>
      <c r="P175" s="162"/>
      <c r="Q175" s="162"/>
      <c r="R175" s="162"/>
      <c r="S175" s="162"/>
      <c r="T175" s="162"/>
      <c r="U175" s="162"/>
      <c r="V175" s="162"/>
      <c r="W175" s="162"/>
      <c r="X175" s="152"/>
      <c r="Y175" s="152"/>
      <c r="Z175" s="152"/>
      <c r="AA175" s="152"/>
      <c r="AB175" s="152"/>
      <c r="AC175" s="152"/>
      <c r="AD175" s="152"/>
      <c r="AE175" s="152"/>
      <c r="AF175" s="152"/>
      <c r="AG175" s="152" t="s">
        <v>329</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71">
        <v>65</v>
      </c>
      <c r="B176" s="172" t="s">
        <v>525</v>
      </c>
      <c r="C176" s="188" t="s">
        <v>526</v>
      </c>
      <c r="D176" s="173" t="s">
        <v>375</v>
      </c>
      <c r="E176" s="174">
        <v>1</v>
      </c>
      <c r="F176" s="175"/>
      <c r="G176" s="176">
        <f>ROUND(E176*F176,2)</f>
        <v>0</v>
      </c>
      <c r="H176" s="175"/>
      <c r="I176" s="176">
        <f>ROUND(E176*H176,2)</f>
        <v>0</v>
      </c>
      <c r="J176" s="175"/>
      <c r="K176" s="176">
        <f>ROUND(E176*J176,2)</f>
        <v>0</v>
      </c>
      <c r="L176" s="176">
        <v>15</v>
      </c>
      <c r="M176" s="176">
        <f>G176*(1+L176/100)</f>
        <v>0</v>
      </c>
      <c r="N176" s="176">
        <v>6.8000000000000005E-4</v>
      </c>
      <c r="O176" s="176">
        <f>ROUND(E176*N176,2)</f>
        <v>0</v>
      </c>
      <c r="P176" s="176">
        <v>6.8000000000000005E-4</v>
      </c>
      <c r="Q176" s="176">
        <f>ROUND(E176*P176,2)</f>
        <v>0</v>
      </c>
      <c r="R176" s="176"/>
      <c r="S176" s="176" t="s">
        <v>311</v>
      </c>
      <c r="T176" s="177" t="s">
        <v>297</v>
      </c>
      <c r="U176" s="162">
        <v>0</v>
      </c>
      <c r="V176" s="162">
        <f>ROUND(E176*U176,2)</f>
        <v>0</v>
      </c>
      <c r="W176" s="162"/>
      <c r="X176" s="152"/>
      <c r="Y176" s="152"/>
      <c r="Z176" s="152"/>
      <c r="AA176" s="152"/>
      <c r="AB176" s="152"/>
      <c r="AC176" s="152"/>
      <c r="AD176" s="152"/>
      <c r="AE176" s="152"/>
      <c r="AF176" s="152"/>
      <c r="AG176" s="152" t="s">
        <v>324</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272" t="s">
        <v>527</v>
      </c>
      <c r="D177" s="273"/>
      <c r="E177" s="273"/>
      <c r="F177" s="273"/>
      <c r="G177" s="273"/>
      <c r="H177" s="162"/>
      <c r="I177" s="162"/>
      <c r="J177" s="162"/>
      <c r="K177" s="162"/>
      <c r="L177" s="162"/>
      <c r="M177" s="162"/>
      <c r="N177" s="162"/>
      <c r="O177" s="162"/>
      <c r="P177" s="162"/>
      <c r="Q177" s="162"/>
      <c r="R177" s="162"/>
      <c r="S177" s="162"/>
      <c r="T177" s="162"/>
      <c r="U177" s="162"/>
      <c r="V177" s="162"/>
      <c r="W177" s="162"/>
      <c r="X177" s="152"/>
      <c r="Y177" s="152"/>
      <c r="Z177" s="152"/>
      <c r="AA177" s="152"/>
      <c r="AB177" s="152"/>
      <c r="AC177" s="152"/>
      <c r="AD177" s="152"/>
      <c r="AE177" s="152"/>
      <c r="AF177" s="152"/>
      <c r="AG177" s="152" t="s">
        <v>329</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71">
        <v>66</v>
      </c>
      <c r="B178" s="172" t="s">
        <v>528</v>
      </c>
      <c r="C178" s="188" t="s">
        <v>529</v>
      </c>
      <c r="D178" s="173" t="s">
        <v>332</v>
      </c>
      <c r="E178" s="174">
        <v>11.5</v>
      </c>
      <c r="F178" s="175"/>
      <c r="G178" s="176">
        <f>ROUND(E178*F178,2)</f>
        <v>0</v>
      </c>
      <c r="H178" s="175"/>
      <c r="I178" s="176">
        <f>ROUND(E178*H178,2)</f>
        <v>0</v>
      </c>
      <c r="J178" s="175"/>
      <c r="K178" s="176">
        <f>ROUND(E178*J178,2)</f>
        <v>0</v>
      </c>
      <c r="L178" s="176">
        <v>15</v>
      </c>
      <c r="M178" s="176">
        <f>G178*(1+L178/100)</f>
        <v>0</v>
      </c>
      <c r="N178" s="176">
        <v>1.6080000000000001E-2</v>
      </c>
      <c r="O178" s="176">
        <f>ROUND(E178*N178,2)</f>
        <v>0.18</v>
      </c>
      <c r="P178" s="176">
        <v>0</v>
      </c>
      <c r="Q178" s="176">
        <f>ROUND(E178*P178,2)</f>
        <v>0</v>
      </c>
      <c r="R178" s="176"/>
      <c r="S178" s="176" t="s">
        <v>311</v>
      </c>
      <c r="T178" s="177" t="s">
        <v>297</v>
      </c>
      <c r="U178" s="162">
        <v>0.91800000000000004</v>
      </c>
      <c r="V178" s="162">
        <f>ROUND(E178*U178,2)</f>
        <v>10.56</v>
      </c>
      <c r="W178" s="162"/>
      <c r="X178" s="152"/>
      <c r="Y178" s="152"/>
      <c r="Z178" s="152"/>
      <c r="AA178" s="152"/>
      <c r="AB178" s="152"/>
      <c r="AC178" s="152"/>
      <c r="AD178" s="152"/>
      <c r="AE178" s="152"/>
      <c r="AF178" s="152"/>
      <c r="AG178" s="152" t="s">
        <v>324</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59"/>
      <c r="B179" s="160"/>
      <c r="C179" s="272" t="s">
        <v>413</v>
      </c>
      <c r="D179" s="273"/>
      <c r="E179" s="273"/>
      <c r="F179" s="273"/>
      <c r="G179" s="273"/>
      <c r="H179" s="162"/>
      <c r="I179" s="162"/>
      <c r="J179" s="162"/>
      <c r="K179" s="162"/>
      <c r="L179" s="162"/>
      <c r="M179" s="162"/>
      <c r="N179" s="162"/>
      <c r="O179" s="162"/>
      <c r="P179" s="162"/>
      <c r="Q179" s="162"/>
      <c r="R179" s="162"/>
      <c r="S179" s="162"/>
      <c r="T179" s="162"/>
      <c r="U179" s="162"/>
      <c r="V179" s="162"/>
      <c r="W179" s="162"/>
      <c r="X179" s="152"/>
      <c r="Y179" s="152"/>
      <c r="Z179" s="152"/>
      <c r="AA179" s="152"/>
      <c r="AB179" s="152"/>
      <c r="AC179" s="152"/>
      <c r="AD179" s="152"/>
      <c r="AE179" s="152"/>
      <c r="AF179" s="152"/>
      <c r="AG179" s="152" t="s">
        <v>329</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71">
        <v>67</v>
      </c>
      <c r="B180" s="172" t="s">
        <v>530</v>
      </c>
      <c r="C180" s="188" t="s">
        <v>531</v>
      </c>
      <c r="D180" s="173" t="s">
        <v>332</v>
      </c>
      <c r="E180" s="174">
        <v>101</v>
      </c>
      <c r="F180" s="175"/>
      <c r="G180" s="176">
        <f>ROUND(E180*F180,2)</f>
        <v>0</v>
      </c>
      <c r="H180" s="175"/>
      <c r="I180" s="176">
        <f>ROUND(E180*H180,2)</f>
        <v>0</v>
      </c>
      <c r="J180" s="175"/>
      <c r="K180" s="176">
        <f>ROUND(E180*J180,2)</f>
        <v>0</v>
      </c>
      <c r="L180" s="176">
        <v>15</v>
      </c>
      <c r="M180" s="176">
        <f>G180*(1+L180/100)</f>
        <v>0</v>
      </c>
      <c r="N180" s="176">
        <v>3.0000000000000001E-5</v>
      </c>
      <c r="O180" s="176">
        <f>ROUND(E180*N180,2)</f>
        <v>0</v>
      </c>
      <c r="P180" s="176">
        <v>0</v>
      </c>
      <c r="Q180" s="176">
        <f>ROUND(E180*P180,2)</f>
        <v>0</v>
      </c>
      <c r="R180" s="176"/>
      <c r="S180" s="176" t="s">
        <v>311</v>
      </c>
      <c r="T180" s="177" t="s">
        <v>297</v>
      </c>
      <c r="U180" s="162">
        <v>0.129</v>
      </c>
      <c r="V180" s="162">
        <f>ROUND(E180*U180,2)</f>
        <v>13.03</v>
      </c>
      <c r="W180" s="162"/>
      <c r="X180" s="152"/>
      <c r="Y180" s="152"/>
      <c r="Z180" s="152"/>
      <c r="AA180" s="152"/>
      <c r="AB180" s="152"/>
      <c r="AC180" s="152"/>
      <c r="AD180" s="152"/>
      <c r="AE180" s="152"/>
      <c r="AF180" s="152"/>
      <c r="AG180" s="152" t="s">
        <v>324</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272" t="s">
        <v>440</v>
      </c>
      <c r="D181" s="273"/>
      <c r="E181" s="273"/>
      <c r="F181" s="273"/>
      <c r="G181" s="273"/>
      <c r="H181" s="162"/>
      <c r="I181" s="162"/>
      <c r="J181" s="162"/>
      <c r="K181" s="162"/>
      <c r="L181" s="162"/>
      <c r="M181" s="162"/>
      <c r="N181" s="162"/>
      <c r="O181" s="162"/>
      <c r="P181" s="162"/>
      <c r="Q181" s="162"/>
      <c r="R181" s="162"/>
      <c r="S181" s="162"/>
      <c r="T181" s="162"/>
      <c r="U181" s="162"/>
      <c r="V181" s="162"/>
      <c r="W181" s="162"/>
      <c r="X181" s="152"/>
      <c r="Y181" s="152"/>
      <c r="Z181" s="152"/>
      <c r="AA181" s="152"/>
      <c r="AB181" s="152"/>
      <c r="AC181" s="152"/>
      <c r="AD181" s="152"/>
      <c r="AE181" s="152"/>
      <c r="AF181" s="152"/>
      <c r="AG181" s="152" t="s">
        <v>329</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270" t="s">
        <v>532</v>
      </c>
      <c r="D182" s="271"/>
      <c r="E182" s="271"/>
      <c r="F182" s="271"/>
      <c r="G182" s="271"/>
      <c r="H182" s="162"/>
      <c r="I182" s="162"/>
      <c r="J182" s="162"/>
      <c r="K182" s="162"/>
      <c r="L182" s="162"/>
      <c r="M182" s="162"/>
      <c r="N182" s="162"/>
      <c r="O182" s="162"/>
      <c r="P182" s="162"/>
      <c r="Q182" s="162"/>
      <c r="R182" s="162"/>
      <c r="S182" s="162"/>
      <c r="T182" s="162"/>
      <c r="U182" s="162"/>
      <c r="V182" s="162"/>
      <c r="W182" s="162"/>
      <c r="X182" s="152"/>
      <c r="Y182" s="152"/>
      <c r="Z182" s="152"/>
      <c r="AA182" s="152"/>
      <c r="AB182" s="152"/>
      <c r="AC182" s="152"/>
      <c r="AD182" s="152"/>
      <c r="AE182" s="152"/>
      <c r="AF182" s="152"/>
      <c r="AG182" s="152" t="s">
        <v>329</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71">
        <v>68</v>
      </c>
      <c r="B183" s="172" t="s">
        <v>533</v>
      </c>
      <c r="C183" s="188" t="s">
        <v>534</v>
      </c>
      <c r="D183" s="173" t="s">
        <v>332</v>
      </c>
      <c r="E183" s="174">
        <v>38</v>
      </c>
      <c r="F183" s="175"/>
      <c r="G183" s="176">
        <f>ROUND(E183*F183,2)</f>
        <v>0</v>
      </c>
      <c r="H183" s="175"/>
      <c r="I183" s="176">
        <f>ROUND(E183*H183,2)</f>
        <v>0</v>
      </c>
      <c r="J183" s="175"/>
      <c r="K183" s="176">
        <f>ROUND(E183*J183,2)</f>
        <v>0</v>
      </c>
      <c r="L183" s="176">
        <v>15</v>
      </c>
      <c r="M183" s="176">
        <f>G183*(1+L183/100)</f>
        <v>0</v>
      </c>
      <c r="N183" s="176">
        <v>6.0000000000000002E-5</v>
      </c>
      <c r="O183" s="176">
        <f>ROUND(E183*N183,2)</f>
        <v>0</v>
      </c>
      <c r="P183" s="176">
        <v>0</v>
      </c>
      <c r="Q183" s="176">
        <f>ROUND(E183*P183,2)</f>
        <v>0</v>
      </c>
      <c r="R183" s="176"/>
      <c r="S183" s="176" t="s">
        <v>311</v>
      </c>
      <c r="T183" s="177" t="s">
        <v>297</v>
      </c>
      <c r="U183" s="162">
        <v>0.129</v>
      </c>
      <c r="V183" s="162">
        <f>ROUND(E183*U183,2)</f>
        <v>4.9000000000000004</v>
      </c>
      <c r="W183" s="162"/>
      <c r="X183" s="152"/>
      <c r="Y183" s="152"/>
      <c r="Z183" s="152"/>
      <c r="AA183" s="152"/>
      <c r="AB183" s="152"/>
      <c r="AC183" s="152"/>
      <c r="AD183" s="152"/>
      <c r="AE183" s="152"/>
      <c r="AF183" s="152"/>
      <c r="AG183" s="152" t="s">
        <v>324</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59"/>
      <c r="B184" s="160"/>
      <c r="C184" s="272" t="s">
        <v>440</v>
      </c>
      <c r="D184" s="273"/>
      <c r="E184" s="273"/>
      <c r="F184" s="273"/>
      <c r="G184" s="273"/>
      <c r="H184" s="162"/>
      <c r="I184" s="162"/>
      <c r="J184" s="162"/>
      <c r="K184" s="162"/>
      <c r="L184" s="162"/>
      <c r="M184" s="162"/>
      <c r="N184" s="162"/>
      <c r="O184" s="162"/>
      <c r="P184" s="162"/>
      <c r="Q184" s="162"/>
      <c r="R184" s="162"/>
      <c r="S184" s="162"/>
      <c r="T184" s="162"/>
      <c r="U184" s="162"/>
      <c r="V184" s="162"/>
      <c r="W184" s="162"/>
      <c r="X184" s="152"/>
      <c r="Y184" s="152"/>
      <c r="Z184" s="152"/>
      <c r="AA184" s="152"/>
      <c r="AB184" s="152"/>
      <c r="AC184" s="152"/>
      <c r="AD184" s="152"/>
      <c r="AE184" s="152"/>
      <c r="AF184" s="152"/>
      <c r="AG184" s="152" t="s">
        <v>329</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270" t="s">
        <v>532</v>
      </c>
      <c r="D185" s="271"/>
      <c r="E185" s="271"/>
      <c r="F185" s="271"/>
      <c r="G185" s="271"/>
      <c r="H185" s="162"/>
      <c r="I185" s="162"/>
      <c r="J185" s="162"/>
      <c r="K185" s="162"/>
      <c r="L185" s="162"/>
      <c r="M185" s="162"/>
      <c r="N185" s="162"/>
      <c r="O185" s="162"/>
      <c r="P185" s="162"/>
      <c r="Q185" s="162"/>
      <c r="R185" s="162"/>
      <c r="S185" s="162"/>
      <c r="T185" s="162"/>
      <c r="U185" s="162"/>
      <c r="V185" s="162"/>
      <c r="W185" s="162"/>
      <c r="X185" s="152"/>
      <c r="Y185" s="152"/>
      <c r="Z185" s="152"/>
      <c r="AA185" s="152"/>
      <c r="AB185" s="152"/>
      <c r="AC185" s="152"/>
      <c r="AD185" s="152"/>
      <c r="AE185" s="152"/>
      <c r="AF185" s="152"/>
      <c r="AG185" s="152" t="s">
        <v>329</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71">
        <v>69</v>
      </c>
      <c r="B186" s="172" t="s">
        <v>535</v>
      </c>
      <c r="C186" s="188" t="s">
        <v>536</v>
      </c>
      <c r="D186" s="173" t="s">
        <v>332</v>
      </c>
      <c r="E186" s="174">
        <v>87.5</v>
      </c>
      <c r="F186" s="175"/>
      <c r="G186" s="176">
        <f>ROUND(E186*F186,2)</f>
        <v>0</v>
      </c>
      <c r="H186" s="175"/>
      <c r="I186" s="176">
        <f>ROUND(E186*H186,2)</f>
        <v>0</v>
      </c>
      <c r="J186" s="175"/>
      <c r="K186" s="176">
        <f>ROUND(E186*J186,2)</f>
        <v>0</v>
      </c>
      <c r="L186" s="176">
        <v>15</v>
      </c>
      <c r="M186" s="176">
        <f>G186*(1+L186/100)</f>
        <v>0</v>
      </c>
      <c r="N186" s="176">
        <v>5.0000000000000002E-5</v>
      </c>
      <c r="O186" s="176">
        <f>ROUND(E186*N186,2)</f>
        <v>0</v>
      </c>
      <c r="P186" s="176">
        <v>0</v>
      </c>
      <c r="Q186" s="176">
        <f>ROUND(E186*P186,2)</f>
        <v>0</v>
      </c>
      <c r="R186" s="176"/>
      <c r="S186" s="176" t="s">
        <v>311</v>
      </c>
      <c r="T186" s="177" t="s">
        <v>297</v>
      </c>
      <c r="U186" s="162">
        <v>0.14200000000000002</v>
      </c>
      <c r="V186" s="162">
        <f>ROUND(E186*U186,2)</f>
        <v>12.43</v>
      </c>
      <c r="W186" s="162"/>
      <c r="X186" s="152"/>
      <c r="Y186" s="152"/>
      <c r="Z186" s="152"/>
      <c r="AA186" s="152"/>
      <c r="AB186" s="152"/>
      <c r="AC186" s="152"/>
      <c r="AD186" s="152"/>
      <c r="AE186" s="152"/>
      <c r="AF186" s="152"/>
      <c r="AG186" s="152" t="s">
        <v>324</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outlineLevel="1" x14ac:dyDescent="0.2">
      <c r="A187" s="159"/>
      <c r="B187" s="160"/>
      <c r="C187" s="272" t="s">
        <v>440</v>
      </c>
      <c r="D187" s="273"/>
      <c r="E187" s="273"/>
      <c r="F187" s="273"/>
      <c r="G187" s="273"/>
      <c r="H187" s="162"/>
      <c r="I187" s="162"/>
      <c r="J187" s="162"/>
      <c r="K187" s="162"/>
      <c r="L187" s="162"/>
      <c r="M187" s="162"/>
      <c r="N187" s="162"/>
      <c r="O187" s="162"/>
      <c r="P187" s="162"/>
      <c r="Q187" s="162"/>
      <c r="R187" s="162"/>
      <c r="S187" s="162"/>
      <c r="T187" s="162"/>
      <c r="U187" s="162"/>
      <c r="V187" s="162"/>
      <c r="W187" s="162"/>
      <c r="X187" s="152"/>
      <c r="Y187" s="152"/>
      <c r="Z187" s="152"/>
      <c r="AA187" s="152"/>
      <c r="AB187" s="152"/>
      <c r="AC187" s="152"/>
      <c r="AD187" s="152"/>
      <c r="AE187" s="152"/>
      <c r="AF187" s="152"/>
      <c r="AG187" s="152" t="s">
        <v>329</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outlineLevel="1" x14ac:dyDescent="0.2">
      <c r="A188" s="159"/>
      <c r="B188" s="160"/>
      <c r="C188" s="270" t="s">
        <v>532</v>
      </c>
      <c r="D188" s="271"/>
      <c r="E188" s="271"/>
      <c r="F188" s="271"/>
      <c r="G188" s="271"/>
      <c r="H188" s="162"/>
      <c r="I188" s="162"/>
      <c r="J188" s="162"/>
      <c r="K188" s="162"/>
      <c r="L188" s="162"/>
      <c r="M188" s="162"/>
      <c r="N188" s="162"/>
      <c r="O188" s="162"/>
      <c r="P188" s="162"/>
      <c r="Q188" s="162"/>
      <c r="R188" s="162"/>
      <c r="S188" s="162"/>
      <c r="T188" s="162"/>
      <c r="U188" s="162"/>
      <c r="V188" s="162"/>
      <c r="W188" s="162"/>
      <c r="X188" s="152"/>
      <c r="Y188" s="152"/>
      <c r="Z188" s="152"/>
      <c r="AA188" s="152"/>
      <c r="AB188" s="152"/>
      <c r="AC188" s="152"/>
      <c r="AD188" s="152"/>
      <c r="AE188" s="152"/>
      <c r="AF188" s="152"/>
      <c r="AG188" s="152" t="s">
        <v>329</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outlineLevel="1" x14ac:dyDescent="0.2">
      <c r="A189" s="171">
        <v>70</v>
      </c>
      <c r="B189" s="172" t="s">
        <v>537</v>
      </c>
      <c r="C189" s="188" t="s">
        <v>538</v>
      </c>
      <c r="D189" s="173" t="s">
        <v>332</v>
      </c>
      <c r="E189" s="174">
        <v>22</v>
      </c>
      <c r="F189" s="175"/>
      <c r="G189" s="176">
        <f>ROUND(E189*F189,2)</f>
        <v>0</v>
      </c>
      <c r="H189" s="175"/>
      <c r="I189" s="176">
        <f>ROUND(E189*H189,2)</f>
        <v>0</v>
      </c>
      <c r="J189" s="175"/>
      <c r="K189" s="176">
        <f>ROUND(E189*J189,2)</f>
        <v>0</v>
      </c>
      <c r="L189" s="176">
        <v>15</v>
      </c>
      <c r="M189" s="176">
        <f>G189*(1+L189/100)</f>
        <v>0</v>
      </c>
      <c r="N189" s="176">
        <v>1.1E-4</v>
      </c>
      <c r="O189" s="176">
        <f>ROUND(E189*N189,2)</f>
        <v>0</v>
      </c>
      <c r="P189" s="176">
        <v>0</v>
      </c>
      <c r="Q189" s="176">
        <f>ROUND(E189*P189,2)</f>
        <v>0</v>
      </c>
      <c r="R189" s="176"/>
      <c r="S189" s="176" t="s">
        <v>311</v>
      </c>
      <c r="T189" s="177" t="s">
        <v>297</v>
      </c>
      <c r="U189" s="162">
        <v>0.157</v>
      </c>
      <c r="V189" s="162">
        <f>ROUND(E189*U189,2)</f>
        <v>3.45</v>
      </c>
      <c r="W189" s="162"/>
      <c r="X189" s="152"/>
      <c r="Y189" s="152"/>
      <c r="Z189" s="152"/>
      <c r="AA189" s="152"/>
      <c r="AB189" s="152"/>
      <c r="AC189" s="152"/>
      <c r="AD189" s="152"/>
      <c r="AE189" s="152"/>
      <c r="AF189" s="152"/>
      <c r="AG189" s="152" t="s">
        <v>324</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outlineLevel="1" x14ac:dyDescent="0.2">
      <c r="A190" s="159"/>
      <c r="B190" s="160"/>
      <c r="C190" s="272" t="s">
        <v>440</v>
      </c>
      <c r="D190" s="273"/>
      <c r="E190" s="273"/>
      <c r="F190" s="273"/>
      <c r="G190" s="273"/>
      <c r="H190" s="162"/>
      <c r="I190" s="162"/>
      <c r="J190" s="162"/>
      <c r="K190" s="162"/>
      <c r="L190" s="162"/>
      <c r="M190" s="162"/>
      <c r="N190" s="162"/>
      <c r="O190" s="162"/>
      <c r="P190" s="162"/>
      <c r="Q190" s="162"/>
      <c r="R190" s="162"/>
      <c r="S190" s="162"/>
      <c r="T190" s="162"/>
      <c r="U190" s="162"/>
      <c r="V190" s="162"/>
      <c r="W190" s="162"/>
      <c r="X190" s="152"/>
      <c r="Y190" s="152"/>
      <c r="Z190" s="152"/>
      <c r="AA190" s="152"/>
      <c r="AB190" s="152"/>
      <c r="AC190" s="152"/>
      <c r="AD190" s="152"/>
      <c r="AE190" s="152"/>
      <c r="AF190" s="152"/>
      <c r="AG190" s="152" t="s">
        <v>329</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270" t="s">
        <v>532</v>
      </c>
      <c r="D191" s="271"/>
      <c r="E191" s="271"/>
      <c r="F191" s="271"/>
      <c r="G191" s="271"/>
      <c r="H191" s="162"/>
      <c r="I191" s="162"/>
      <c r="J191" s="162"/>
      <c r="K191" s="162"/>
      <c r="L191" s="162"/>
      <c r="M191" s="162"/>
      <c r="N191" s="162"/>
      <c r="O191" s="162"/>
      <c r="P191" s="162"/>
      <c r="Q191" s="162"/>
      <c r="R191" s="162"/>
      <c r="S191" s="162"/>
      <c r="T191" s="162"/>
      <c r="U191" s="162"/>
      <c r="V191" s="162"/>
      <c r="W191" s="162"/>
      <c r="X191" s="152"/>
      <c r="Y191" s="152"/>
      <c r="Z191" s="152"/>
      <c r="AA191" s="152"/>
      <c r="AB191" s="152"/>
      <c r="AC191" s="152"/>
      <c r="AD191" s="152"/>
      <c r="AE191" s="152"/>
      <c r="AF191" s="152"/>
      <c r="AG191" s="152" t="s">
        <v>329</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71">
        <v>71</v>
      </c>
      <c r="B192" s="172" t="s">
        <v>539</v>
      </c>
      <c r="C192" s="188" t="s">
        <v>540</v>
      </c>
      <c r="D192" s="173" t="s">
        <v>332</v>
      </c>
      <c r="E192" s="174">
        <v>180.5</v>
      </c>
      <c r="F192" s="175"/>
      <c r="G192" s="176">
        <f>ROUND(E192*F192,2)</f>
        <v>0</v>
      </c>
      <c r="H192" s="175"/>
      <c r="I192" s="176">
        <f>ROUND(E192*H192,2)</f>
        <v>0</v>
      </c>
      <c r="J192" s="175"/>
      <c r="K192" s="176">
        <f>ROUND(E192*J192,2)</f>
        <v>0</v>
      </c>
      <c r="L192" s="176">
        <v>15</v>
      </c>
      <c r="M192" s="176">
        <f>G192*(1+L192/100)</f>
        <v>0</v>
      </c>
      <c r="N192" s="176">
        <v>5.0000000000000002E-5</v>
      </c>
      <c r="O192" s="176">
        <f>ROUND(E192*N192,2)</f>
        <v>0.01</v>
      </c>
      <c r="P192" s="176">
        <v>0</v>
      </c>
      <c r="Q192" s="176">
        <f>ROUND(E192*P192,2)</f>
        <v>0</v>
      </c>
      <c r="R192" s="176"/>
      <c r="S192" s="176" t="s">
        <v>311</v>
      </c>
      <c r="T192" s="177" t="s">
        <v>297</v>
      </c>
      <c r="U192" s="162">
        <v>0.129</v>
      </c>
      <c r="V192" s="162">
        <f>ROUND(E192*U192,2)</f>
        <v>23.28</v>
      </c>
      <c r="W192" s="162"/>
      <c r="X192" s="152"/>
      <c r="Y192" s="152"/>
      <c r="Z192" s="152"/>
      <c r="AA192" s="152"/>
      <c r="AB192" s="152"/>
      <c r="AC192" s="152"/>
      <c r="AD192" s="152"/>
      <c r="AE192" s="152"/>
      <c r="AF192" s="152"/>
      <c r="AG192" s="152" t="s">
        <v>324</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c r="B193" s="160"/>
      <c r="C193" s="272" t="s">
        <v>440</v>
      </c>
      <c r="D193" s="273"/>
      <c r="E193" s="273"/>
      <c r="F193" s="273"/>
      <c r="G193" s="273"/>
      <c r="H193" s="162"/>
      <c r="I193" s="162"/>
      <c r="J193" s="162"/>
      <c r="K193" s="162"/>
      <c r="L193" s="162"/>
      <c r="M193" s="162"/>
      <c r="N193" s="162"/>
      <c r="O193" s="162"/>
      <c r="P193" s="162"/>
      <c r="Q193" s="162"/>
      <c r="R193" s="162"/>
      <c r="S193" s="162"/>
      <c r="T193" s="162"/>
      <c r="U193" s="162"/>
      <c r="V193" s="162"/>
      <c r="W193" s="162"/>
      <c r="X193" s="152"/>
      <c r="Y193" s="152"/>
      <c r="Z193" s="152"/>
      <c r="AA193" s="152"/>
      <c r="AB193" s="152"/>
      <c r="AC193" s="152"/>
      <c r="AD193" s="152"/>
      <c r="AE193" s="152"/>
      <c r="AF193" s="152"/>
      <c r="AG193" s="152" t="s">
        <v>329</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c r="B194" s="160"/>
      <c r="C194" s="270" t="s">
        <v>532</v>
      </c>
      <c r="D194" s="271"/>
      <c r="E194" s="271"/>
      <c r="F194" s="271"/>
      <c r="G194" s="271"/>
      <c r="H194" s="162"/>
      <c r="I194" s="162"/>
      <c r="J194" s="162"/>
      <c r="K194" s="162"/>
      <c r="L194" s="162"/>
      <c r="M194" s="162"/>
      <c r="N194" s="162"/>
      <c r="O194" s="162"/>
      <c r="P194" s="162"/>
      <c r="Q194" s="162"/>
      <c r="R194" s="162"/>
      <c r="S194" s="162"/>
      <c r="T194" s="162"/>
      <c r="U194" s="162"/>
      <c r="V194" s="162"/>
      <c r="W194" s="162"/>
      <c r="X194" s="152"/>
      <c r="Y194" s="152"/>
      <c r="Z194" s="152"/>
      <c r="AA194" s="152"/>
      <c r="AB194" s="152"/>
      <c r="AC194" s="152"/>
      <c r="AD194" s="152"/>
      <c r="AE194" s="152"/>
      <c r="AF194" s="152"/>
      <c r="AG194" s="152" t="s">
        <v>329</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outlineLevel="1" x14ac:dyDescent="0.2">
      <c r="A195" s="171">
        <v>72</v>
      </c>
      <c r="B195" s="172" t="s">
        <v>541</v>
      </c>
      <c r="C195" s="188" t="s">
        <v>542</v>
      </c>
      <c r="D195" s="173" t="s">
        <v>332</v>
      </c>
      <c r="E195" s="174">
        <v>117</v>
      </c>
      <c r="F195" s="175"/>
      <c r="G195" s="176">
        <f>ROUND(E195*F195,2)</f>
        <v>0</v>
      </c>
      <c r="H195" s="175"/>
      <c r="I195" s="176">
        <f>ROUND(E195*H195,2)</f>
        <v>0</v>
      </c>
      <c r="J195" s="175"/>
      <c r="K195" s="176">
        <f>ROUND(E195*J195,2)</f>
        <v>0</v>
      </c>
      <c r="L195" s="176">
        <v>15</v>
      </c>
      <c r="M195" s="176">
        <f>G195*(1+L195/100)</f>
        <v>0</v>
      </c>
      <c r="N195" s="176">
        <v>7.0000000000000007E-5</v>
      </c>
      <c r="O195" s="176">
        <f>ROUND(E195*N195,2)</f>
        <v>0.01</v>
      </c>
      <c r="P195" s="176">
        <v>0</v>
      </c>
      <c r="Q195" s="176">
        <f>ROUND(E195*P195,2)</f>
        <v>0</v>
      </c>
      <c r="R195" s="176"/>
      <c r="S195" s="176" t="s">
        <v>311</v>
      </c>
      <c r="T195" s="177" t="s">
        <v>297</v>
      </c>
      <c r="U195" s="162">
        <v>0.129</v>
      </c>
      <c r="V195" s="162">
        <f>ROUND(E195*U195,2)</f>
        <v>15.09</v>
      </c>
      <c r="W195" s="162"/>
      <c r="X195" s="152"/>
      <c r="Y195" s="152"/>
      <c r="Z195" s="152"/>
      <c r="AA195" s="152"/>
      <c r="AB195" s="152"/>
      <c r="AC195" s="152"/>
      <c r="AD195" s="152"/>
      <c r="AE195" s="152"/>
      <c r="AF195" s="152"/>
      <c r="AG195" s="152" t="s">
        <v>324</v>
      </c>
      <c r="AH195" s="152"/>
      <c r="AI195" s="152"/>
      <c r="AJ195" s="152"/>
      <c r="AK195" s="152"/>
      <c r="AL195" s="152"/>
      <c r="AM195" s="152"/>
      <c r="AN195" s="152"/>
      <c r="AO195" s="152"/>
      <c r="AP195" s="152"/>
      <c r="AQ195" s="152"/>
      <c r="AR195" s="152"/>
      <c r="AS195" s="152"/>
      <c r="AT195" s="152"/>
      <c r="AU195" s="152"/>
      <c r="AV195" s="152"/>
      <c r="AW195" s="152"/>
      <c r="AX195" s="152"/>
      <c r="AY195" s="152"/>
      <c r="AZ195" s="152"/>
      <c r="BA195" s="152"/>
      <c r="BB195" s="152"/>
      <c r="BC195" s="152"/>
      <c r="BD195" s="152"/>
      <c r="BE195" s="152"/>
      <c r="BF195" s="152"/>
      <c r="BG195" s="152"/>
      <c r="BH195" s="152"/>
    </row>
    <row r="196" spans="1:60" outlineLevel="1" x14ac:dyDescent="0.2">
      <c r="A196" s="159"/>
      <c r="B196" s="160"/>
      <c r="C196" s="272" t="s">
        <v>440</v>
      </c>
      <c r="D196" s="273"/>
      <c r="E196" s="273"/>
      <c r="F196" s="273"/>
      <c r="G196" s="273"/>
      <c r="H196" s="162"/>
      <c r="I196" s="162"/>
      <c r="J196" s="162"/>
      <c r="K196" s="162"/>
      <c r="L196" s="162"/>
      <c r="M196" s="162"/>
      <c r="N196" s="162"/>
      <c r="O196" s="162"/>
      <c r="P196" s="162"/>
      <c r="Q196" s="162"/>
      <c r="R196" s="162"/>
      <c r="S196" s="162"/>
      <c r="T196" s="162"/>
      <c r="U196" s="162"/>
      <c r="V196" s="162"/>
      <c r="W196" s="162"/>
      <c r="X196" s="152"/>
      <c r="Y196" s="152"/>
      <c r="Z196" s="152"/>
      <c r="AA196" s="152"/>
      <c r="AB196" s="152"/>
      <c r="AC196" s="152"/>
      <c r="AD196" s="152"/>
      <c r="AE196" s="152"/>
      <c r="AF196" s="152"/>
      <c r="AG196" s="152" t="s">
        <v>329</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70" t="s">
        <v>532</v>
      </c>
      <c r="D197" s="271"/>
      <c r="E197" s="271"/>
      <c r="F197" s="271"/>
      <c r="G197" s="271"/>
      <c r="H197" s="162"/>
      <c r="I197" s="162"/>
      <c r="J197" s="162"/>
      <c r="K197" s="162"/>
      <c r="L197" s="162"/>
      <c r="M197" s="162"/>
      <c r="N197" s="162"/>
      <c r="O197" s="162"/>
      <c r="P197" s="162"/>
      <c r="Q197" s="162"/>
      <c r="R197" s="162"/>
      <c r="S197" s="162"/>
      <c r="T197" s="162"/>
      <c r="U197" s="162"/>
      <c r="V197" s="162"/>
      <c r="W197" s="162"/>
      <c r="X197" s="152"/>
      <c r="Y197" s="152"/>
      <c r="Z197" s="152"/>
      <c r="AA197" s="152"/>
      <c r="AB197" s="152"/>
      <c r="AC197" s="152"/>
      <c r="AD197" s="152"/>
      <c r="AE197" s="152"/>
      <c r="AF197" s="152"/>
      <c r="AG197" s="152" t="s">
        <v>329</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71">
        <v>73</v>
      </c>
      <c r="B198" s="172" t="s">
        <v>543</v>
      </c>
      <c r="C198" s="188" t="s">
        <v>544</v>
      </c>
      <c r="D198" s="173" t="s">
        <v>332</v>
      </c>
      <c r="E198" s="174">
        <v>57.5</v>
      </c>
      <c r="F198" s="175"/>
      <c r="G198" s="176">
        <f>ROUND(E198*F198,2)</f>
        <v>0</v>
      </c>
      <c r="H198" s="175"/>
      <c r="I198" s="176">
        <f>ROUND(E198*H198,2)</f>
        <v>0</v>
      </c>
      <c r="J198" s="175"/>
      <c r="K198" s="176">
        <f>ROUND(E198*J198,2)</f>
        <v>0</v>
      </c>
      <c r="L198" s="176">
        <v>15</v>
      </c>
      <c r="M198" s="176">
        <f>G198*(1+L198/100)</f>
        <v>0</v>
      </c>
      <c r="N198" s="176">
        <v>8.0000000000000007E-5</v>
      </c>
      <c r="O198" s="176">
        <f>ROUND(E198*N198,2)</f>
        <v>0</v>
      </c>
      <c r="P198" s="176">
        <v>0</v>
      </c>
      <c r="Q198" s="176">
        <f>ROUND(E198*P198,2)</f>
        <v>0</v>
      </c>
      <c r="R198" s="176"/>
      <c r="S198" s="176" t="s">
        <v>311</v>
      </c>
      <c r="T198" s="177" t="s">
        <v>297</v>
      </c>
      <c r="U198" s="162">
        <v>0.14200000000000002</v>
      </c>
      <c r="V198" s="162">
        <f>ROUND(E198*U198,2)</f>
        <v>8.17</v>
      </c>
      <c r="W198" s="162"/>
      <c r="X198" s="152"/>
      <c r="Y198" s="152"/>
      <c r="Z198" s="152"/>
      <c r="AA198" s="152"/>
      <c r="AB198" s="152"/>
      <c r="AC198" s="152"/>
      <c r="AD198" s="152"/>
      <c r="AE198" s="152"/>
      <c r="AF198" s="152"/>
      <c r="AG198" s="152" t="s">
        <v>324</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272" t="s">
        <v>440</v>
      </c>
      <c r="D199" s="273"/>
      <c r="E199" s="273"/>
      <c r="F199" s="273"/>
      <c r="G199" s="273"/>
      <c r="H199" s="162"/>
      <c r="I199" s="162"/>
      <c r="J199" s="162"/>
      <c r="K199" s="162"/>
      <c r="L199" s="162"/>
      <c r="M199" s="162"/>
      <c r="N199" s="162"/>
      <c r="O199" s="162"/>
      <c r="P199" s="162"/>
      <c r="Q199" s="162"/>
      <c r="R199" s="162"/>
      <c r="S199" s="162"/>
      <c r="T199" s="162"/>
      <c r="U199" s="162"/>
      <c r="V199" s="162"/>
      <c r="W199" s="162"/>
      <c r="X199" s="152"/>
      <c r="Y199" s="152"/>
      <c r="Z199" s="152"/>
      <c r="AA199" s="152"/>
      <c r="AB199" s="152"/>
      <c r="AC199" s="152"/>
      <c r="AD199" s="152"/>
      <c r="AE199" s="152"/>
      <c r="AF199" s="152"/>
      <c r="AG199" s="152" t="s">
        <v>329</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outlineLevel="1" x14ac:dyDescent="0.2">
      <c r="A200" s="159"/>
      <c r="B200" s="160"/>
      <c r="C200" s="270" t="s">
        <v>532</v>
      </c>
      <c r="D200" s="271"/>
      <c r="E200" s="271"/>
      <c r="F200" s="271"/>
      <c r="G200" s="271"/>
      <c r="H200" s="162"/>
      <c r="I200" s="162"/>
      <c r="J200" s="162"/>
      <c r="K200" s="162"/>
      <c r="L200" s="162"/>
      <c r="M200" s="162"/>
      <c r="N200" s="162"/>
      <c r="O200" s="162"/>
      <c r="P200" s="162"/>
      <c r="Q200" s="162"/>
      <c r="R200" s="162"/>
      <c r="S200" s="162"/>
      <c r="T200" s="162"/>
      <c r="U200" s="162"/>
      <c r="V200" s="162"/>
      <c r="W200" s="162"/>
      <c r="X200" s="152"/>
      <c r="Y200" s="152"/>
      <c r="Z200" s="152"/>
      <c r="AA200" s="152"/>
      <c r="AB200" s="152"/>
      <c r="AC200" s="152"/>
      <c r="AD200" s="152"/>
      <c r="AE200" s="152"/>
      <c r="AF200" s="152"/>
      <c r="AG200" s="152" t="s">
        <v>329</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78">
        <v>74</v>
      </c>
      <c r="B201" s="179" t="s">
        <v>545</v>
      </c>
      <c r="C201" s="187" t="s">
        <v>546</v>
      </c>
      <c r="D201" s="180" t="s">
        <v>332</v>
      </c>
      <c r="E201" s="181">
        <v>355</v>
      </c>
      <c r="F201" s="182"/>
      <c r="G201" s="183">
        <f t="shared" ref="G201:G212" si="21">ROUND(E201*F201,2)</f>
        <v>0</v>
      </c>
      <c r="H201" s="182"/>
      <c r="I201" s="183">
        <f t="shared" ref="I201:I212" si="22">ROUND(E201*H201,2)</f>
        <v>0</v>
      </c>
      <c r="J201" s="182"/>
      <c r="K201" s="183">
        <f t="shared" ref="K201:K212" si="23">ROUND(E201*J201,2)</f>
        <v>0</v>
      </c>
      <c r="L201" s="183">
        <v>15</v>
      </c>
      <c r="M201" s="183">
        <f t="shared" ref="M201:M212" si="24">G201*(1+L201/100)</f>
        <v>0</v>
      </c>
      <c r="N201" s="183">
        <v>0</v>
      </c>
      <c r="O201" s="183">
        <f t="shared" ref="O201:O212" si="25">ROUND(E201*N201,2)</f>
        <v>0</v>
      </c>
      <c r="P201" s="183">
        <v>0</v>
      </c>
      <c r="Q201" s="183">
        <f t="shared" ref="Q201:Q212" si="26">ROUND(E201*P201,2)</f>
        <v>0</v>
      </c>
      <c r="R201" s="183"/>
      <c r="S201" s="183" t="s">
        <v>311</v>
      </c>
      <c r="T201" s="184" t="s">
        <v>297</v>
      </c>
      <c r="U201" s="162">
        <v>8.2000000000000003E-2</v>
      </c>
      <c r="V201" s="162">
        <f t="shared" ref="V201:V212" si="27">ROUND(E201*U201,2)</f>
        <v>29.11</v>
      </c>
      <c r="W201" s="162"/>
      <c r="X201" s="152"/>
      <c r="Y201" s="152"/>
      <c r="Z201" s="152"/>
      <c r="AA201" s="152"/>
      <c r="AB201" s="152"/>
      <c r="AC201" s="152"/>
      <c r="AD201" s="152"/>
      <c r="AE201" s="152"/>
      <c r="AF201" s="152"/>
      <c r="AG201" s="152" t="s">
        <v>324</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78">
        <v>75</v>
      </c>
      <c r="B202" s="179" t="s">
        <v>547</v>
      </c>
      <c r="C202" s="187" t="s">
        <v>548</v>
      </c>
      <c r="D202" s="180" t="s">
        <v>332</v>
      </c>
      <c r="E202" s="181">
        <v>104.5</v>
      </c>
      <c r="F202" s="182"/>
      <c r="G202" s="183">
        <f t="shared" si="21"/>
        <v>0</v>
      </c>
      <c r="H202" s="182"/>
      <c r="I202" s="183">
        <f t="shared" si="22"/>
        <v>0</v>
      </c>
      <c r="J202" s="182"/>
      <c r="K202" s="183">
        <f t="shared" si="23"/>
        <v>0</v>
      </c>
      <c r="L202" s="183">
        <v>15</v>
      </c>
      <c r="M202" s="183">
        <f t="shared" si="24"/>
        <v>0</v>
      </c>
      <c r="N202" s="183">
        <v>0</v>
      </c>
      <c r="O202" s="183">
        <f t="shared" si="25"/>
        <v>0</v>
      </c>
      <c r="P202" s="183">
        <v>0</v>
      </c>
      <c r="Q202" s="183">
        <f t="shared" si="26"/>
        <v>0</v>
      </c>
      <c r="R202" s="183"/>
      <c r="S202" s="183" t="s">
        <v>311</v>
      </c>
      <c r="T202" s="184" t="s">
        <v>297</v>
      </c>
      <c r="U202" s="162">
        <v>0.114</v>
      </c>
      <c r="V202" s="162">
        <f t="shared" si="27"/>
        <v>11.91</v>
      </c>
      <c r="W202" s="162"/>
      <c r="X202" s="152"/>
      <c r="Y202" s="152"/>
      <c r="Z202" s="152"/>
      <c r="AA202" s="152"/>
      <c r="AB202" s="152"/>
      <c r="AC202" s="152"/>
      <c r="AD202" s="152"/>
      <c r="AE202" s="152"/>
      <c r="AF202" s="152"/>
      <c r="AG202" s="152" t="s">
        <v>324</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78">
        <v>76</v>
      </c>
      <c r="B203" s="179" t="s">
        <v>549</v>
      </c>
      <c r="C203" s="187" t="s">
        <v>550</v>
      </c>
      <c r="D203" s="180" t="s">
        <v>332</v>
      </c>
      <c r="E203" s="181">
        <v>14.5</v>
      </c>
      <c r="F203" s="182"/>
      <c r="G203" s="183">
        <f t="shared" si="21"/>
        <v>0</v>
      </c>
      <c r="H203" s="182"/>
      <c r="I203" s="183">
        <f t="shared" si="22"/>
        <v>0</v>
      </c>
      <c r="J203" s="182"/>
      <c r="K203" s="183">
        <f t="shared" si="23"/>
        <v>0</v>
      </c>
      <c r="L203" s="183">
        <v>15</v>
      </c>
      <c r="M203" s="183">
        <f t="shared" si="24"/>
        <v>0</v>
      </c>
      <c r="N203" s="183">
        <v>0</v>
      </c>
      <c r="O203" s="183">
        <f t="shared" si="25"/>
        <v>0</v>
      </c>
      <c r="P203" s="183">
        <v>0</v>
      </c>
      <c r="Q203" s="183">
        <f t="shared" si="26"/>
        <v>0</v>
      </c>
      <c r="R203" s="183"/>
      <c r="S203" s="183" t="s">
        <v>311</v>
      </c>
      <c r="T203" s="184" t="s">
        <v>297</v>
      </c>
      <c r="U203" s="162">
        <v>0.15500000000000003</v>
      </c>
      <c r="V203" s="162">
        <f t="shared" si="27"/>
        <v>2.25</v>
      </c>
      <c r="W203" s="162"/>
      <c r="X203" s="152"/>
      <c r="Y203" s="152"/>
      <c r="Z203" s="152"/>
      <c r="AA203" s="152"/>
      <c r="AB203" s="152"/>
      <c r="AC203" s="152"/>
      <c r="AD203" s="152"/>
      <c r="AE203" s="152"/>
      <c r="AF203" s="152"/>
      <c r="AG203" s="152" t="s">
        <v>324</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78">
        <v>77</v>
      </c>
      <c r="B204" s="179" t="s">
        <v>551</v>
      </c>
      <c r="C204" s="187" t="s">
        <v>552</v>
      </c>
      <c r="D204" s="180" t="s">
        <v>366</v>
      </c>
      <c r="E204" s="181">
        <v>13</v>
      </c>
      <c r="F204" s="182"/>
      <c r="G204" s="183">
        <f t="shared" si="21"/>
        <v>0</v>
      </c>
      <c r="H204" s="182"/>
      <c r="I204" s="183">
        <f t="shared" si="22"/>
        <v>0</v>
      </c>
      <c r="J204" s="182"/>
      <c r="K204" s="183">
        <f t="shared" si="23"/>
        <v>0</v>
      </c>
      <c r="L204" s="183">
        <v>15</v>
      </c>
      <c r="M204" s="183">
        <f t="shared" si="24"/>
        <v>0</v>
      </c>
      <c r="N204" s="183">
        <v>0</v>
      </c>
      <c r="O204" s="183">
        <f t="shared" si="25"/>
        <v>0</v>
      </c>
      <c r="P204" s="183">
        <v>0</v>
      </c>
      <c r="Q204" s="183">
        <f t="shared" si="26"/>
        <v>0</v>
      </c>
      <c r="R204" s="183"/>
      <c r="S204" s="183" t="s">
        <v>311</v>
      </c>
      <c r="T204" s="184" t="s">
        <v>297</v>
      </c>
      <c r="U204" s="162">
        <v>8.3000000000000004E-2</v>
      </c>
      <c r="V204" s="162">
        <f t="shared" si="27"/>
        <v>1.08</v>
      </c>
      <c r="W204" s="162"/>
      <c r="X204" s="152"/>
      <c r="Y204" s="152"/>
      <c r="Z204" s="152"/>
      <c r="AA204" s="152"/>
      <c r="AB204" s="152"/>
      <c r="AC204" s="152"/>
      <c r="AD204" s="152"/>
      <c r="AE204" s="152"/>
      <c r="AF204" s="152"/>
      <c r="AG204" s="152" t="s">
        <v>324</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78">
        <v>78</v>
      </c>
      <c r="B205" s="179" t="s">
        <v>553</v>
      </c>
      <c r="C205" s="187" t="s">
        <v>554</v>
      </c>
      <c r="D205" s="180" t="s">
        <v>366</v>
      </c>
      <c r="E205" s="181">
        <v>5</v>
      </c>
      <c r="F205" s="182"/>
      <c r="G205" s="183">
        <f t="shared" si="21"/>
        <v>0</v>
      </c>
      <c r="H205" s="182"/>
      <c r="I205" s="183">
        <f t="shared" si="22"/>
        <v>0</v>
      </c>
      <c r="J205" s="182"/>
      <c r="K205" s="183">
        <f t="shared" si="23"/>
        <v>0</v>
      </c>
      <c r="L205" s="183">
        <v>15</v>
      </c>
      <c r="M205" s="183">
        <f t="shared" si="24"/>
        <v>0</v>
      </c>
      <c r="N205" s="183">
        <v>1.8000000000000002E-3</v>
      </c>
      <c r="O205" s="183">
        <f t="shared" si="25"/>
        <v>0.01</v>
      </c>
      <c r="P205" s="183">
        <v>0</v>
      </c>
      <c r="Q205" s="183">
        <f t="shared" si="26"/>
        <v>0</v>
      </c>
      <c r="R205" s="183"/>
      <c r="S205" s="183" t="s">
        <v>311</v>
      </c>
      <c r="T205" s="184" t="s">
        <v>297</v>
      </c>
      <c r="U205" s="162">
        <v>0.16500000000000001</v>
      </c>
      <c r="V205" s="162">
        <f t="shared" si="27"/>
        <v>0.83</v>
      </c>
      <c r="W205" s="162"/>
      <c r="X205" s="152"/>
      <c r="Y205" s="152"/>
      <c r="Z205" s="152"/>
      <c r="AA205" s="152"/>
      <c r="AB205" s="152"/>
      <c r="AC205" s="152"/>
      <c r="AD205" s="152"/>
      <c r="AE205" s="152"/>
      <c r="AF205" s="152"/>
      <c r="AG205" s="152" t="s">
        <v>324</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78">
        <v>79</v>
      </c>
      <c r="B206" s="179" t="s">
        <v>555</v>
      </c>
      <c r="C206" s="187" t="s">
        <v>556</v>
      </c>
      <c r="D206" s="180" t="s">
        <v>366</v>
      </c>
      <c r="E206" s="181">
        <v>54</v>
      </c>
      <c r="F206" s="182"/>
      <c r="G206" s="183">
        <f t="shared" si="21"/>
        <v>0</v>
      </c>
      <c r="H206" s="182"/>
      <c r="I206" s="183">
        <f t="shared" si="22"/>
        <v>0</v>
      </c>
      <c r="J206" s="182"/>
      <c r="K206" s="183">
        <f t="shared" si="23"/>
        <v>0</v>
      </c>
      <c r="L206" s="183">
        <v>15</v>
      </c>
      <c r="M206" s="183">
        <f t="shared" si="24"/>
        <v>0</v>
      </c>
      <c r="N206" s="183">
        <v>3.1000000000000005E-4</v>
      </c>
      <c r="O206" s="183">
        <f t="shared" si="25"/>
        <v>0.02</v>
      </c>
      <c r="P206" s="183">
        <v>0</v>
      </c>
      <c r="Q206" s="183">
        <f t="shared" si="26"/>
        <v>0</v>
      </c>
      <c r="R206" s="183"/>
      <c r="S206" s="183" t="s">
        <v>311</v>
      </c>
      <c r="T206" s="184" t="s">
        <v>297</v>
      </c>
      <c r="U206" s="162">
        <v>0.20700000000000002</v>
      </c>
      <c r="V206" s="162">
        <f t="shared" si="27"/>
        <v>11.18</v>
      </c>
      <c r="W206" s="162"/>
      <c r="X206" s="152"/>
      <c r="Y206" s="152"/>
      <c r="Z206" s="152"/>
      <c r="AA206" s="152"/>
      <c r="AB206" s="152"/>
      <c r="AC206" s="152"/>
      <c r="AD206" s="152"/>
      <c r="AE206" s="152"/>
      <c r="AF206" s="152"/>
      <c r="AG206" s="152" t="s">
        <v>324</v>
      </c>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outlineLevel="1" x14ac:dyDescent="0.2">
      <c r="A207" s="178">
        <v>80</v>
      </c>
      <c r="B207" s="179" t="s">
        <v>557</v>
      </c>
      <c r="C207" s="187" t="s">
        <v>558</v>
      </c>
      <c r="D207" s="180" t="s">
        <v>366</v>
      </c>
      <c r="E207" s="181">
        <v>19</v>
      </c>
      <c r="F207" s="182"/>
      <c r="G207" s="183">
        <f t="shared" si="21"/>
        <v>0</v>
      </c>
      <c r="H207" s="182"/>
      <c r="I207" s="183">
        <f t="shared" si="22"/>
        <v>0</v>
      </c>
      <c r="J207" s="182"/>
      <c r="K207" s="183">
        <f t="shared" si="23"/>
        <v>0</v>
      </c>
      <c r="L207" s="183">
        <v>15</v>
      </c>
      <c r="M207" s="183">
        <f t="shared" si="24"/>
        <v>0</v>
      </c>
      <c r="N207" s="183">
        <v>4.8000000000000001E-4</v>
      </c>
      <c r="O207" s="183">
        <f t="shared" si="25"/>
        <v>0.01</v>
      </c>
      <c r="P207" s="183">
        <v>0</v>
      </c>
      <c r="Q207" s="183">
        <f t="shared" si="26"/>
        <v>0</v>
      </c>
      <c r="R207" s="183"/>
      <c r="S207" s="183" t="s">
        <v>311</v>
      </c>
      <c r="T207" s="184" t="s">
        <v>297</v>
      </c>
      <c r="U207" s="162">
        <v>0.22700000000000001</v>
      </c>
      <c r="V207" s="162">
        <f t="shared" si="27"/>
        <v>4.3099999999999996</v>
      </c>
      <c r="W207" s="162"/>
      <c r="X207" s="152"/>
      <c r="Y207" s="152"/>
      <c r="Z207" s="152"/>
      <c r="AA207" s="152"/>
      <c r="AB207" s="152"/>
      <c r="AC207" s="152"/>
      <c r="AD207" s="152"/>
      <c r="AE207" s="152"/>
      <c r="AF207" s="152"/>
      <c r="AG207" s="152" t="s">
        <v>324</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outlineLevel="1" x14ac:dyDescent="0.2">
      <c r="A208" s="178">
        <v>81</v>
      </c>
      <c r="B208" s="179" t="s">
        <v>559</v>
      </c>
      <c r="C208" s="187" t="s">
        <v>560</v>
      </c>
      <c r="D208" s="180" t="s">
        <v>366</v>
      </c>
      <c r="E208" s="181">
        <v>3</v>
      </c>
      <c r="F208" s="182"/>
      <c r="G208" s="183">
        <f t="shared" si="21"/>
        <v>0</v>
      </c>
      <c r="H208" s="182"/>
      <c r="I208" s="183">
        <f t="shared" si="22"/>
        <v>0</v>
      </c>
      <c r="J208" s="182"/>
      <c r="K208" s="183">
        <f t="shared" si="23"/>
        <v>0</v>
      </c>
      <c r="L208" s="183">
        <v>15</v>
      </c>
      <c r="M208" s="183">
        <f t="shared" si="24"/>
        <v>0</v>
      </c>
      <c r="N208" s="183">
        <v>6.8000000000000005E-4</v>
      </c>
      <c r="O208" s="183">
        <f t="shared" si="25"/>
        <v>0</v>
      </c>
      <c r="P208" s="183">
        <v>0</v>
      </c>
      <c r="Q208" s="183">
        <f t="shared" si="26"/>
        <v>0</v>
      </c>
      <c r="R208" s="183"/>
      <c r="S208" s="183" t="s">
        <v>311</v>
      </c>
      <c r="T208" s="184" t="s">
        <v>297</v>
      </c>
      <c r="U208" s="162">
        <v>0.26900000000000002</v>
      </c>
      <c r="V208" s="162">
        <f t="shared" si="27"/>
        <v>0.81</v>
      </c>
      <c r="W208" s="162"/>
      <c r="X208" s="152"/>
      <c r="Y208" s="152"/>
      <c r="Z208" s="152"/>
      <c r="AA208" s="152"/>
      <c r="AB208" s="152"/>
      <c r="AC208" s="152"/>
      <c r="AD208" s="152"/>
      <c r="AE208" s="152"/>
      <c r="AF208" s="152"/>
      <c r="AG208" s="152" t="s">
        <v>324</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78">
        <v>82</v>
      </c>
      <c r="B209" s="179" t="s">
        <v>561</v>
      </c>
      <c r="C209" s="187" t="s">
        <v>562</v>
      </c>
      <c r="D209" s="180" t="s">
        <v>366</v>
      </c>
      <c r="E209" s="181">
        <v>1</v>
      </c>
      <c r="F209" s="182"/>
      <c r="G209" s="183">
        <f t="shared" si="21"/>
        <v>0</v>
      </c>
      <c r="H209" s="182"/>
      <c r="I209" s="183">
        <f t="shared" si="22"/>
        <v>0</v>
      </c>
      <c r="J209" s="182"/>
      <c r="K209" s="183">
        <f t="shared" si="23"/>
        <v>0</v>
      </c>
      <c r="L209" s="183">
        <v>15</v>
      </c>
      <c r="M209" s="183">
        <f t="shared" si="24"/>
        <v>0</v>
      </c>
      <c r="N209" s="183">
        <v>1.0400000000000001E-3</v>
      </c>
      <c r="O209" s="183">
        <f t="shared" si="25"/>
        <v>0</v>
      </c>
      <c r="P209" s="183">
        <v>0</v>
      </c>
      <c r="Q209" s="183">
        <f t="shared" si="26"/>
        <v>0</v>
      </c>
      <c r="R209" s="183"/>
      <c r="S209" s="183" t="s">
        <v>311</v>
      </c>
      <c r="T209" s="184" t="s">
        <v>297</v>
      </c>
      <c r="U209" s="162">
        <v>0.35100000000000003</v>
      </c>
      <c r="V209" s="162">
        <f t="shared" si="27"/>
        <v>0.35</v>
      </c>
      <c r="W209" s="162"/>
      <c r="X209" s="152"/>
      <c r="Y209" s="152"/>
      <c r="Z209" s="152"/>
      <c r="AA209" s="152"/>
      <c r="AB209" s="152"/>
      <c r="AC209" s="152"/>
      <c r="AD209" s="152"/>
      <c r="AE209" s="152"/>
      <c r="AF209" s="152"/>
      <c r="AG209" s="152" t="s">
        <v>324</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ht="22.5" outlineLevel="1" x14ac:dyDescent="0.2">
      <c r="A210" s="178">
        <v>83</v>
      </c>
      <c r="B210" s="179" t="s">
        <v>563</v>
      </c>
      <c r="C210" s="187" t="s">
        <v>564</v>
      </c>
      <c r="D210" s="180" t="s">
        <v>366</v>
      </c>
      <c r="E210" s="181">
        <v>18</v>
      </c>
      <c r="F210" s="182"/>
      <c r="G210" s="183">
        <f t="shared" si="21"/>
        <v>0</v>
      </c>
      <c r="H210" s="182"/>
      <c r="I210" s="183">
        <f t="shared" si="22"/>
        <v>0</v>
      </c>
      <c r="J210" s="182"/>
      <c r="K210" s="183">
        <f t="shared" si="23"/>
        <v>0</v>
      </c>
      <c r="L210" s="183">
        <v>15</v>
      </c>
      <c r="M210" s="183">
        <f t="shared" si="24"/>
        <v>0</v>
      </c>
      <c r="N210" s="183">
        <v>2.4400000000000003E-3</v>
      </c>
      <c r="O210" s="183">
        <f t="shared" si="25"/>
        <v>0.04</v>
      </c>
      <c r="P210" s="183">
        <v>0</v>
      </c>
      <c r="Q210" s="183">
        <f t="shared" si="26"/>
        <v>0</v>
      </c>
      <c r="R210" s="183"/>
      <c r="S210" s="183" t="s">
        <v>311</v>
      </c>
      <c r="T210" s="184" t="s">
        <v>297</v>
      </c>
      <c r="U210" s="162">
        <v>0.39300000000000002</v>
      </c>
      <c r="V210" s="162">
        <f t="shared" si="27"/>
        <v>7.07</v>
      </c>
      <c r="W210" s="162"/>
      <c r="X210" s="152"/>
      <c r="Y210" s="152"/>
      <c r="Z210" s="152"/>
      <c r="AA210" s="152"/>
      <c r="AB210" s="152"/>
      <c r="AC210" s="152"/>
      <c r="AD210" s="152"/>
      <c r="AE210" s="152"/>
      <c r="AF210" s="152"/>
      <c r="AG210" s="152" t="s">
        <v>324</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ht="22.5" outlineLevel="1" x14ac:dyDescent="0.2">
      <c r="A211" s="178">
        <v>84</v>
      </c>
      <c r="B211" s="179" t="s">
        <v>565</v>
      </c>
      <c r="C211" s="187" t="s">
        <v>566</v>
      </c>
      <c r="D211" s="180" t="s">
        <v>366</v>
      </c>
      <c r="E211" s="181">
        <v>18</v>
      </c>
      <c r="F211" s="182"/>
      <c r="G211" s="183">
        <f t="shared" si="21"/>
        <v>0</v>
      </c>
      <c r="H211" s="182"/>
      <c r="I211" s="183">
        <f t="shared" si="22"/>
        <v>0</v>
      </c>
      <c r="J211" s="182"/>
      <c r="K211" s="183">
        <f t="shared" si="23"/>
        <v>0</v>
      </c>
      <c r="L211" s="183">
        <v>15</v>
      </c>
      <c r="M211" s="183">
        <f t="shared" si="24"/>
        <v>0</v>
      </c>
      <c r="N211" s="183">
        <v>2.4400000000000003E-3</v>
      </c>
      <c r="O211" s="183">
        <f t="shared" si="25"/>
        <v>0.04</v>
      </c>
      <c r="P211" s="183">
        <v>0</v>
      </c>
      <c r="Q211" s="183">
        <f t="shared" si="26"/>
        <v>0</v>
      </c>
      <c r="R211" s="183"/>
      <c r="S211" s="183" t="s">
        <v>311</v>
      </c>
      <c r="T211" s="184" t="s">
        <v>297</v>
      </c>
      <c r="U211" s="162">
        <v>0.39300000000000002</v>
      </c>
      <c r="V211" s="162">
        <f t="shared" si="27"/>
        <v>7.07</v>
      </c>
      <c r="W211" s="162"/>
      <c r="X211" s="152"/>
      <c r="Y211" s="152"/>
      <c r="Z211" s="152"/>
      <c r="AA211" s="152"/>
      <c r="AB211" s="152"/>
      <c r="AC211" s="152"/>
      <c r="AD211" s="152"/>
      <c r="AE211" s="152"/>
      <c r="AF211" s="152"/>
      <c r="AG211" s="152" t="s">
        <v>324</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71">
        <v>85</v>
      </c>
      <c r="B212" s="172" t="s">
        <v>567</v>
      </c>
      <c r="C212" s="188" t="s">
        <v>568</v>
      </c>
      <c r="D212" s="173" t="s">
        <v>332</v>
      </c>
      <c r="E212" s="174">
        <v>581</v>
      </c>
      <c r="F212" s="175"/>
      <c r="G212" s="176">
        <f t="shared" si="21"/>
        <v>0</v>
      </c>
      <c r="H212" s="175"/>
      <c r="I212" s="176">
        <f t="shared" si="22"/>
        <v>0</v>
      </c>
      <c r="J212" s="175"/>
      <c r="K212" s="176">
        <f t="shared" si="23"/>
        <v>0</v>
      </c>
      <c r="L212" s="176">
        <v>15</v>
      </c>
      <c r="M212" s="176">
        <f t="shared" si="24"/>
        <v>0</v>
      </c>
      <c r="N212" s="176">
        <v>0</v>
      </c>
      <c r="O212" s="176">
        <f t="shared" si="25"/>
        <v>0</v>
      </c>
      <c r="P212" s="176">
        <v>0</v>
      </c>
      <c r="Q212" s="176">
        <f t="shared" si="26"/>
        <v>0</v>
      </c>
      <c r="R212" s="176"/>
      <c r="S212" s="176" t="s">
        <v>311</v>
      </c>
      <c r="T212" s="177" t="s">
        <v>297</v>
      </c>
      <c r="U212" s="162">
        <v>2.9000000000000001E-2</v>
      </c>
      <c r="V212" s="162">
        <f t="shared" si="27"/>
        <v>16.850000000000001</v>
      </c>
      <c r="W212" s="162"/>
      <c r="X212" s="152"/>
      <c r="Y212" s="152"/>
      <c r="Z212" s="152"/>
      <c r="AA212" s="152"/>
      <c r="AB212" s="152"/>
      <c r="AC212" s="152"/>
      <c r="AD212" s="152"/>
      <c r="AE212" s="152"/>
      <c r="AF212" s="152"/>
      <c r="AG212" s="152" t="s">
        <v>324</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59"/>
      <c r="B213" s="160"/>
      <c r="C213" s="272" t="s">
        <v>521</v>
      </c>
      <c r="D213" s="273"/>
      <c r="E213" s="273"/>
      <c r="F213" s="273"/>
      <c r="G213" s="273"/>
      <c r="H213" s="162"/>
      <c r="I213" s="162"/>
      <c r="J213" s="162"/>
      <c r="K213" s="162"/>
      <c r="L213" s="162"/>
      <c r="M213" s="162"/>
      <c r="N213" s="162"/>
      <c r="O213" s="162"/>
      <c r="P213" s="162"/>
      <c r="Q213" s="162"/>
      <c r="R213" s="162"/>
      <c r="S213" s="162"/>
      <c r="T213" s="162"/>
      <c r="U213" s="162"/>
      <c r="V213" s="162"/>
      <c r="W213" s="162"/>
      <c r="X213" s="152"/>
      <c r="Y213" s="152"/>
      <c r="Z213" s="152"/>
      <c r="AA213" s="152"/>
      <c r="AB213" s="152"/>
      <c r="AC213" s="152"/>
      <c r="AD213" s="152"/>
      <c r="AE213" s="152"/>
      <c r="AF213" s="152"/>
      <c r="AG213" s="152" t="s">
        <v>329</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71">
        <v>86</v>
      </c>
      <c r="B214" s="172" t="s">
        <v>569</v>
      </c>
      <c r="C214" s="188" t="s">
        <v>570</v>
      </c>
      <c r="D214" s="173" t="s">
        <v>332</v>
      </c>
      <c r="E214" s="174">
        <v>116</v>
      </c>
      <c r="F214" s="175"/>
      <c r="G214" s="176">
        <f>ROUND(E214*F214,2)</f>
        <v>0</v>
      </c>
      <c r="H214" s="175"/>
      <c r="I214" s="176">
        <f>ROUND(E214*H214,2)</f>
        <v>0</v>
      </c>
      <c r="J214" s="175"/>
      <c r="K214" s="176">
        <f>ROUND(E214*J214,2)</f>
        <v>0</v>
      </c>
      <c r="L214" s="176">
        <v>15</v>
      </c>
      <c r="M214" s="176">
        <f>G214*(1+L214/100)</f>
        <v>0</v>
      </c>
      <c r="N214" s="176">
        <v>0</v>
      </c>
      <c r="O214" s="176">
        <f>ROUND(E214*N214,2)</f>
        <v>0</v>
      </c>
      <c r="P214" s="176">
        <v>0</v>
      </c>
      <c r="Q214" s="176">
        <f>ROUND(E214*P214,2)</f>
        <v>0</v>
      </c>
      <c r="R214" s="176"/>
      <c r="S214" s="176" t="s">
        <v>311</v>
      </c>
      <c r="T214" s="177" t="s">
        <v>297</v>
      </c>
      <c r="U214" s="162">
        <v>3.1000000000000003E-2</v>
      </c>
      <c r="V214" s="162">
        <f>ROUND(E214*U214,2)</f>
        <v>3.6</v>
      </c>
      <c r="W214" s="162"/>
      <c r="X214" s="152"/>
      <c r="Y214" s="152"/>
      <c r="Z214" s="152"/>
      <c r="AA214" s="152"/>
      <c r="AB214" s="152"/>
      <c r="AC214" s="152"/>
      <c r="AD214" s="152"/>
      <c r="AE214" s="152"/>
      <c r="AF214" s="152"/>
      <c r="AG214" s="152" t="s">
        <v>324</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59"/>
      <c r="B215" s="160"/>
      <c r="C215" s="272" t="s">
        <v>521</v>
      </c>
      <c r="D215" s="273"/>
      <c r="E215" s="273"/>
      <c r="F215" s="273"/>
      <c r="G215" s="273"/>
      <c r="H215" s="162"/>
      <c r="I215" s="162"/>
      <c r="J215" s="162"/>
      <c r="K215" s="162"/>
      <c r="L215" s="162"/>
      <c r="M215" s="162"/>
      <c r="N215" s="162"/>
      <c r="O215" s="162"/>
      <c r="P215" s="162"/>
      <c r="Q215" s="162"/>
      <c r="R215" s="162"/>
      <c r="S215" s="162"/>
      <c r="T215" s="162"/>
      <c r="U215" s="162"/>
      <c r="V215" s="162"/>
      <c r="W215" s="162"/>
      <c r="X215" s="152"/>
      <c r="Y215" s="152"/>
      <c r="Z215" s="152"/>
      <c r="AA215" s="152"/>
      <c r="AB215" s="152"/>
      <c r="AC215" s="152"/>
      <c r="AD215" s="152"/>
      <c r="AE215" s="152"/>
      <c r="AF215" s="152"/>
      <c r="AG215" s="152" t="s">
        <v>329</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ht="22.5" outlineLevel="1" x14ac:dyDescent="0.2">
      <c r="A216" s="178">
        <v>87</v>
      </c>
      <c r="B216" s="179" t="s">
        <v>571</v>
      </c>
      <c r="C216" s="187" t="s">
        <v>572</v>
      </c>
      <c r="D216" s="180" t="s">
        <v>396</v>
      </c>
      <c r="E216" s="181">
        <v>1.4883600000000001</v>
      </c>
      <c r="F216" s="182"/>
      <c r="G216" s="183">
        <f>ROUND(E216*F216,2)</f>
        <v>0</v>
      </c>
      <c r="H216" s="182"/>
      <c r="I216" s="183">
        <f>ROUND(E216*H216,2)</f>
        <v>0</v>
      </c>
      <c r="J216" s="182"/>
      <c r="K216" s="183">
        <f>ROUND(E216*J216,2)</f>
        <v>0</v>
      </c>
      <c r="L216" s="183">
        <v>15</v>
      </c>
      <c r="M216" s="183">
        <f>G216*(1+L216/100)</f>
        <v>0</v>
      </c>
      <c r="N216" s="183">
        <v>0</v>
      </c>
      <c r="O216" s="183">
        <f>ROUND(E216*N216,2)</f>
        <v>0</v>
      </c>
      <c r="P216" s="183">
        <v>0</v>
      </c>
      <c r="Q216" s="183">
        <f>ROUND(E216*P216,2)</f>
        <v>0</v>
      </c>
      <c r="R216" s="183"/>
      <c r="S216" s="183" t="s">
        <v>311</v>
      </c>
      <c r="T216" s="184" t="s">
        <v>297</v>
      </c>
      <c r="U216" s="162">
        <v>4.1550000000000002</v>
      </c>
      <c r="V216" s="162">
        <f>ROUND(E216*U216,2)</f>
        <v>6.18</v>
      </c>
      <c r="W216" s="162"/>
      <c r="X216" s="152"/>
      <c r="Y216" s="152"/>
      <c r="Z216" s="152"/>
      <c r="AA216" s="152"/>
      <c r="AB216" s="152"/>
      <c r="AC216" s="152"/>
      <c r="AD216" s="152"/>
      <c r="AE216" s="152"/>
      <c r="AF216" s="152"/>
      <c r="AG216" s="152" t="s">
        <v>397</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outlineLevel="1" x14ac:dyDescent="0.2">
      <c r="A217" s="178">
        <v>88</v>
      </c>
      <c r="B217" s="179" t="s">
        <v>573</v>
      </c>
      <c r="C217" s="187" t="s">
        <v>574</v>
      </c>
      <c r="D217" s="180" t="s">
        <v>396</v>
      </c>
      <c r="E217" s="181">
        <v>1.4883600000000001</v>
      </c>
      <c r="F217" s="182"/>
      <c r="G217" s="183">
        <f>ROUND(E217*F217,2)</f>
        <v>0</v>
      </c>
      <c r="H217" s="182"/>
      <c r="I217" s="183">
        <f>ROUND(E217*H217,2)</f>
        <v>0</v>
      </c>
      <c r="J217" s="182"/>
      <c r="K217" s="183">
        <f>ROUND(E217*J217,2)</f>
        <v>0</v>
      </c>
      <c r="L217" s="183">
        <v>15</v>
      </c>
      <c r="M217" s="183">
        <f>G217*(1+L217/100)</f>
        <v>0</v>
      </c>
      <c r="N217" s="183">
        <v>0</v>
      </c>
      <c r="O217" s="183">
        <f>ROUND(E217*N217,2)</f>
        <v>0</v>
      </c>
      <c r="P217" s="183">
        <v>0</v>
      </c>
      <c r="Q217" s="183">
        <f>ROUND(E217*P217,2)</f>
        <v>0</v>
      </c>
      <c r="R217" s="183"/>
      <c r="S217" s="183" t="s">
        <v>311</v>
      </c>
      <c r="T217" s="184" t="s">
        <v>297</v>
      </c>
      <c r="U217" s="162">
        <v>1.3740000000000001</v>
      </c>
      <c r="V217" s="162">
        <f>ROUND(E217*U217,2)</f>
        <v>2.0499999999999998</v>
      </c>
      <c r="W217" s="162"/>
      <c r="X217" s="152"/>
      <c r="Y217" s="152"/>
      <c r="Z217" s="152"/>
      <c r="AA217" s="152"/>
      <c r="AB217" s="152"/>
      <c r="AC217" s="152"/>
      <c r="AD217" s="152"/>
      <c r="AE217" s="152"/>
      <c r="AF217" s="152"/>
      <c r="AG217" s="152" t="s">
        <v>397</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x14ac:dyDescent="0.2">
      <c r="A218" s="178">
        <v>89</v>
      </c>
      <c r="B218" s="179" t="s">
        <v>575</v>
      </c>
      <c r="C218" s="187" t="s">
        <v>576</v>
      </c>
      <c r="D218" s="180" t="s">
        <v>396</v>
      </c>
      <c r="E218" s="181">
        <v>1.4883600000000001</v>
      </c>
      <c r="F218" s="182"/>
      <c r="G218" s="183">
        <f>ROUND(E218*F218,2)</f>
        <v>0</v>
      </c>
      <c r="H218" s="182"/>
      <c r="I218" s="183">
        <f>ROUND(E218*H218,2)</f>
        <v>0</v>
      </c>
      <c r="J218" s="182"/>
      <c r="K218" s="183">
        <f>ROUND(E218*J218,2)</f>
        <v>0</v>
      </c>
      <c r="L218" s="183">
        <v>15</v>
      </c>
      <c r="M218" s="183">
        <f>G218*(1+L218/100)</f>
        <v>0</v>
      </c>
      <c r="N218" s="183">
        <v>0</v>
      </c>
      <c r="O218" s="183">
        <f>ROUND(E218*N218,2)</f>
        <v>0</v>
      </c>
      <c r="P218" s="183">
        <v>0</v>
      </c>
      <c r="Q218" s="183">
        <f>ROUND(E218*P218,2)</f>
        <v>0</v>
      </c>
      <c r="R218" s="183"/>
      <c r="S218" s="183" t="s">
        <v>311</v>
      </c>
      <c r="T218" s="184" t="s">
        <v>297</v>
      </c>
      <c r="U218" s="162">
        <v>0.72500000000000009</v>
      </c>
      <c r="V218" s="162">
        <f>ROUND(E218*U218,2)</f>
        <v>1.08</v>
      </c>
      <c r="W218" s="162"/>
      <c r="X218" s="152"/>
      <c r="Y218" s="152"/>
      <c r="Z218" s="152"/>
      <c r="AA218" s="152"/>
      <c r="AB218" s="152"/>
      <c r="AC218" s="152"/>
      <c r="AD218" s="152"/>
      <c r="AE218" s="152"/>
      <c r="AF218" s="152"/>
      <c r="AG218" s="152" t="s">
        <v>397</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x14ac:dyDescent="0.2">
      <c r="A219" s="165" t="s">
        <v>291</v>
      </c>
      <c r="B219" s="166" t="s">
        <v>244</v>
      </c>
      <c r="C219" s="186" t="s">
        <v>245</v>
      </c>
      <c r="D219" s="167"/>
      <c r="E219" s="168"/>
      <c r="F219" s="169"/>
      <c r="G219" s="169">
        <f>SUMIF(AG220:AG274,"&lt;&gt;NOR",G220:G274)</f>
        <v>0</v>
      </c>
      <c r="H219" s="169"/>
      <c r="I219" s="169">
        <f>SUM(I220:I274)</f>
        <v>0</v>
      </c>
      <c r="J219" s="169"/>
      <c r="K219" s="169">
        <f>SUM(K220:K274)</f>
        <v>0</v>
      </c>
      <c r="L219" s="169"/>
      <c r="M219" s="169">
        <f>SUM(M220:M274)</f>
        <v>0</v>
      </c>
      <c r="N219" s="169"/>
      <c r="O219" s="169">
        <f>SUM(O220:O274)</f>
        <v>0.92000000000000015</v>
      </c>
      <c r="P219" s="169"/>
      <c r="Q219" s="169">
        <f>SUM(Q220:Q274)</f>
        <v>1.1800000000000002</v>
      </c>
      <c r="R219" s="169"/>
      <c r="S219" s="169"/>
      <c r="T219" s="170"/>
      <c r="U219" s="164"/>
      <c r="V219" s="164">
        <f>SUM(V220:V274)</f>
        <v>184.71999999999997</v>
      </c>
      <c r="W219" s="164"/>
      <c r="AG219" t="s">
        <v>292</v>
      </c>
    </row>
    <row r="220" spans="1:60" ht="22.5" outlineLevel="1" x14ac:dyDescent="0.2">
      <c r="A220" s="178">
        <v>90</v>
      </c>
      <c r="B220" s="179" t="s">
        <v>577</v>
      </c>
      <c r="C220" s="187" t="s">
        <v>578</v>
      </c>
      <c r="D220" s="180" t="s">
        <v>579</v>
      </c>
      <c r="E220" s="181">
        <v>22</v>
      </c>
      <c r="F220" s="182"/>
      <c r="G220" s="183">
        <f t="shared" ref="G220:G227" si="28">ROUND(E220*F220,2)</f>
        <v>0</v>
      </c>
      <c r="H220" s="182"/>
      <c r="I220" s="183">
        <f t="shared" ref="I220:I227" si="29">ROUND(E220*H220,2)</f>
        <v>0</v>
      </c>
      <c r="J220" s="182"/>
      <c r="K220" s="183">
        <f t="shared" ref="K220:K227" si="30">ROUND(E220*J220,2)</f>
        <v>0</v>
      </c>
      <c r="L220" s="183">
        <v>15</v>
      </c>
      <c r="M220" s="183">
        <f t="shared" ref="M220:M227" si="31">G220*(1+L220/100)</f>
        <v>0</v>
      </c>
      <c r="N220" s="183">
        <v>0</v>
      </c>
      <c r="O220" s="183">
        <f t="shared" ref="O220:O227" si="32">ROUND(E220*N220,2)</f>
        <v>0</v>
      </c>
      <c r="P220" s="183">
        <v>0</v>
      </c>
      <c r="Q220" s="183">
        <f t="shared" ref="Q220:Q227" si="33">ROUND(E220*P220,2)</f>
        <v>0</v>
      </c>
      <c r="R220" s="183"/>
      <c r="S220" s="183" t="s">
        <v>311</v>
      </c>
      <c r="T220" s="184" t="s">
        <v>297</v>
      </c>
      <c r="U220" s="162">
        <v>0.10500000000000001</v>
      </c>
      <c r="V220" s="162">
        <f t="shared" ref="V220:V227" si="34">ROUND(E220*U220,2)</f>
        <v>2.31</v>
      </c>
      <c r="W220" s="162"/>
      <c r="X220" s="152"/>
      <c r="Y220" s="152"/>
      <c r="Z220" s="152"/>
      <c r="AA220" s="152"/>
      <c r="AB220" s="152"/>
      <c r="AC220" s="152"/>
      <c r="AD220" s="152"/>
      <c r="AE220" s="152"/>
      <c r="AF220" s="152"/>
      <c r="AG220" s="152" t="s">
        <v>324</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ht="22.5" outlineLevel="1" x14ac:dyDescent="0.2">
      <c r="A221" s="178">
        <v>91</v>
      </c>
      <c r="B221" s="179" t="s">
        <v>580</v>
      </c>
      <c r="C221" s="187" t="s">
        <v>581</v>
      </c>
      <c r="D221" s="180" t="s">
        <v>579</v>
      </c>
      <c r="E221" s="181">
        <v>18</v>
      </c>
      <c r="F221" s="182"/>
      <c r="G221" s="183">
        <f t="shared" si="28"/>
        <v>0</v>
      </c>
      <c r="H221" s="182"/>
      <c r="I221" s="183">
        <f t="shared" si="29"/>
        <v>0</v>
      </c>
      <c r="J221" s="182"/>
      <c r="K221" s="183">
        <f t="shared" si="30"/>
        <v>0</v>
      </c>
      <c r="L221" s="183">
        <v>15</v>
      </c>
      <c r="M221" s="183">
        <f t="shared" si="31"/>
        <v>0</v>
      </c>
      <c r="N221" s="183">
        <v>0</v>
      </c>
      <c r="O221" s="183">
        <f t="shared" si="32"/>
        <v>0</v>
      </c>
      <c r="P221" s="183">
        <v>0</v>
      </c>
      <c r="Q221" s="183">
        <f t="shared" si="33"/>
        <v>0</v>
      </c>
      <c r="R221" s="183"/>
      <c r="S221" s="183" t="s">
        <v>311</v>
      </c>
      <c r="T221" s="184" t="s">
        <v>297</v>
      </c>
      <c r="U221" s="162">
        <v>0.10500000000000001</v>
      </c>
      <c r="V221" s="162">
        <f t="shared" si="34"/>
        <v>1.89</v>
      </c>
      <c r="W221" s="162"/>
      <c r="X221" s="152"/>
      <c r="Y221" s="152"/>
      <c r="Z221" s="152"/>
      <c r="AA221" s="152"/>
      <c r="AB221" s="152"/>
      <c r="AC221" s="152"/>
      <c r="AD221" s="152"/>
      <c r="AE221" s="152"/>
      <c r="AF221" s="152"/>
      <c r="AG221" s="152" t="s">
        <v>324</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outlineLevel="1" x14ac:dyDescent="0.2">
      <c r="A222" s="178">
        <v>92</v>
      </c>
      <c r="B222" s="179" t="s">
        <v>582</v>
      </c>
      <c r="C222" s="187" t="s">
        <v>583</v>
      </c>
      <c r="D222" s="180" t="s">
        <v>579</v>
      </c>
      <c r="E222" s="181">
        <v>20</v>
      </c>
      <c r="F222" s="182"/>
      <c r="G222" s="183">
        <f t="shared" si="28"/>
        <v>0</v>
      </c>
      <c r="H222" s="182"/>
      <c r="I222" s="183">
        <f t="shared" si="29"/>
        <v>0</v>
      </c>
      <c r="J222" s="182"/>
      <c r="K222" s="183">
        <f t="shared" si="30"/>
        <v>0</v>
      </c>
      <c r="L222" s="183">
        <v>15</v>
      </c>
      <c r="M222" s="183">
        <f t="shared" si="31"/>
        <v>0</v>
      </c>
      <c r="N222" s="183">
        <v>0</v>
      </c>
      <c r="O222" s="183">
        <f t="shared" si="32"/>
        <v>0</v>
      </c>
      <c r="P222" s="183">
        <v>1.9330000000000003E-2</v>
      </c>
      <c r="Q222" s="183">
        <f t="shared" si="33"/>
        <v>0.39</v>
      </c>
      <c r="R222" s="183"/>
      <c r="S222" s="183" t="s">
        <v>311</v>
      </c>
      <c r="T222" s="184" t="s">
        <v>297</v>
      </c>
      <c r="U222" s="162">
        <v>0.59000000000000008</v>
      </c>
      <c r="V222" s="162">
        <f t="shared" si="34"/>
        <v>11.8</v>
      </c>
      <c r="W222" s="162"/>
      <c r="X222" s="152"/>
      <c r="Y222" s="152"/>
      <c r="Z222" s="152"/>
      <c r="AA222" s="152"/>
      <c r="AB222" s="152"/>
      <c r="AC222" s="152"/>
      <c r="AD222" s="152"/>
      <c r="AE222" s="152"/>
      <c r="AF222" s="152"/>
      <c r="AG222" s="152" t="s">
        <v>324</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ht="22.5" outlineLevel="1" x14ac:dyDescent="0.2">
      <c r="A223" s="178">
        <v>93</v>
      </c>
      <c r="B223" s="179" t="s">
        <v>584</v>
      </c>
      <c r="C223" s="187" t="s">
        <v>585</v>
      </c>
      <c r="D223" s="180" t="s">
        <v>579</v>
      </c>
      <c r="E223" s="181">
        <v>14</v>
      </c>
      <c r="F223" s="182"/>
      <c r="G223" s="183">
        <f t="shared" si="28"/>
        <v>0</v>
      </c>
      <c r="H223" s="182"/>
      <c r="I223" s="183">
        <f t="shared" si="29"/>
        <v>0</v>
      </c>
      <c r="J223" s="182"/>
      <c r="K223" s="183">
        <f t="shared" si="30"/>
        <v>0</v>
      </c>
      <c r="L223" s="183">
        <v>15</v>
      </c>
      <c r="M223" s="183">
        <f t="shared" si="31"/>
        <v>0</v>
      </c>
      <c r="N223" s="183">
        <v>2.8720000000000002E-2</v>
      </c>
      <c r="O223" s="183">
        <f t="shared" si="32"/>
        <v>0.4</v>
      </c>
      <c r="P223" s="183">
        <v>0</v>
      </c>
      <c r="Q223" s="183">
        <f t="shared" si="33"/>
        <v>0</v>
      </c>
      <c r="R223" s="183"/>
      <c r="S223" s="183" t="s">
        <v>311</v>
      </c>
      <c r="T223" s="184" t="s">
        <v>297</v>
      </c>
      <c r="U223" s="162">
        <v>1.5</v>
      </c>
      <c r="V223" s="162">
        <f t="shared" si="34"/>
        <v>21</v>
      </c>
      <c r="W223" s="162"/>
      <c r="X223" s="152"/>
      <c r="Y223" s="152"/>
      <c r="Z223" s="152"/>
      <c r="AA223" s="152"/>
      <c r="AB223" s="152"/>
      <c r="AC223" s="152"/>
      <c r="AD223" s="152"/>
      <c r="AE223" s="152"/>
      <c r="AF223" s="152"/>
      <c r="AG223" s="152" t="s">
        <v>324</v>
      </c>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ht="22.5" outlineLevel="1" x14ac:dyDescent="0.2">
      <c r="A224" s="178">
        <v>94</v>
      </c>
      <c r="B224" s="179" t="s">
        <v>586</v>
      </c>
      <c r="C224" s="187" t="s">
        <v>587</v>
      </c>
      <c r="D224" s="180" t="s">
        <v>579</v>
      </c>
      <c r="E224" s="181">
        <v>4</v>
      </c>
      <c r="F224" s="182"/>
      <c r="G224" s="183">
        <f t="shared" si="28"/>
        <v>0</v>
      </c>
      <c r="H224" s="182"/>
      <c r="I224" s="183">
        <f t="shared" si="29"/>
        <v>0</v>
      </c>
      <c r="J224" s="182"/>
      <c r="K224" s="183">
        <f t="shared" si="30"/>
        <v>0</v>
      </c>
      <c r="L224" s="183">
        <v>15</v>
      </c>
      <c r="M224" s="183">
        <f t="shared" si="31"/>
        <v>0</v>
      </c>
      <c r="N224" s="183">
        <v>2.8720000000000002E-2</v>
      </c>
      <c r="O224" s="183">
        <f t="shared" si="32"/>
        <v>0.11</v>
      </c>
      <c r="P224" s="183">
        <v>0</v>
      </c>
      <c r="Q224" s="183">
        <f t="shared" si="33"/>
        <v>0</v>
      </c>
      <c r="R224" s="183"/>
      <c r="S224" s="183" t="s">
        <v>311</v>
      </c>
      <c r="T224" s="184" t="s">
        <v>297</v>
      </c>
      <c r="U224" s="162">
        <v>1.5</v>
      </c>
      <c r="V224" s="162">
        <f t="shared" si="34"/>
        <v>6</v>
      </c>
      <c r="W224" s="162"/>
      <c r="X224" s="152"/>
      <c r="Y224" s="152"/>
      <c r="Z224" s="152"/>
      <c r="AA224" s="152"/>
      <c r="AB224" s="152"/>
      <c r="AC224" s="152"/>
      <c r="AD224" s="152"/>
      <c r="AE224" s="152"/>
      <c r="AF224" s="152"/>
      <c r="AG224" s="152" t="s">
        <v>324</v>
      </c>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78">
        <v>95</v>
      </c>
      <c r="B225" s="179" t="s">
        <v>588</v>
      </c>
      <c r="C225" s="187" t="s">
        <v>589</v>
      </c>
      <c r="D225" s="180" t="s">
        <v>579</v>
      </c>
      <c r="E225" s="181">
        <v>18</v>
      </c>
      <c r="F225" s="182"/>
      <c r="G225" s="183">
        <f t="shared" si="28"/>
        <v>0</v>
      </c>
      <c r="H225" s="182"/>
      <c r="I225" s="183">
        <f t="shared" si="29"/>
        <v>0</v>
      </c>
      <c r="J225" s="182"/>
      <c r="K225" s="183">
        <f t="shared" si="30"/>
        <v>0</v>
      </c>
      <c r="L225" s="183">
        <v>15</v>
      </c>
      <c r="M225" s="183">
        <f t="shared" si="31"/>
        <v>0</v>
      </c>
      <c r="N225" s="183">
        <v>1.8600000000000001E-3</v>
      </c>
      <c r="O225" s="183">
        <f t="shared" si="32"/>
        <v>0.03</v>
      </c>
      <c r="P225" s="183">
        <v>0</v>
      </c>
      <c r="Q225" s="183">
        <f t="shared" si="33"/>
        <v>0</v>
      </c>
      <c r="R225" s="183"/>
      <c r="S225" s="183" t="s">
        <v>311</v>
      </c>
      <c r="T225" s="184" t="s">
        <v>297</v>
      </c>
      <c r="U225" s="162">
        <v>1.3340000000000001</v>
      </c>
      <c r="V225" s="162">
        <f t="shared" si="34"/>
        <v>24.01</v>
      </c>
      <c r="W225" s="162"/>
      <c r="X225" s="152"/>
      <c r="Y225" s="152"/>
      <c r="Z225" s="152"/>
      <c r="AA225" s="152"/>
      <c r="AB225" s="152"/>
      <c r="AC225" s="152"/>
      <c r="AD225" s="152"/>
      <c r="AE225" s="152"/>
      <c r="AF225" s="152"/>
      <c r="AG225" s="152" t="s">
        <v>324</v>
      </c>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78">
        <v>96</v>
      </c>
      <c r="B226" s="179" t="s">
        <v>590</v>
      </c>
      <c r="C226" s="187" t="s">
        <v>591</v>
      </c>
      <c r="D226" s="180" t="s">
        <v>579</v>
      </c>
      <c r="E226" s="181">
        <v>14</v>
      </c>
      <c r="F226" s="182"/>
      <c r="G226" s="183">
        <f t="shared" si="28"/>
        <v>0</v>
      </c>
      <c r="H226" s="182"/>
      <c r="I226" s="183">
        <f t="shared" si="29"/>
        <v>0</v>
      </c>
      <c r="J226" s="182"/>
      <c r="K226" s="183">
        <f t="shared" si="30"/>
        <v>0</v>
      </c>
      <c r="L226" s="183">
        <v>15</v>
      </c>
      <c r="M226" s="183">
        <f t="shared" si="31"/>
        <v>0</v>
      </c>
      <c r="N226" s="183">
        <v>0</v>
      </c>
      <c r="O226" s="183">
        <f t="shared" si="32"/>
        <v>0</v>
      </c>
      <c r="P226" s="183">
        <v>1.9460000000000002E-2</v>
      </c>
      <c r="Q226" s="183">
        <f t="shared" si="33"/>
        <v>0.27</v>
      </c>
      <c r="R226" s="183"/>
      <c r="S226" s="183" t="s">
        <v>311</v>
      </c>
      <c r="T226" s="184" t="s">
        <v>297</v>
      </c>
      <c r="U226" s="162">
        <v>0.38200000000000001</v>
      </c>
      <c r="V226" s="162">
        <f t="shared" si="34"/>
        <v>5.35</v>
      </c>
      <c r="W226" s="162"/>
      <c r="X226" s="152"/>
      <c r="Y226" s="152"/>
      <c r="Z226" s="152"/>
      <c r="AA226" s="152"/>
      <c r="AB226" s="152"/>
      <c r="AC226" s="152"/>
      <c r="AD226" s="152"/>
      <c r="AE226" s="152"/>
      <c r="AF226" s="152"/>
      <c r="AG226" s="152" t="s">
        <v>324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ht="22.5" outlineLevel="1" x14ac:dyDescent="0.2">
      <c r="A227" s="171">
        <v>97</v>
      </c>
      <c r="B227" s="172" t="s">
        <v>592</v>
      </c>
      <c r="C227" s="188" t="s">
        <v>593</v>
      </c>
      <c r="D227" s="173" t="s">
        <v>579</v>
      </c>
      <c r="E227" s="174">
        <v>1</v>
      </c>
      <c r="F227" s="175"/>
      <c r="G227" s="176">
        <f t="shared" si="28"/>
        <v>0</v>
      </c>
      <c r="H227" s="175"/>
      <c r="I227" s="176">
        <f t="shared" si="29"/>
        <v>0</v>
      </c>
      <c r="J227" s="175"/>
      <c r="K227" s="176">
        <f t="shared" si="30"/>
        <v>0</v>
      </c>
      <c r="L227" s="176">
        <v>15</v>
      </c>
      <c r="M227" s="176">
        <f t="shared" si="31"/>
        <v>0</v>
      </c>
      <c r="N227" s="176">
        <v>4.9000000000000009E-4</v>
      </c>
      <c r="O227" s="176">
        <f t="shared" si="32"/>
        <v>0</v>
      </c>
      <c r="P227" s="176">
        <v>0</v>
      </c>
      <c r="Q227" s="176">
        <f t="shared" si="33"/>
        <v>0</v>
      </c>
      <c r="R227" s="176"/>
      <c r="S227" s="176" t="s">
        <v>311</v>
      </c>
      <c r="T227" s="177" t="s">
        <v>297</v>
      </c>
      <c r="U227" s="162">
        <v>3.6</v>
      </c>
      <c r="V227" s="162">
        <f t="shared" si="34"/>
        <v>3.6</v>
      </c>
      <c r="W227" s="162"/>
      <c r="X227" s="152"/>
      <c r="Y227" s="152"/>
      <c r="Z227" s="152"/>
      <c r="AA227" s="152"/>
      <c r="AB227" s="152"/>
      <c r="AC227" s="152"/>
      <c r="AD227" s="152"/>
      <c r="AE227" s="152"/>
      <c r="AF227" s="152"/>
      <c r="AG227" s="152" t="s">
        <v>324</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row>
    <row r="228" spans="1:60" outlineLevel="1" x14ac:dyDescent="0.2">
      <c r="A228" s="159"/>
      <c r="B228" s="160"/>
      <c r="C228" s="272" t="s">
        <v>594</v>
      </c>
      <c r="D228" s="273"/>
      <c r="E228" s="273"/>
      <c r="F228" s="273"/>
      <c r="G228" s="273"/>
      <c r="H228" s="162"/>
      <c r="I228" s="162"/>
      <c r="J228" s="162"/>
      <c r="K228" s="162"/>
      <c r="L228" s="162"/>
      <c r="M228" s="162"/>
      <c r="N228" s="162"/>
      <c r="O228" s="162"/>
      <c r="P228" s="162"/>
      <c r="Q228" s="162"/>
      <c r="R228" s="162"/>
      <c r="S228" s="162"/>
      <c r="T228" s="162"/>
      <c r="U228" s="162"/>
      <c r="V228" s="162"/>
      <c r="W228" s="162"/>
      <c r="X228" s="152"/>
      <c r="Y228" s="152"/>
      <c r="Z228" s="152"/>
      <c r="AA228" s="152"/>
      <c r="AB228" s="152"/>
      <c r="AC228" s="152"/>
      <c r="AD228" s="152"/>
      <c r="AE228" s="152"/>
      <c r="AF228" s="152"/>
      <c r="AG228" s="152" t="s">
        <v>329</v>
      </c>
      <c r="AH228" s="152"/>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outlineLevel="1" x14ac:dyDescent="0.2">
      <c r="A229" s="178">
        <v>98</v>
      </c>
      <c r="B229" s="179" t="s">
        <v>595</v>
      </c>
      <c r="C229" s="187" t="s">
        <v>596</v>
      </c>
      <c r="D229" s="180" t="s">
        <v>579</v>
      </c>
      <c r="E229" s="181">
        <v>11</v>
      </c>
      <c r="F229" s="182"/>
      <c r="G229" s="183">
        <f>ROUND(E229*F229,2)</f>
        <v>0</v>
      </c>
      <c r="H229" s="182"/>
      <c r="I229" s="183">
        <f>ROUND(E229*H229,2)</f>
        <v>0</v>
      </c>
      <c r="J229" s="182"/>
      <c r="K229" s="183">
        <f>ROUND(E229*J229,2)</f>
        <v>0</v>
      </c>
      <c r="L229" s="183">
        <v>15</v>
      </c>
      <c r="M229" s="183">
        <f>G229*(1+L229/100)</f>
        <v>0</v>
      </c>
      <c r="N229" s="183">
        <v>0</v>
      </c>
      <c r="O229" s="183">
        <f>ROUND(E229*N229,2)</f>
        <v>0</v>
      </c>
      <c r="P229" s="183">
        <v>3.2900000000000006E-2</v>
      </c>
      <c r="Q229" s="183">
        <f>ROUND(E229*P229,2)</f>
        <v>0.36</v>
      </c>
      <c r="R229" s="183"/>
      <c r="S229" s="183" t="s">
        <v>311</v>
      </c>
      <c r="T229" s="184" t="s">
        <v>297</v>
      </c>
      <c r="U229" s="162">
        <v>0.43200000000000005</v>
      </c>
      <c r="V229" s="162">
        <f>ROUND(E229*U229,2)</f>
        <v>4.75</v>
      </c>
      <c r="W229" s="162"/>
      <c r="X229" s="152"/>
      <c r="Y229" s="152"/>
      <c r="Z229" s="152"/>
      <c r="AA229" s="152"/>
      <c r="AB229" s="152"/>
      <c r="AC229" s="152"/>
      <c r="AD229" s="152"/>
      <c r="AE229" s="152"/>
      <c r="AF229" s="152"/>
      <c r="AG229" s="152" t="s">
        <v>324</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71">
        <v>99</v>
      </c>
      <c r="B230" s="172" t="s">
        <v>597</v>
      </c>
      <c r="C230" s="188" t="s">
        <v>598</v>
      </c>
      <c r="D230" s="173" t="s">
        <v>375</v>
      </c>
      <c r="E230" s="174">
        <v>12</v>
      </c>
      <c r="F230" s="175"/>
      <c r="G230" s="176">
        <f>ROUND(E230*F230,2)</f>
        <v>0</v>
      </c>
      <c r="H230" s="175"/>
      <c r="I230" s="176">
        <f>ROUND(E230*H230,2)</f>
        <v>0</v>
      </c>
      <c r="J230" s="175"/>
      <c r="K230" s="176">
        <f>ROUND(E230*J230,2)</f>
        <v>0</v>
      </c>
      <c r="L230" s="176">
        <v>15</v>
      </c>
      <c r="M230" s="176">
        <f>G230*(1+L230/100)</f>
        <v>0</v>
      </c>
      <c r="N230" s="176">
        <v>0</v>
      </c>
      <c r="O230" s="176">
        <f>ROUND(E230*N230,2)</f>
        <v>0</v>
      </c>
      <c r="P230" s="176">
        <v>0</v>
      </c>
      <c r="Q230" s="176">
        <f>ROUND(E230*P230,2)</f>
        <v>0</v>
      </c>
      <c r="R230" s="176"/>
      <c r="S230" s="176" t="s">
        <v>311</v>
      </c>
      <c r="T230" s="177" t="s">
        <v>297</v>
      </c>
      <c r="U230" s="162">
        <v>0</v>
      </c>
      <c r="V230" s="162">
        <f>ROUND(E230*U230,2)</f>
        <v>0</v>
      </c>
      <c r="W230" s="162"/>
      <c r="X230" s="152"/>
      <c r="Y230" s="152"/>
      <c r="Z230" s="152"/>
      <c r="AA230" s="152"/>
      <c r="AB230" s="152"/>
      <c r="AC230" s="152"/>
      <c r="AD230" s="152"/>
      <c r="AE230" s="152"/>
      <c r="AF230" s="152"/>
      <c r="AG230" s="152" t="s">
        <v>324</v>
      </c>
      <c r="AH230" s="152"/>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272" t="s">
        <v>599</v>
      </c>
      <c r="D231" s="273"/>
      <c r="E231" s="273"/>
      <c r="F231" s="273"/>
      <c r="G231" s="273"/>
      <c r="H231" s="162"/>
      <c r="I231" s="162"/>
      <c r="J231" s="162"/>
      <c r="K231" s="162"/>
      <c r="L231" s="162"/>
      <c r="M231" s="162"/>
      <c r="N231" s="162"/>
      <c r="O231" s="162"/>
      <c r="P231" s="162"/>
      <c r="Q231" s="162"/>
      <c r="R231" s="162"/>
      <c r="S231" s="162"/>
      <c r="T231" s="162"/>
      <c r="U231" s="162"/>
      <c r="V231" s="162"/>
      <c r="W231" s="162"/>
      <c r="X231" s="152"/>
      <c r="Y231" s="152"/>
      <c r="Z231" s="152"/>
      <c r="AA231" s="152"/>
      <c r="AB231" s="152"/>
      <c r="AC231" s="152"/>
      <c r="AD231" s="152"/>
      <c r="AE231" s="152"/>
      <c r="AF231" s="152"/>
      <c r="AG231" s="152" t="s">
        <v>329</v>
      </c>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59"/>
      <c r="B232" s="160"/>
      <c r="C232" s="270" t="s">
        <v>600</v>
      </c>
      <c r="D232" s="271"/>
      <c r="E232" s="271"/>
      <c r="F232" s="271"/>
      <c r="G232" s="271"/>
      <c r="H232" s="162"/>
      <c r="I232" s="162"/>
      <c r="J232" s="162"/>
      <c r="K232" s="162"/>
      <c r="L232" s="162"/>
      <c r="M232" s="162"/>
      <c r="N232" s="162"/>
      <c r="O232" s="162"/>
      <c r="P232" s="162"/>
      <c r="Q232" s="162"/>
      <c r="R232" s="162"/>
      <c r="S232" s="162"/>
      <c r="T232" s="162"/>
      <c r="U232" s="162"/>
      <c r="V232" s="162"/>
      <c r="W232" s="162"/>
      <c r="X232" s="152"/>
      <c r="Y232" s="152"/>
      <c r="Z232" s="152"/>
      <c r="AA232" s="152"/>
      <c r="AB232" s="152"/>
      <c r="AC232" s="152"/>
      <c r="AD232" s="152"/>
      <c r="AE232" s="152"/>
      <c r="AF232" s="152"/>
      <c r="AG232" s="152" t="s">
        <v>329</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270" t="s">
        <v>601</v>
      </c>
      <c r="D233" s="271"/>
      <c r="E233" s="271"/>
      <c r="F233" s="271"/>
      <c r="G233" s="271"/>
      <c r="H233" s="162"/>
      <c r="I233" s="162"/>
      <c r="J233" s="162"/>
      <c r="K233" s="162"/>
      <c r="L233" s="162"/>
      <c r="M233" s="162"/>
      <c r="N233" s="162"/>
      <c r="O233" s="162"/>
      <c r="P233" s="162"/>
      <c r="Q233" s="162"/>
      <c r="R233" s="162"/>
      <c r="S233" s="162"/>
      <c r="T233" s="162"/>
      <c r="U233" s="162"/>
      <c r="V233" s="162"/>
      <c r="W233" s="162"/>
      <c r="X233" s="152"/>
      <c r="Y233" s="152"/>
      <c r="Z233" s="152"/>
      <c r="AA233" s="152"/>
      <c r="AB233" s="152"/>
      <c r="AC233" s="152"/>
      <c r="AD233" s="152"/>
      <c r="AE233" s="152"/>
      <c r="AF233" s="152"/>
      <c r="AG233" s="152" t="s">
        <v>329</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270" t="s">
        <v>602</v>
      </c>
      <c r="D234" s="271"/>
      <c r="E234" s="271"/>
      <c r="F234" s="271"/>
      <c r="G234" s="271"/>
      <c r="H234" s="162"/>
      <c r="I234" s="162"/>
      <c r="J234" s="162"/>
      <c r="K234" s="162"/>
      <c r="L234" s="162"/>
      <c r="M234" s="162"/>
      <c r="N234" s="162"/>
      <c r="O234" s="162"/>
      <c r="P234" s="162"/>
      <c r="Q234" s="162"/>
      <c r="R234" s="162"/>
      <c r="S234" s="162"/>
      <c r="T234" s="162"/>
      <c r="U234" s="162"/>
      <c r="V234" s="162"/>
      <c r="W234" s="162"/>
      <c r="X234" s="152"/>
      <c r="Y234" s="152"/>
      <c r="Z234" s="152"/>
      <c r="AA234" s="152"/>
      <c r="AB234" s="152"/>
      <c r="AC234" s="152"/>
      <c r="AD234" s="152"/>
      <c r="AE234" s="152"/>
      <c r="AF234" s="152"/>
      <c r="AG234" s="152" t="s">
        <v>329</v>
      </c>
      <c r="AH234" s="152"/>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outlineLevel="1" x14ac:dyDescent="0.2">
      <c r="A235" s="159"/>
      <c r="B235" s="160"/>
      <c r="C235" s="270" t="s">
        <v>603</v>
      </c>
      <c r="D235" s="271"/>
      <c r="E235" s="271"/>
      <c r="F235" s="271"/>
      <c r="G235" s="271"/>
      <c r="H235" s="162"/>
      <c r="I235" s="162"/>
      <c r="J235" s="162"/>
      <c r="K235" s="162"/>
      <c r="L235" s="162"/>
      <c r="M235" s="162"/>
      <c r="N235" s="162"/>
      <c r="O235" s="162"/>
      <c r="P235" s="162"/>
      <c r="Q235" s="162"/>
      <c r="R235" s="162"/>
      <c r="S235" s="162"/>
      <c r="T235" s="162"/>
      <c r="U235" s="162"/>
      <c r="V235" s="162"/>
      <c r="W235" s="162"/>
      <c r="X235" s="152"/>
      <c r="Y235" s="152"/>
      <c r="Z235" s="152"/>
      <c r="AA235" s="152"/>
      <c r="AB235" s="152"/>
      <c r="AC235" s="152"/>
      <c r="AD235" s="152"/>
      <c r="AE235" s="152"/>
      <c r="AF235" s="152"/>
      <c r="AG235" s="152" t="s">
        <v>329</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outlineLevel="1" x14ac:dyDescent="0.2">
      <c r="A236" s="159"/>
      <c r="B236" s="160"/>
      <c r="C236" s="270" t="s">
        <v>604</v>
      </c>
      <c r="D236" s="271"/>
      <c r="E236" s="271"/>
      <c r="F236" s="271"/>
      <c r="G236" s="271"/>
      <c r="H236" s="162"/>
      <c r="I236" s="162"/>
      <c r="J236" s="162"/>
      <c r="K236" s="162"/>
      <c r="L236" s="162"/>
      <c r="M236" s="162"/>
      <c r="N236" s="162"/>
      <c r="O236" s="162"/>
      <c r="P236" s="162"/>
      <c r="Q236" s="162"/>
      <c r="R236" s="162"/>
      <c r="S236" s="162"/>
      <c r="T236" s="162"/>
      <c r="U236" s="162"/>
      <c r="V236" s="162"/>
      <c r="W236" s="162"/>
      <c r="X236" s="152"/>
      <c r="Y236" s="152"/>
      <c r="Z236" s="152"/>
      <c r="AA236" s="152"/>
      <c r="AB236" s="152"/>
      <c r="AC236" s="152"/>
      <c r="AD236" s="152"/>
      <c r="AE236" s="152"/>
      <c r="AF236" s="152"/>
      <c r="AG236" s="152" t="s">
        <v>329</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52"/>
      <c r="BB236" s="152"/>
      <c r="BC236" s="152"/>
      <c r="BD236" s="152"/>
      <c r="BE236" s="152"/>
      <c r="BF236" s="152"/>
      <c r="BG236" s="152"/>
      <c r="BH236" s="152"/>
    </row>
    <row r="237" spans="1:60" outlineLevel="1" x14ac:dyDescent="0.2">
      <c r="A237" s="159"/>
      <c r="B237" s="160"/>
      <c r="C237" s="270" t="s">
        <v>463</v>
      </c>
      <c r="D237" s="271"/>
      <c r="E237" s="271"/>
      <c r="F237" s="271"/>
      <c r="G237" s="271"/>
      <c r="H237" s="162"/>
      <c r="I237" s="162"/>
      <c r="J237" s="162"/>
      <c r="K237" s="162"/>
      <c r="L237" s="162"/>
      <c r="M237" s="162"/>
      <c r="N237" s="162"/>
      <c r="O237" s="162"/>
      <c r="P237" s="162"/>
      <c r="Q237" s="162"/>
      <c r="R237" s="162"/>
      <c r="S237" s="162"/>
      <c r="T237" s="162"/>
      <c r="U237" s="162"/>
      <c r="V237" s="162"/>
      <c r="W237" s="162"/>
      <c r="X237" s="152"/>
      <c r="Y237" s="152"/>
      <c r="Z237" s="152"/>
      <c r="AA237" s="152"/>
      <c r="AB237" s="152"/>
      <c r="AC237" s="152"/>
      <c r="AD237" s="152"/>
      <c r="AE237" s="152"/>
      <c r="AF237" s="152"/>
      <c r="AG237" s="152" t="s">
        <v>329</v>
      </c>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78">
        <v>100</v>
      </c>
      <c r="B238" s="179" t="s">
        <v>605</v>
      </c>
      <c r="C238" s="187" t="s">
        <v>606</v>
      </c>
      <c r="D238" s="180" t="s">
        <v>579</v>
      </c>
      <c r="E238" s="181">
        <v>2</v>
      </c>
      <c r="F238" s="182"/>
      <c r="G238" s="183">
        <f>ROUND(E238*F238,2)</f>
        <v>0</v>
      </c>
      <c r="H238" s="182"/>
      <c r="I238" s="183">
        <f>ROUND(E238*H238,2)</f>
        <v>0</v>
      </c>
      <c r="J238" s="182"/>
      <c r="K238" s="183">
        <f>ROUND(E238*J238,2)</f>
        <v>0</v>
      </c>
      <c r="L238" s="183">
        <v>15</v>
      </c>
      <c r="M238" s="183">
        <f>G238*(1+L238/100)</f>
        <v>0</v>
      </c>
      <c r="N238" s="183">
        <v>0</v>
      </c>
      <c r="O238" s="183">
        <f>ROUND(E238*N238,2)</f>
        <v>0</v>
      </c>
      <c r="P238" s="183">
        <v>2.4500000000000001E-2</v>
      </c>
      <c r="Q238" s="183">
        <f>ROUND(E238*P238,2)</f>
        <v>0.05</v>
      </c>
      <c r="R238" s="183"/>
      <c r="S238" s="183" t="s">
        <v>311</v>
      </c>
      <c r="T238" s="184" t="s">
        <v>297</v>
      </c>
      <c r="U238" s="162">
        <v>0.38300000000000001</v>
      </c>
      <c r="V238" s="162">
        <f>ROUND(E238*U238,2)</f>
        <v>0.77</v>
      </c>
      <c r="W238" s="162"/>
      <c r="X238" s="152"/>
      <c r="Y238" s="152"/>
      <c r="Z238" s="152"/>
      <c r="AA238" s="152"/>
      <c r="AB238" s="152"/>
      <c r="AC238" s="152"/>
      <c r="AD238" s="152"/>
      <c r="AE238" s="152"/>
      <c r="AF238" s="152"/>
      <c r="AG238" s="152" t="s">
        <v>324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78">
        <v>101</v>
      </c>
      <c r="B239" s="179" t="s">
        <v>607</v>
      </c>
      <c r="C239" s="187" t="s">
        <v>608</v>
      </c>
      <c r="D239" s="180" t="s">
        <v>579</v>
      </c>
      <c r="E239" s="181">
        <v>1</v>
      </c>
      <c r="F239" s="182"/>
      <c r="G239" s="183">
        <f>ROUND(E239*F239,2)</f>
        <v>0</v>
      </c>
      <c r="H239" s="182"/>
      <c r="I239" s="183">
        <f>ROUND(E239*H239,2)</f>
        <v>0</v>
      </c>
      <c r="J239" s="182"/>
      <c r="K239" s="183">
        <f>ROUND(E239*J239,2)</f>
        <v>0</v>
      </c>
      <c r="L239" s="183">
        <v>15</v>
      </c>
      <c r="M239" s="183">
        <f>G239*(1+L239/100)</f>
        <v>0</v>
      </c>
      <c r="N239" s="183">
        <v>1.4440000000000001E-2</v>
      </c>
      <c r="O239" s="183">
        <f>ROUND(E239*N239,2)</f>
        <v>0.01</v>
      </c>
      <c r="P239" s="183">
        <v>0</v>
      </c>
      <c r="Q239" s="183">
        <f>ROUND(E239*P239,2)</f>
        <v>0</v>
      </c>
      <c r="R239" s="183"/>
      <c r="S239" s="183" t="s">
        <v>311</v>
      </c>
      <c r="T239" s="184" t="s">
        <v>297</v>
      </c>
      <c r="U239" s="162">
        <v>1.25</v>
      </c>
      <c r="V239" s="162">
        <f>ROUND(E239*U239,2)</f>
        <v>1.25</v>
      </c>
      <c r="W239" s="162"/>
      <c r="X239" s="152"/>
      <c r="Y239" s="152"/>
      <c r="Z239" s="152"/>
      <c r="AA239" s="152"/>
      <c r="AB239" s="152"/>
      <c r="AC239" s="152"/>
      <c r="AD239" s="152"/>
      <c r="AE239" s="152"/>
      <c r="AF239" s="152"/>
      <c r="AG239" s="152" t="s">
        <v>324</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78">
        <v>102</v>
      </c>
      <c r="B240" s="179" t="s">
        <v>609</v>
      </c>
      <c r="C240" s="187" t="s">
        <v>610</v>
      </c>
      <c r="D240" s="180" t="s">
        <v>579</v>
      </c>
      <c r="E240" s="181">
        <v>1</v>
      </c>
      <c r="F240" s="182"/>
      <c r="G240" s="183">
        <f>ROUND(E240*F240,2)</f>
        <v>0</v>
      </c>
      <c r="H240" s="182"/>
      <c r="I240" s="183">
        <f>ROUND(E240*H240,2)</f>
        <v>0</v>
      </c>
      <c r="J240" s="182"/>
      <c r="K240" s="183">
        <f>ROUND(E240*J240,2)</f>
        <v>0</v>
      </c>
      <c r="L240" s="183">
        <v>15</v>
      </c>
      <c r="M240" s="183">
        <f>G240*(1+L240/100)</f>
        <v>0</v>
      </c>
      <c r="N240" s="183">
        <v>0</v>
      </c>
      <c r="O240" s="183">
        <f>ROUND(E240*N240,2)</f>
        <v>0</v>
      </c>
      <c r="P240" s="183">
        <v>1.8800000000000001E-2</v>
      </c>
      <c r="Q240" s="183">
        <f>ROUND(E240*P240,2)</f>
        <v>0.02</v>
      </c>
      <c r="R240" s="183"/>
      <c r="S240" s="183" t="s">
        <v>311</v>
      </c>
      <c r="T240" s="184" t="s">
        <v>297</v>
      </c>
      <c r="U240" s="162">
        <v>0.57900000000000007</v>
      </c>
      <c r="V240" s="162">
        <f>ROUND(E240*U240,2)</f>
        <v>0.57999999999999996</v>
      </c>
      <c r="W240" s="162"/>
      <c r="X240" s="152"/>
      <c r="Y240" s="152"/>
      <c r="Z240" s="152"/>
      <c r="AA240" s="152"/>
      <c r="AB240" s="152"/>
      <c r="AC240" s="152"/>
      <c r="AD240" s="152"/>
      <c r="AE240" s="152"/>
      <c r="AF240" s="152"/>
      <c r="AG240" s="152" t="s">
        <v>324</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71">
        <v>103</v>
      </c>
      <c r="B241" s="172" t="s">
        <v>611</v>
      </c>
      <c r="C241" s="188" t="s">
        <v>612</v>
      </c>
      <c r="D241" s="173" t="s">
        <v>579</v>
      </c>
      <c r="E241" s="174">
        <v>10</v>
      </c>
      <c r="F241" s="175"/>
      <c r="G241" s="176">
        <f>ROUND(E241*F241,2)</f>
        <v>0</v>
      </c>
      <c r="H241" s="175"/>
      <c r="I241" s="176">
        <f>ROUND(E241*H241,2)</f>
        <v>0</v>
      </c>
      <c r="J241" s="175"/>
      <c r="K241" s="176">
        <f>ROUND(E241*J241,2)</f>
        <v>0</v>
      </c>
      <c r="L241" s="176">
        <v>15</v>
      </c>
      <c r="M241" s="176">
        <f>G241*(1+L241/100)</f>
        <v>0</v>
      </c>
      <c r="N241" s="176">
        <v>3.2000000000000002E-3</v>
      </c>
      <c r="O241" s="176">
        <f>ROUND(E241*N241,2)</f>
        <v>0.03</v>
      </c>
      <c r="P241" s="176">
        <v>0</v>
      </c>
      <c r="Q241" s="176">
        <f>ROUND(E241*P241,2)</f>
        <v>0</v>
      </c>
      <c r="R241" s="176"/>
      <c r="S241" s="176" t="s">
        <v>311</v>
      </c>
      <c r="T241" s="177" t="s">
        <v>297</v>
      </c>
      <c r="U241" s="162">
        <v>0</v>
      </c>
      <c r="V241" s="162">
        <f>ROUND(E241*U241,2)</f>
        <v>0</v>
      </c>
      <c r="W241" s="162"/>
      <c r="X241" s="152"/>
      <c r="Y241" s="152"/>
      <c r="Z241" s="152"/>
      <c r="AA241" s="152"/>
      <c r="AB241" s="152"/>
      <c r="AC241" s="152"/>
      <c r="AD241" s="152"/>
      <c r="AE241" s="152"/>
      <c r="AF241" s="152"/>
      <c r="AG241" s="152" t="s">
        <v>324</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ht="45" outlineLevel="1" x14ac:dyDescent="0.2">
      <c r="A242" s="159"/>
      <c r="B242" s="160"/>
      <c r="C242" s="272" t="s">
        <v>613</v>
      </c>
      <c r="D242" s="273"/>
      <c r="E242" s="273"/>
      <c r="F242" s="273"/>
      <c r="G242" s="273"/>
      <c r="H242" s="162"/>
      <c r="I242" s="162"/>
      <c r="J242" s="162"/>
      <c r="K242" s="162"/>
      <c r="L242" s="162"/>
      <c r="M242" s="162"/>
      <c r="N242" s="162"/>
      <c r="O242" s="162"/>
      <c r="P242" s="162"/>
      <c r="Q242" s="162"/>
      <c r="R242" s="162"/>
      <c r="S242" s="162"/>
      <c r="T242" s="162"/>
      <c r="U242" s="162"/>
      <c r="V242" s="162"/>
      <c r="W242" s="162"/>
      <c r="X242" s="152"/>
      <c r="Y242" s="152"/>
      <c r="Z242" s="152"/>
      <c r="AA242" s="152"/>
      <c r="AB242" s="152"/>
      <c r="AC242" s="152"/>
      <c r="AD242" s="152"/>
      <c r="AE242" s="152"/>
      <c r="AF242" s="152"/>
      <c r="AG242" s="152" t="s">
        <v>329</v>
      </c>
      <c r="AH242" s="152"/>
      <c r="AI242" s="152"/>
      <c r="AJ242" s="152"/>
      <c r="AK242" s="152"/>
      <c r="AL242" s="152"/>
      <c r="AM242" s="152"/>
      <c r="AN242" s="152"/>
      <c r="AO242" s="152"/>
      <c r="AP242" s="152"/>
      <c r="AQ242" s="152"/>
      <c r="AR242" s="152"/>
      <c r="AS242" s="152"/>
      <c r="AT242" s="152"/>
      <c r="AU242" s="152"/>
      <c r="AV242" s="152"/>
      <c r="AW242" s="152"/>
      <c r="AX242" s="152"/>
      <c r="AY242" s="152"/>
      <c r="AZ242" s="152"/>
      <c r="BA242" s="195" t="str">
        <f>C242</f>
        <v>Liniový odtokový žlab do sprchových koutů z nerezové oceli k zabudování ke stěně, bez krytu žlábku. Složený: ze žlábku z nerezové oceli s pískovanými přírubami pro napojení hydroizolací, PP vodorovný odtok DN50 s kulovým kloubem na odtoku a vyjímatelnou zápachovou uzávěrkou. Kapacita odtoku 0,8 l/s. 4 kusy výškově stavitelných montážních nožiček (zvukově izolovaných) a stavební ochranná zátka v balení. Stavební délka 600mm.</v>
      </c>
      <c r="BB242" s="152"/>
      <c r="BC242" s="152"/>
      <c r="BD242" s="152"/>
      <c r="BE242" s="152"/>
      <c r="BF242" s="152"/>
      <c r="BG242" s="152"/>
      <c r="BH242" s="152"/>
    </row>
    <row r="243" spans="1:60" outlineLevel="1" x14ac:dyDescent="0.2">
      <c r="A243" s="159"/>
      <c r="B243" s="160"/>
      <c r="C243" s="270" t="s">
        <v>614</v>
      </c>
      <c r="D243" s="271"/>
      <c r="E243" s="271"/>
      <c r="F243" s="271"/>
      <c r="G243" s="271"/>
      <c r="H243" s="162"/>
      <c r="I243" s="162"/>
      <c r="J243" s="162"/>
      <c r="K243" s="162"/>
      <c r="L243" s="162"/>
      <c r="M243" s="162"/>
      <c r="N243" s="162"/>
      <c r="O243" s="162"/>
      <c r="P243" s="162"/>
      <c r="Q243" s="162"/>
      <c r="R243" s="162"/>
      <c r="S243" s="162"/>
      <c r="T243" s="162"/>
      <c r="U243" s="162"/>
      <c r="V243" s="162"/>
      <c r="W243" s="162"/>
      <c r="X243" s="152"/>
      <c r="Y243" s="152"/>
      <c r="Z243" s="152"/>
      <c r="AA243" s="152"/>
      <c r="AB243" s="152"/>
      <c r="AC243" s="152"/>
      <c r="AD243" s="152"/>
      <c r="AE243" s="152"/>
      <c r="AF243" s="152"/>
      <c r="AG243" s="152" t="s">
        <v>329</v>
      </c>
      <c r="AH243" s="152"/>
      <c r="AI243" s="152"/>
      <c r="AJ243" s="152"/>
      <c r="AK243" s="152"/>
      <c r="AL243" s="152"/>
      <c r="AM243" s="152"/>
      <c r="AN243" s="152"/>
      <c r="AO243" s="152"/>
      <c r="AP243" s="152"/>
      <c r="AQ243" s="152"/>
      <c r="AR243" s="152"/>
      <c r="AS243" s="152"/>
      <c r="AT243" s="152"/>
      <c r="AU243" s="152"/>
      <c r="AV243" s="152"/>
      <c r="AW243" s="152"/>
      <c r="AX243" s="152"/>
      <c r="AY243" s="152"/>
      <c r="AZ243" s="152"/>
      <c r="BA243" s="195" t="str">
        <f>C243</f>
        <v>Krat žlábku: Kryt žlabu Standard z nerezové oceli 1.4301, třída zatížení K3 (300kg), vhodný pro žlaby délky 600mm</v>
      </c>
      <c r="BB243" s="152"/>
      <c r="BC243" s="152"/>
      <c r="BD243" s="152"/>
      <c r="BE243" s="152"/>
      <c r="BF243" s="152"/>
      <c r="BG243" s="152"/>
      <c r="BH243" s="152"/>
    </row>
    <row r="244" spans="1:60" outlineLevel="1" x14ac:dyDescent="0.2">
      <c r="A244" s="159"/>
      <c r="B244" s="160"/>
      <c r="C244" s="270" t="s">
        <v>615</v>
      </c>
      <c r="D244" s="271"/>
      <c r="E244" s="271"/>
      <c r="F244" s="271"/>
      <c r="G244" s="271"/>
      <c r="H244" s="162"/>
      <c r="I244" s="162"/>
      <c r="J244" s="162"/>
      <c r="K244" s="162"/>
      <c r="L244" s="162"/>
      <c r="M244" s="162"/>
      <c r="N244" s="162"/>
      <c r="O244" s="162"/>
      <c r="P244" s="162"/>
      <c r="Q244" s="162"/>
      <c r="R244" s="162"/>
      <c r="S244" s="162"/>
      <c r="T244" s="162"/>
      <c r="U244" s="162"/>
      <c r="V244" s="162"/>
      <c r="W244" s="162"/>
      <c r="X244" s="152"/>
      <c r="Y244" s="152"/>
      <c r="Z244" s="152"/>
      <c r="AA244" s="152"/>
      <c r="AB244" s="152"/>
      <c r="AC244" s="152"/>
      <c r="AD244" s="152"/>
      <c r="AE244" s="152"/>
      <c r="AF244" s="152"/>
      <c r="AG244" s="152" t="s">
        <v>329</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78">
        <v>104</v>
      </c>
      <c r="B245" s="179" t="s">
        <v>616</v>
      </c>
      <c r="C245" s="187" t="s">
        <v>617</v>
      </c>
      <c r="D245" s="180" t="s">
        <v>366</v>
      </c>
      <c r="E245" s="181">
        <v>20</v>
      </c>
      <c r="F245" s="182"/>
      <c r="G245" s="183">
        <f t="shared" ref="G245:G255" si="35">ROUND(E245*F245,2)</f>
        <v>0</v>
      </c>
      <c r="H245" s="182"/>
      <c r="I245" s="183">
        <f t="shared" ref="I245:I255" si="36">ROUND(E245*H245,2)</f>
        <v>0</v>
      </c>
      <c r="J245" s="182"/>
      <c r="K245" s="183">
        <f t="shared" ref="K245:K255" si="37">ROUND(E245*J245,2)</f>
        <v>0</v>
      </c>
      <c r="L245" s="183">
        <v>15</v>
      </c>
      <c r="M245" s="183">
        <f t="shared" ref="M245:M255" si="38">G245*(1+L245/100)</f>
        <v>0</v>
      </c>
      <c r="N245" s="183">
        <v>0</v>
      </c>
      <c r="O245" s="183">
        <f t="shared" ref="O245:O255" si="39">ROUND(E245*N245,2)</f>
        <v>0</v>
      </c>
      <c r="P245" s="183">
        <v>4.9000000000000009E-4</v>
      </c>
      <c r="Q245" s="183">
        <f t="shared" ref="Q245:Q255" si="40">ROUND(E245*P245,2)</f>
        <v>0.01</v>
      </c>
      <c r="R245" s="183"/>
      <c r="S245" s="183" t="s">
        <v>311</v>
      </c>
      <c r="T245" s="184" t="s">
        <v>297</v>
      </c>
      <c r="U245" s="162">
        <v>0.114</v>
      </c>
      <c r="V245" s="162">
        <f t="shared" ref="V245:V255" si="41">ROUND(E245*U245,2)</f>
        <v>2.2799999999999998</v>
      </c>
      <c r="W245" s="162"/>
      <c r="X245" s="152"/>
      <c r="Y245" s="152"/>
      <c r="Z245" s="152"/>
      <c r="AA245" s="152"/>
      <c r="AB245" s="152"/>
      <c r="AC245" s="152"/>
      <c r="AD245" s="152"/>
      <c r="AE245" s="152"/>
      <c r="AF245" s="152"/>
      <c r="AG245" s="152" t="s">
        <v>324</v>
      </c>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outlineLevel="1" x14ac:dyDescent="0.2">
      <c r="A246" s="178">
        <v>105</v>
      </c>
      <c r="B246" s="179" t="s">
        <v>618</v>
      </c>
      <c r="C246" s="187" t="s">
        <v>619</v>
      </c>
      <c r="D246" s="180" t="s">
        <v>579</v>
      </c>
      <c r="E246" s="181">
        <v>18</v>
      </c>
      <c r="F246" s="182"/>
      <c r="G246" s="183">
        <f t="shared" si="35"/>
        <v>0</v>
      </c>
      <c r="H246" s="182"/>
      <c r="I246" s="183">
        <f t="shared" si="36"/>
        <v>0</v>
      </c>
      <c r="J246" s="182"/>
      <c r="K246" s="183">
        <f t="shared" si="37"/>
        <v>0</v>
      </c>
      <c r="L246" s="183">
        <v>15</v>
      </c>
      <c r="M246" s="183">
        <f t="shared" si="38"/>
        <v>0</v>
      </c>
      <c r="N246" s="183">
        <v>2.4000000000000001E-4</v>
      </c>
      <c r="O246" s="183">
        <f t="shared" si="39"/>
        <v>0</v>
      </c>
      <c r="P246" s="183">
        <v>0</v>
      </c>
      <c r="Q246" s="183">
        <f t="shared" si="40"/>
        <v>0</v>
      </c>
      <c r="R246" s="183"/>
      <c r="S246" s="183" t="s">
        <v>311</v>
      </c>
      <c r="T246" s="184" t="s">
        <v>297</v>
      </c>
      <c r="U246" s="162">
        <v>0.12400000000000001</v>
      </c>
      <c r="V246" s="162">
        <f t="shared" si="41"/>
        <v>2.23</v>
      </c>
      <c r="W246" s="162"/>
      <c r="X246" s="152"/>
      <c r="Y246" s="152"/>
      <c r="Z246" s="152"/>
      <c r="AA246" s="152"/>
      <c r="AB246" s="152"/>
      <c r="AC246" s="152"/>
      <c r="AD246" s="152"/>
      <c r="AE246" s="152"/>
      <c r="AF246" s="152"/>
      <c r="AG246" s="152" t="s">
        <v>324</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78">
        <v>106</v>
      </c>
      <c r="B247" s="179" t="s">
        <v>620</v>
      </c>
      <c r="C247" s="187" t="s">
        <v>621</v>
      </c>
      <c r="D247" s="180" t="s">
        <v>579</v>
      </c>
      <c r="E247" s="181">
        <v>8</v>
      </c>
      <c r="F247" s="182"/>
      <c r="G247" s="183">
        <f t="shared" si="35"/>
        <v>0</v>
      </c>
      <c r="H247" s="182"/>
      <c r="I247" s="183">
        <f t="shared" si="36"/>
        <v>0</v>
      </c>
      <c r="J247" s="182"/>
      <c r="K247" s="183">
        <f t="shared" si="37"/>
        <v>0</v>
      </c>
      <c r="L247" s="183">
        <v>15</v>
      </c>
      <c r="M247" s="183">
        <f t="shared" si="38"/>
        <v>0</v>
      </c>
      <c r="N247" s="183">
        <v>2.4000000000000001E-4</v>
      </c>
      <c r="O247" s="183">
        <f t="shared" si="39"/>
        <v>0</v>
      </c>
      <c r="P247" s="183">
        <v>0</v>
      </c>
      <c r="Q247" s="183">
        <f t="shared" si="40"/>
        <v>0</v>
      </c>
      <c r="R247" s="183"/>
      <c r="S247" s="183" t="s">
        <v>311</v>
      </c>
      <c r="T247" s="184" t="s">
        <v>297</v>
      </c>
      <c r="U247" s="162">
        <v>0.12400000000000001</v>
      </c>
      <c r="V247" s="162">
        <f t="shared" si="41"/>
        <v>0.99</v>
      </c>
      <c r="W247" s="162"/>
      <c r="X247" s="152"/>
      <c r="Y247" s="152"/>
      <c r="Z247" s="152"/>
      <c r="AA247" s="152"/>
      <c r="AB247" s="152"/>
      <c r="AC247" s="152"/>
      <c r="AD247" s="152"/>
      <c r="AE247" s="152"/>
      <c r="AF247" s="152"/>
      <c r="AG247" s="152" t="s">
        <v>324</v>
      </c>
      <c r="AH247" s="152"/>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outlineLevel="1" x14ac:dyDescent="0.2">
      <c r="A248" s="178">
        <v>107</v>
      </c>
      <c r="B248" s="179" t="s">
        <v>622</v>
      </c>
      <c r="C248" s="187" t="s">
        <v>623</v>
      </c>
      <c r="D248" s="180" t="s">
        <v>579</v>
      </c>
      <c r="E248" s="181">
        <v>11</v>
      </c>
      <c r="F248" s="182"/>
      <c r="G248" s="183">
        <f t="shared" si="35"/>
        <v>0</v>
      </c>
      <c r="H248" s="182"/>
      <c r="I248" s="183">
        <f t="shared" si="36"/>
        <v>0</v>
      </c>
      <c r="J248" s="182"/>
      <c r="K248" s="183">
        <f t="shared" si="37"/>
        <v>0</v>
      </c>
      <c r="L248" s="183">
        <v>15</v>
      </c>
      <c r="M248" s="183">
        <f t="shared" si="38"/>
        <v>0</v>
      </c>
      <c r="N248" s="183">
        <v>2.4000000000000001E-4</v>
      </c>
      <c r="O248" s="183">
        <f t="shared" si="39"/>
        <v>0</v>
      </c>
      <c r="P248" s="183">
        <v>0</v>
      </c>
      <c r="Q248" s="183">
        <f t="shared" si="40"/>
        <v>0</v>
      </c>
      <c r="R248" s="183"/>
      <c r="S248" s="183" t="s">
        <v>311</v>
      </c>
      <c r="T248" s="184" t="s">
        <v>297</v>
      </c>
      <c r="U248" s="162">
        <v>0.12400000000000001</v>
      </c>
      <c r="V248" s="162">
        <f t="shared" si="41"/>
        <v>1.36</v>
      </c>
      <c r="W248" s="162"/>
      <c r="X248" s="152"/>
      <c r="Y248" s="152"/>
      <c r="Z248" s="152"/>
      <c r="AA248" s="152"/>
      <c r="AB248" s="152"/>
      <c r="AC248" s="152"/>
      <c r="AD248" s="152"/>
      <c r="AE248" s="152"/>
      <c r="AF248" s="152"/>
      <c r="AG248" s="152" t="s">
        <v>324</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78">
        <v>108</v>
      </c>
      <c r="B249" s="179" t="s">
        <v>624</v>
      </c>
      <c r="C249" s="187" t="s">
        <v>625</v>
      </c>
      <c r="D249" s="180" t="s">
        <v>579</v>
      </c>
      <c r="E249" s="181">
        <v>35</v>
      </c>
      <c r="F249" s="182"/>
      <c r="G249" s="183">
        <f t="shared" si="35"/>
        <v>0</v>
      </c>
      <c r="H249" s="182"/>
      <c r="I249" s="183">
        <f t="shared" si="36"/>
        <v>0</v>
      </c>
      <c r="J249" s="182"/>
      <c r="K249" s="183">
        <f t="shared" si="37"/>
        <v>0</v>
      </c>
      <c r="L249" s="183">
        <v>15</v>
      </c>
      <c r="M249" s="183">
        <f t="shared" si="38"/>
        <v>0</v>
      </c>
      <c r="N249" s="183">
        <v>0</v>
      </c>
      <c r="O249" s="183">
        <f t="shared" si="39"/>
        <v>0</v>
      </c>
      <c r="P249" s="183">
        <v>1.5600000000000002E-3</v>
      </c>
      <c r="Q249" s="183">
        <f t="shared" si="40"/>
        <v>0.05</v>
      </c>
      <c r="R249" s="183"/>
      <c r="S249" s="183" t="s">
        <v>311</v>
      </c>
      <c r="T249" s="184" t="s">
        <v>297</v>
      </c>
      <c r="U249" s="162">
        <v>0.21700000000000003</v>
      </c>
      <c r="V249" s="162">
        <f t="shared" si="41"/>
        <v>7.6</v>
      </c>
      <c r="W249" s="162"/>
      <c r="X249" s="152"/>
      <c r="Y249" s="152"/>
      <c r="Z249" s="152"/>
      <c r="AA249" s="152"/>
      <c r="AB249" s="152"/>
      <c r="AC249" s="152"/>
      <c r="AD249" s="152"/>
      <c r="AE249" s="152"/>
      <c r="AF249" s="152"/>
      <c r="AG249" s="152" t="s">
        <v>324</v>
      </c>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outlineLevel="1" x14ac:dyDescent="0.2">
      <c r="A250" s="178">
        <v>109</v>
      </c>
      <c r="B250" s="179" t="s">
        <v>626</v>
      </c>
      <c r="C250" s="187" t="s">
        <v>627</v>
      </c>
      <c r="D250" s="180" t="s">
        <v>375</v>
      </c>
      <c r="E250" s="181">
        <v>11</v>
      </c>
      <c r="F250" s="182"/>
      <c r="G250" s="183">
        <f t="shared" si="35"/>
        <v>0</v>
      </c>
      <c r="H250" s="182"/>
      <c r="I250" s="183">
        <f t="shared" si="36"/>
        <v>0</v>
      </c>
      <c r="J250" s="182"/>
      <c r="K250" s="183">
        <f t="shared" si="37"/>
        <v>0</v>
      </c>
      <c r="L250" s="183">
        <v>15</v>
      </c>
      <c r="M250" s="183">
        <f t="shared" si="38"/>
        <v>0</v>
      </c>
      <c r="N250" s="183">
        <v>2.3000000000000001E-4</v>
      </c>
      <c r="O250" s="183">
        <f t="shared" si="39"/>
        <v>0</v>
      </c>
      <c r="P250" s="183">
        <v>0</v>
      </c>
      <c r="Q250" s="183">
        <f t="shared" si="40"/>
        <v>0</v>
      </c>
      <c r="R250" s="183"/>
      <c r="S250" s="183" t="s">
        <v>311</v>
      </c>
      <c r="T250" s="184" t="s">
        <v>297</v>
      </c>
      <c r="U250" s="162">
        <v>0</v>
      </c>
      <c r="V250" s="162">
        <f t="shared" si="41"/>
        <v>0</v>
      </c>
      <c r="W250" s="162"/>
      <c r="X250" s="152"/>
      <c r="Y250" s="152"/>
      <c r="Z250" s="152"/>
      <c r="AA250" s="152"/>
      <c r="AB250" s="152"/>
      <c r="AC250" s="152"/>
      <c r="AD250" s="152"/>
      <c r="AE250" s="152"/>
      <c r="AF250" s="152"/>
      <c r="AG250" s="152" t="s">
        <v>324</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78">
        <v>110</v>
      </c>
      <c r="B251" s="179" t="s">
        <v>628</v>
      </c>
      <c r="C251" s="187" t="s">
        <v>629</v>
      </c>
      <c r="D251" s="180" t="s">
        <v>375</v>
      </c>
      <c r="E251" s="181">
        <v>3</v>
      </c>
      <c r="F251" s="182"/>
      <c r="G251" s="183">
        <f t="shared" si="35"/>
        <v>0</v>
      </c>
      <c r="H251" s="182"/>
      <c r="I251" s="183">
        <f t="shared" si="36"/>
        <v>0</v>
      </c>
      <c r="J251" s="182"/>
      <c r="K251" s="183">
        <f t="shared" si="37"/>
        <v>0</v>
      </c>
      <c r="L251" s="183">
        <v>15</v>
      </c>
      <c r="M251" s="183">
        <f t="shared" si="38"/>
        <v>0</v>
      </c>
      <c r="N251" s="183">
        <v>2.3000000000000001E-4</v>
      </c>
      <c r="O251" s="183">
        <f t="shared" si="39"/>
        <v>0</v>
      </c>
      <c r="P251" s="183">
        <v>0</v>
      </c>
      <c r="Q251" s="183">
        <f t="shared" si="40"/>
        <v>0</v>
      </c>
      <c r="R251" s="183"/>
      <c r="S251" s="183" t="s">
        <v>311</v>
      </c>
      <c r="T251" s="184" t="s">
        <v>297</v>
      </c>
      <c r="U251" s="162">
        <v>0</v>
      </c>
      <c r="V251" s="162">
        <f t="shared" si="41"/>
        <v>0</v>
      </c>
      <c r="W251" s="162"/>
      <c r="X251" s="152"/>
      <c r="Y251" s="152"/>
      <c r="Z251" s="152"/>
      <c r="AA251" s="152"/>
      <c r="AB251" s="152"/>
      <c r="AC251" s="152"/>
      <c r="AD251" s="152"/>
      <c r="AE251" s="152"/>
      <c r="AF251" s="152"/>
      <c r="AG251" s="152" t="s">
        <v>324</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row>
    <row r="252" spans="1:60" outlineLevel="1" x14ac:dyDescent="0.2">
      <c r="A252" s="178">
        <v>111</v>
      </c>
      <c r="B252" s="179" t="s">
        <v>630</v>
      </c>
      <c r="C252" s="187" t="s">
        <v>631</v>
      </c>
      <c r="D252" s="180" t="s">
        <v>366</v>
      </c>
      <c r="E252" s="181">
        <v>2</v>
      </c>
      <c r="F252" s="182"/>
      <c r="G252" s="183">
        <f t="shared" si="35"/>
        <v>0</v>
      </c>
      <c r="H252" s="182"/>
      <c r="I252" s="183">
        <f t="shared" si="36"/>
        <v>0</v>
      </c>
      <c r="J252" s="182"/>
      <c r="K252" s="183">
        <f t="shared" si="37"/>
        <v>0</v>
      </c>
      <c r="L252" s="183">
        <v>15</v>
      </c>
      <c r="M252" s="183">
        <f t="shared" si="38"/>
        <v>0</v>
      </c>
      <c r="N252" s="183">
        <v>0</v>
      </c>
      <c r="O252" s="183">
        <f t="shared" si="39"/>
        <v>0</v>
      </c>
      <c r="P252" s="183">
        <v>2.2500000000000003E-3</v>
      </c>
      <c r="Q252" s="183">
        <f t="shared" si="40"/>
        <v>0</v>
      </c>
      <c r="R252" s="183"/>
      <c r="S252" s="183" t="s">
        <v>311</v>
      </c>
      <c r="T252" s="184" t="s">
        <v>297</v>
      </c>
      <c r="U252" s="162">
        <v>0.40700000000000003</v>
      </c>
      <c r="V252" s="162">
        <f t="shared" si="41"/>
        <v>0.81</v>
      </c>
      <c r="W252" s="162"/>
      <c r="X252" s="152"/>
      <c r="Y252" s="152"/>
      <c r="Z252" s="152"/>
      <c r="AA252" s="152"/>
      <c r="AB252" s="152"/>
      <c r="AC252" s="152"/>
      <c r="AD252" s="152"/>
      <c r="AE252" s="152"/>
      <c r="AF252" s="152"/>
      <c r="AG252" s="152" t="s">
        <v>324</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ht="22.5" outlineLevel="1" x14ac:dyDescent="0.2">
      <c r="A253" s="178">
        <v>112</v>
      </c>
      <c r="B253" s="179" t="s">
        <v>632</v>
      </c>
      <c r="C253" s="187" t="s">
        <v>633</v>
      </c>
      <c r="D253" s="180" t="s">
        <v>366</v>
      </c>
      <c r="E253" s="181">
        <v>9</v>
      </c>
      <c r="F253" s="182"/>
      <c r="G253" s="183">
        <f t="shared" si="35"/>
        <v>0</v>
      </c>
      <c r="H253" s="182"/>
      <c r="I253" s="183">
        <f t="shared" si="36"/>
        <v>0</v>
      </c>
      <c r="J253" s="182"/>
      <c r="K253" s="183">
        <f t="shared" si="37"/>
        <v>0</v>
      </c>
      <c r="L253" s="183">
        <v>15</v>
      </c>
      <c r="M253" s="183">
        <f t="shared" si="38"/>
        <v>0</v>
      </c>
      <c r="N253" s="183">
        <v>2.6000000000000003E-4</v>
      </c>
      <c r="O253" s="183">
        <f t="shared" si="39"/>
        <v>0</v>
      </c>
      <c r="P253" s="183">
        <v>0</v>
      </c>
      <c r="Q253" s="183">
        <f t="shared" si="40"/>
        <v>0</v>
      </c>
      <c r="R253" s="183"/>
      <c r="S253" s="183" t="s">
        <v>311</v>
      </c>
      <c r="T253" s="184" t="s">
        <v>297</v>
      </c>
      <c r="U253" s="162">
        <v>0.24600000000000002</v>
      </c>
      <c r="V253" s="162">
        <f t="shared" si="41"/>
        <v>2.21</v>
      </c>
      <c r="W253" s="162"/>
      <c r="X253" s="152"/>
      <c r="Y253" s="152"/>
      <c r="Z253" s="152"/>
      <c r="AA253" s="152"/>
      <c r="AB253" s="152"/>
      <c r="AC253" s="152"/>
      <c r="AD253" s="152"/>
      <c r="AE253" s="152"/>
      <c r="AF253" s="152"/>
      <c r="AG253" s="152" t="s">
        <v>324</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78">
        <v>113</v>
      </c>
      <c r="B254" s="179" t="s">
        <v>634</v>
      </c>
      <c r="C254" s="187" t="s">
        <v>635</v>
      </c>
      <c r="D254" s="180" t="s">
        <v>366</v>
      </c>
      <c r="E254" s="181">
        <v>37</v>
      </c>
      <c r="F254" s="182"/>
      <c r="G254" s="183">
        <f t="shared" si="35"/>
        <v>0</v>
      </c>
      <c r="H254" s="182"/>
      <c r="I254" s="183">
        <f t="shared" si="36"/>
        <v>0</v>
      </c>
      <c r="J254" s="182"/>
      <c r="K254" s="183">
        <f t="shared" si="37"/>
        <v>0</v>
      </c>
      <c r="L254" s="183">
        <v>15</v>
      </c>
      <c r="M254" s="183">
        <f t="shared" si="38"/>
        <v>0</v>
      </c>
      <c r="N254" s="183">
        <v>0</v>
      </c>
      <c r="O254" s="183">
        <f t="shared" si="39"/>
        <v>0</v>
      </c>
      <c r="P254" s="183">
        <v>8.5000000000000006E-4</v>
      </c>
      <c r="Q254" s="183">
        <f t="shared" si="40"/>
        <v>0.03</v>
      </c>
      <c r="R254" s="183"/>
      <c r="S254" s="183" t="s">
        <v>311</v>
      </c>
      <c r="T254" s="184" t="s">
        <v>297</v>
      </c>
      <c r="U254" s="162">
        <v>3.8000000000000006E-2</v>
      </c>
      <c r="V254" s="162">
        <f t="shared" si="41"/>
        <v>1.41</v>
      </c>
      <c r="W254" s="162"/>
      <c r="X254" s="152"/>
      <c r="Y254" s="152"/>
      <c r="Z254" s="152"/>
      <c r="AA254" s="152"/>
      <c r="AB254" s="152"/>
      <c r="AC254" s="152"/>
      <c r="AD254" s="152"/>
      <c r="AE254" s="152"/>
      <c r="AF254" s="152"/>
      <c r="AG254" s="152" t="s">
        <v>324</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ht="33.75" outlineLevel="1" x14ac:dyDescent="0.2">
      <c r="A255" s="171">
        <v>114</v>
      </c>
      <c r="B255" s="172" t="s">
        <v>636</v>
      </c>
      <c r="C255" s="188" t="s">
        <v>637</v>
      </c>
      <c r="D255" s="173" t="s">
        <v>579</v>
      </c>
      <c r="E255" s="174">
        <v>2</v>
      </c>
      <c r="F255" s="175"/>
      <c r="G255" s="176">
        <f t="shared" si="35"/>
        <v>0</v>
      </c>
      <c r="H255" s="175"/>
      <c r="I255" s="176">
        <f t="shared" si="36"/>
        <v>0</v>
      </c>
      <c r="J255" s="175"/>
      <c r="K255" s="176">
        <f t="shared" si="37"/>
        <v>0</v>
      </c>
      <c r="L255" s="176">
        <v>15</v>
      </c>
      <c r="M255" s="176">
        <f t="shared" si="38"/>
        <v>0</v>
      </c>
      <c r="N255" s="176">
        <v>1.2970000000000001E-2</v>
      </c>
      <c r="O255" s="176">
        <f t="shared" si="39"/>
        <v>0.03</v>
      </c>
      <c r="P255" s="176">
        <v>0</v>
      </c>
      <c r="Q255" s="176">
        <f t="shared" si="40"/>
        <v>0</v>
      </c>
      <c r="R255" s="176"/>
      <c r="S255" s="176" t="s">
        <v>311</v>
      </c>
      <c r="T255" s="177" t="s">
        <v>297</v>
      </c>
      <c r="U255" s="162">
        <v>1.9000000000000001</v>
      </c>
      <c r="V255" s="162">
        <f t="shared" si="41"/>
        <v>3.8</v>
      </c>
      <c r="W255" s="162"/>
      <c r="X255" s="152"/>
      <c r="Y255" s="152"/>
      <c r="Z255" s="152"/>
      <c r="AA255" s="152"/>
      <c r="AB255" s="152"/>
      <c r="AC255" s="152"/>
      <c r="AD255" s="152"/>
      <c r="AE255" s="152"/>
      <c r="AF255" s="152"/>
      <c r="AG255" s="152" t="s">
        <v>324</v>
      </c>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272" t="s">
        <v>638</v>
      </c>
      <c r="D256" s="273"/>
      <c r="E256" s="273"/>
      <c r="F256" s="273"/>
      <c r="G256" s="273"/>
      <c r="H256" s="162"/>
      <c r="I256" s="162"/>
      <c r="J256" s="162"/>
      <c r="K256" s="162"/>
      <c r="L256" s="162"/>
      <c r="M256" s="162"/>
      <c r="N256" s="162"/>
      <c r="O256" s="162"/>
      <c r="P256" s="162"/>
      <c r="Q256" s="162"/>
      <c r="R256" s="162"/>
      <c r="S256" s="162"/>
      <c r="T256" s="162"/>
      <c r="U256" s="162"/>
      <c r="V256" s="162"/>
      <c r="W256" s="162"/>
      <c r="X256" s="152"/>
      <c r="Y256" s="152"/>
      <c r="Z256" s="152"/>
      <c r="AA256" s="152"/>
      <c r="AB256" s="152"/>
      <c r="AC256" s="152"/>
      <c r="AD256" s="152"/>
      <c r="AE256" s="152"/>
      <c r="AF256" s="152"/>
      <c r="AG256" s="152" t="s">
        <v>329</v>
      </c>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outlineLevel="1" x14ac:dyDescent="0.2">
      <c r="A257" s="159"/>
      <c r="B257" s="160"/>
      <c r="C257" s="270" t="s">
        <v>639</v>
      </c>
      <c r="D257" s="271"/>
      <c r="E257" s="271"/>
      <c r="F257" s="271"/>
      <c r="G257" s="271"/>
      <c r="H257" s="162"/>
      <c r="I257" s="162"/>
      <c r="J257" s="162"/>
      <c r="K257" s="162"/>
      <c r="L257" s="162"/>
      <c r="M257" s="162"/>
      <c r="N257" s="162"/>
      <c r="O257" s="162"/>
      <c r="P257" s="162"/>
      <c r="Q257" s="162"/>
      <c r="R257" s="162"/>
      <c r="S257" s="162"/>
      <c r="T257" s="162"/>
      <c r="U257" s="162"/>
      <c r="V257" s="162"/>
      <c r="W257" s="162"/>
      <c r="X257" s="152"/>
      <c r="Y257" s="152"/>
      <c r="Z257" s="152"/>
      <c r="AA257" s="152"/>
      <c r="AB257" s="152"/>
      <c r="AC257" s="152"/>
      <c r="AD257" s="152"/>
      <c r="AE257" s="152"/>
      <c r="AF257" s="152"/>
      <c r="AG257" s="152" t="s">
        <v>329</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78">
        <v>115</v>
      </c>
      <c r="B258" s="179" t="s">
        <v>640</v>
      </c>
      <c r="C258" s="187" t="s">
        <v>641</v>
      </c>
      <c r="D258" s="180" t="s">
        <v>375</v>
      </c>
      <c r="E258" s="181">
        <v>14</v>
      </c>
      <c r="F258" s="182"/>
      <c r="G258" s="183">
        <f>ROUND(E258*F258,2)</f>
        <v>0</v>
      </c>
      <c r="H258" s="182"/>
      <c r="I258" s="183">
        <f>ROUND(E258*H258,2)</f>
        <v>0</v>
      </c>
      <c r="J258" s="182"/>
      <c r="K258" s="183">
        <f>ROUND(E258*J258,2)</f>
        <v>0</v>
      </c>
      <c r="L258" s="183">
        <v>15</v>
      </c>
      <c r="M258" s="183">
        <f>G258*(1+L258/100)</f>
        <v>0</v>
      </c>
      <c r="N258" s="183">
        <v>1.7010000000000001E-2</v>
      </c>
      <c r="O258" s="183">
        <f>ROUND(E258*N258,2)</f>
        <v>0.24</v>
      </c>
      <c r="P258" s="183">
        <v>0</v>
      </c>
      <c r="Q258" s="183">
        <f>ROUND(E258*P258,2)</f>
        <v>0</v>
      </c>
      <c r="R258" s="183"/>
      <c r="S258" s="183" t="s">
        <v>311</v>
      </c>
      <c r="T258" s="184" t="s">
        <v>297</v>
      </c>
      <c r="U258" s="162">
        <v>1.1890000000000001</v>
      </c>
      <c r="V258" s="162">
        <f>ROUND(E258*U258,2)</f>
        <v>16.649999999999999</v>
      </c>
      <c r="W258" s="162"/>
      <c r="X258" s="152"/>
      <c r="Y258" s="152"/>
      <c r="Z258" s="152"/>
      <c r="AA258" s="152"/>
      <c r="AB258" s="152"/>
      <c r="AC258" s="152"/>
      <c r="AD258" s="152"/>
      <c r="AE258" s="152"/>
      <c r="AF258" s="152"/>
      <c r="AG258" s="152" t="s">
        <v>324</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78">
        <v>116</v>
      </c>
      <c r="B259" s="179" t="s">
        <v>642</v>
      </c>
      <c r="C259" s="187" t="s">
        <v>643</v>
      </c>
      <c r="D259" s="180" t="s">
        <v>375</v>
      </c>
      <c r="E259" s="181">
        <v>2</v>
      </c>
      <c r="F259" s="182"/>
      <c r="G259" s="183">
        <f>ROUND(E259*F259,2)</f>
        <v>0</v>
      </c>
      <c r="H259" s="182"/>
      <c r="I259" s="183">
        <f>ROUND(E259*H259,2)</f>
        <v>0</v>
      </c>
      <c r="J259" s="182"/>
      <c r="K259" s="183">
        <f>ROUND(E259*J259,2)</f>
        <v>0</v>
      </c>
      <c r="L259" s="183">
        <v>15</v>
      </c>
      <c r="M259" s="183">
        <f>G259*(1+L259/100)</f>
        <v>0</v>
      </c>
      <c r="N259" s="183">
        <v>8.9000000000000006E-4</v>
      </c>
      <c r="O259" s="183">
        <f>ROUND(E259*N259,2)</f>
        <v>0</v>
      </c>
      <c r="P259" s="183">
        <v>0</v>
      </c>
      <c r="Q259" s="183">
        <f>ROUND(E259*P259,2)</f>
        <v>0</v>
      </c>
      <c r="R259" s="183"/>
      <c r="S259" s="183" t="s">
        <v>311</v>
      </c>
      <c r="T259" s="184" t="s">
        <v>297</v>
      </c>
      <c r="U259" s="162">
        <v>1.1200000000000001</v>
      </c>
      <c r="V259" s="162">
        <f>ROUND(E259*U259,2)</f>
        <v>2.2400000000000002</v>
      </c>
      <c r="W259" s="162"/>
      <c r="X259" s="152"/>
      <c r="Y259" s="152"/>
      <c r="Z259" s="152"/>
      <c r="AA259" s="152"/>
      <c r="AB259" s="152"/>
      <c r="AC259" s="152"/>
      <c r="AD259" s="152"/>
      <c r="AE259" s="152"/>
      <c r="AF259" s="152"/>
      <c r="AG259" s="152" t="s">
        <v>324</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78">
        <v>117</v>
      </c>
      <c r="B260" s="179" t="s">
        <v>644</v>
      </c>
      <c r="C260" s="187" t="s">
        <v>645</v>
      </c>
      <c r="D260" s="180" t="s">
        <v>375</v>
      </c>
      <c r="E260" s="181">
        <v>2</v>
      </c>
      <c r="F260" s="182"/>
      <c r="G260" s="183">
        <f>ROUND(E260*F260,2)</f>
        <v>0</v>
      </c>
      <c r="H260" s="182"/>
      <c r="I260" s="183">
        <f>ROUND(E260*H260,2)</f>
        <v>0</v>
      </c>
      <c r="J260" s="182"/>
      <c r="K260" s="183">
        <f>ROUND(E260*J260,2)</f>
        <v>0</v>
      </c>
      <c r="L260" s="183">
        <v>15</v>
      </c>
      <c r="M260" s="183">
        <f>G260*(1+L260/100)</f>
        <v>0</v>
      </c>
      <c r="N260" s="183">
        <v>0</v>
      </c>
      <c r="O260" s="183">
        <f>ROUND(E260*N260,2)</f>
        <v>0</v>
      </c>
      <c r="P260" s="183">
        <v>0</v>
      </c>
      <c r="Q260" s="183">
        <f>ROUND(E260*P260,2)</f>
        <v>0</v>
      </c>
      <c r="R260" s="183"/>
      <c r="S260" s="183" t="s">
        <v>311</v>
      </c>
      <c r="T260" s="184" t="s">
        <v>297</v>
      </c>
      <c r="U260" s="162">
        <v>1.9000000000000001</v>
      </c>
      <c r="V260" s="162">
        <f>ROUND(E260*U260,2)</f>
        <v>3.8</v>
      </c>
      <c r="W260" s="162"/>
      <c r="X260" s="152"/>
      <c r="Y260" s="152"/>
      <c r="Z260" s="152"/>
      <c r="AA260" s="152"/>
      <c r="AB260" s="152"/>
      <c r="AC260" s="152"/>
      <c r="AD260" s="152"/>
      <c r="AE260" s="152"/>
      <c r="AF260" s="152"/>
      <c r="AG260" s="152" t="s">
        <v>324</v>
      </c>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outlineLevel="1" x14ac:dyDescent="0.2">
      <c r="A261" s="171">
        <v>118</v>
      </c>
      <c r="B261" s="172" t="s">
        <v>646</v>
      </c>
      <c r="C261" s="188" t="s">
        <v>647</v>
      </c>
      <c r="D261" s="173" t="s">
        <v>375</v>
      </c>
      <c r="E261" s="174">
        <v>14</v>
      </c>
      <c r="F261" s="175"/>
      <c r="G261" s="176">
        <f>ROUND(E261*F261,2)</f>
        <v>0</v>
      </c>
      <c r="H261" s="175"/>
      <c r="I261" s="176">
        <f>ROUND(E261*H261,2)</f>
        <v>0</v>
      </c>
      <c r="J261" s="175"/>
      <c r="K261" s="176">
        <f>ROUND(E261*J261,2)</f>
        <v>0</v>
      </c>
      <c r="L261" s="176">
        <v>15</v>
      </c>
      <c r="M261" s="176">
        <f>G261*(1+L261/100)</f>
        <v>0</v>
      </c>
      <c r="N261" s="176">
        <v>1.41E-3</v>
      </c>
      <c r="O261" s="176">
        <f>ROUND(E261*N261,2)</f>
        <v>0.02</v>
      </c>
      <c r="P261" s="176">
        <v>0</v>
      </c>
      <c r="Q261" s="176">
        <f>ROUND(E261*P261,2)</f>
        <v>0</v>
      </c>
      <c r="R261" s="176"/>
      <c r="S261" s="176" t="s">
        <v>311</v>
      </c>
      <c r="T261" s="177" t="s">
        <v>297</v>
      </c>
      <c r="U261" s="162">
        <v>1.5750000000000002</v>
      </c>
      <c r="V261" s="162">
        <f>ROUND(E261*U261,2)</f>
        <v>22.05</v>
      </c>
      <c r="W261" s="162"/>
      <c r="X261" s="152"/>
      <c r="Y261" s="152"/>
      <c r="Z261" s="152"/>
      <c r="AA261" s="152"/>
      <c r="AB261" s="152"/>
      <c r="AC261" s="152"/>
      <c r="AD261" s="152"/>
      <c r="AE261" s="152"/>
      <c r="AF261" s="152"/>
      <c r="AG261" s="152" t="s">
        <v>324</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272" t="s">
        <v>594</v>
      </c>
      <c r="D262" s="273"/>
      <c r="E262" s="273"/>
      <c r="F262" s="273"/>
      <c r="G262" s="273"/>
      <c r="H262" s="162"/>
      <c r="I262" s="162"/>
      <c r="J262" s="162"/>
      <c r="K262" s="162"/>
      <c r="L262" s="162"/>
      <c r="M262" s="162"/>
      <c r="N262" s="162"/>
      <c r="O262" s="162"/>
      <c r="P262" s="162"/>
      <c r="Q262" s="162"/>
      <c r="R262" s="162"/>
      <c r="S262" s="162"/>
      <c r="T262" s="162"/>
      <c r="U262" s="162"/>
      <c r="V262" s="162"/>
      <c r="W262" s="162"/>
      <c r="X262" s="152"/>
      <c r="Y262" s="152"/>
      <c r="Z262" s="152"/>
      <c r="AA262" s="152"/>
      <c r="AB262" s="152"/>
      <c r="AC262" s="152"/>
      <c r="AD262" s="152"/>
      <c r="AE262" s="152"/>
      <c r="AF262" s="152"/>
      <c r="AG262" s="152" t="s">
        <v>329</v>
      </c>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outlineLevel="1" x14ac:dyDescent="0.2">
      <c r="A263" s="178">
        <v>119</v>
      </c>
      <c r="B263" s="179" t="s">
        <v>648</v>
      </c>
      <c r="C263" s="187" t="s">
        <v>649</v>
      </c>
      <c r="D263" s="180" t="s">
        <v>579</v>
      </c>
      <c r="E263" s="181">
        <v>2</v>
      </c>
      <c r="F263" s="182"/>
      <c r="G263" s="183">
        <f t="shared" ref="G263:G274" si="42">ROUND(E263*F263,2)</f>
        <v>0</v>
      </c>
      <c r="H263" s="182"/>
      <c r="I263" s="183">
        <f t="shared" ref="I263:I274" si="43">ROUND(E263*H263,2)</f>
        <v>0</v>
      </c>
      <c r="J263" s="182"/>
      <c r="K263" s="183">
        <f t="shared" ref="K263:K274" si="44">ROUND(E263*J263,2)</f>
        <v>0</v>
      </c>
      <c r="L263" s="183">
        <v>15</v>
      </c>
      <c r="M263" s="183">
        <f t="shared" ref="M263:M274" si="45">G263*(1+L263/100)</f>
        <v>0</v>
      </c>
      <c r="N263" s="183">
        <v>6.2000000000000011E-4</v>
      </c>
      <c r="O263" s="183">
        <f t="shared" ref="O263:O274" si="46">ROUND(E263*N263,2)</f>
        <v>0</v>
      </c>
      <c r="P263" s="183">
        <v>0</v>
      </c>
      <c r="Q263" s="183">
        <f t="shared" ref="Q263:Q274" si="47">ROUND(E263*P263,2)</f>
        <v>0</v>
      </c>
      <c r="R263" s="183"/>
      <c r="S263" s="183" t="s">
        <v>311</v>
      </c>
      <c r="T263" s="184" t="s">
        <v>297</v>
      </c>
      <c r="U263" s="162">
        <v>2.6</v>
      </c>
      <c r="V263" s="162">
        <f t="shared" ref="V263:V274" si="48">ROUND(E263*U263,2)</f>
        <v>5.2</v>
      </c>
      <c r="W263" s="162"/>
      <c r="X263" s="152"/>
      <c r="Y263" s="152"/>
      <c r="Z263" s="152"/>
      <c r="AA263" s="152"/>
      <c r="AB263" s="152"/>
      <c r="AC263" s="152"/>
      <c r="AD263" s="152"/>
      <c r="AE263" s="152"/>
      <c r="AF263" s="152"/>
      <c r="AG263" s="152" t="s">
        <v>324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78">
        <v>120</v>
      </c>
      <c r="B264" s="179" t="s">
        <v>650</v>
      </c>
      <c r="C264" s="187" t="s">
        <v>651</v>
      </c>
      <c r="D264" s="180" t="s">
        <v>366</v>
      </c>
      <c r="E264" s="181">
        <v>1</v>
      </c>
      <c r="F264" s="182"/>
      <c r="G264" s="183">
        <f t="shared" si="42"/>
        <v>0</v>
      </c>
      <c r="H264" s="182"/>
      <c r="I264" s="183">
        <f t="shared" si="43"/>
        <v>0</v>
      </c>
      <c r="J264" s="182"/>
      <c r="K264" s="183">
        <f t="shared" si="44"/>
        <v>0</v>
      </c>
      <c r="L264" s="183">
        <v>15</v>
      </c>
      <c r="M264" s="183">
        <f t="shared" si="45"/>
        <v>0</v>
      </c>
      <c r="N264" s="183">
        <v>3.0900000000000003E-3</v>
      </c>
      <c r="O264" s="183">
        <f t="shared" si="46"/>
        <v>0</v>
      </c>
      <c r="P264" s="183">
        <v>0</v>
      </c>
      <c r="Q264" s="183">
        <f t="shared" si="47"/>
        <v>0</v>
      </c>
      <c r="R264" s="183"/>
      <c r="S264" s="183" t="s">
        <v>311</v>
      </c>
      <c r="T264" s="184" t="s">
        <v>297</v>
      </c>
      <c r="U264" s="162">
        <v>1.25</v>
      </c>
      <c r="V264" s="162">
        <f t="shared" si="48"/>
        <v>1.25</v>
      </c>
      <c r="W264" s="162"/>
      <c r="X264" s="152"/>
      <c r="Y264" s="152"/>
      <c r="Z264" s="152"/>
      <c r="AA264" s="152"/>
      <c r="AB264" s="152"/>
      <c r="AC264" s="152"/>
      <c r="AD264" s="152"/>
      <c r="AE264" s="152"/>
      <c r="AF264" s="152"/>
      <c r="AG264" s="152" t="s">
        <v>324</v>
      </c>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78">
        <v>121</v>
      </c>
      <c r="B265" s="179" t="s">
        <v>652</v>
      </c>
      <c r="C265" s="187" t="s">
        <v>653</v>
      </c>
      <c r="D265" s="180" t="s">
        <v>366</v>
      </c>
      <c r="E265" s="181">
        <v>11</v>
      </c>
      <c r="F265" s="182"/>
      <c r="G265" s="183">
        <f t="shared" si="42"/>
        <v>0</v>
      </c>
      <c r="H265" s="182"/>
      <c r="I265" s="183">
        <f t="shared" si="43"/>
        <v>0</v>
      </c>
      <c r="J265" s="182"/>
      <c r="K265" s="183">
        <f t="shared" si="44"/>
        <v>0</v>
      </c>
      <c r="L265" s="183">
        <v>15</v>
      </c>
      <c r="M265" s="183">
        <f t="shared" si="45"/>
        <v>0</v>
      </c>
      <c r="N265" s="183">
        <v>1.3000000000000002E-3</v>
      </c>
      <c r="O265" s="183">
        <f t="shared" si="46"/>
        <v>0.01</v>
      </c>
      <c r="P265" s="183">
        <v>0</v>
      </c>
      <c r="Q265" s="183">
        <f t="shared" si="47"/>
        <v>0</v>
      </c>
      <c r="R265" s="183"/>
      <c r="S265" s="183" t="s">
        <v>311</v>
      </c>
      <c r="T265" s="184" t="s">
        <v>297</v>
      </c>
      <c r="U265" s="162">
        <v>0.48500000000000004</v>
      </c>
      <c r="V265" s="162">
        <f t="shared" si="48"/>
        <v>5.34</v>
      </c>
      <c r="W265" s="162"/>
      <c r="X265" s="152"/>
      <c r="Y265" s="152"/>
      <c r="Z265" s="152"/>
      <c r="AA265" s="152"/>
      <c r="AB265" s="152"/>
      <c r="AC265" s="152"/>
      <c r="AD265" s="152"/>
      <c r="AE265" s="152"/>
      <c r="AF265" s="152"/>
      <c r="AG265" s="152" t="s">
        <v>324</v>
      </c>
      <c r="AH265" s="152"/>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outlineLevel="1" x14ac:dyDescent="0.2">
      <c r="A266" s="178">
        <v>122</v>
      </c>
      <c r="B266" s="179" t="s">
        <v>654</v>
      </c>
      <c r="C266" s="187" t="s">
        <v>655</v>
      </c>
      <c r="D266" s="180" t="s">
        <v>366</v>
      </c>
      <c r="E266" s="181">
        <v>25</v>
      </c>
      <c r="F266" s="182"/>
      <c r="G266" s="183">
        <f t="shared" si="42"/>
        <v>0</v>
      </c>
      <c r="H266" s="182"/>
      <c r="I266" s="183">
        <f t="shared" si="43"/>
        <v>0</v>
      </c>
      <c r="J266" s="182"/>
      <c r="K266" s="183">
        <f t="shared" si="44"/>
        <v>0</v>
      </c>
      <c r="L266" s="183">
        <v>15</v>
      </c>
      <c r="M266" s="183">
        <f t="shared" si="45"/>
        <v>0</v>
      </c>
      <c r="N266" s="183">
        <v>1.8000000000000001E-4</v>
      </c>
      <c r="O266" s="183">
        <f t="shared" si="46"/>
        <v>0</v>
      </c>
      <c r="P266" s="183">
        <v>0</v>
      </c>
      <c r="Q266" s="183">
        <f t="shared" si="47"/>
        <v>0</v>
      </c>
      <c r="R266" s="183"/>
      <c r="S266" s="183" t="s">
        <v>311</v>
      </c>
      <c r="T266" s="184" t="s">
        <v>297</v>
      </c>
      <c r="U266" s="162">
        <v>0.47600000000000003</v>
      </c>
      <c r="V266" s="162">
        <f t="shared" si="48"/>
        <v>11.9</v>
      </c>
      <c r="W266" s="162"/>
      <c r="X266" s="152"/>
      <c r="Y266" s="152"/>
      <c r="Z266" s="152"/>
      <c r="AA266" s="152"/>
      <c r="AB266" s="152"/>
      <c r="AC266" s="152"/>
      <c r="AD266" s="152"/>
      <c r="AE266" s="152"/>
      <c r="AF266" s="152"/>
      <c r="AG266" s="152" t="s">
        <v>324</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78">
        <v>123</v>
      </c>
      <c r="B267" s="179" t="s">
        <v>656</v>
      </c>
      <c r="C267" s="187" t="s">
        <v>657</v>
      </c>
      <c r="D267" s="180" t="s">
        <v>366</v>
      </c>
      <c r="E267" s="181">
        <v>1</v>
      </c>
      <c r="F267" s="182"/>
      <c r="G267" s="183">
        <f t="shared" si="42"/>
        <v>0</v>
      </c>
      <c r="H267" s="182"/>
      <c r="I267" s="183">
        <f t="shared" si="43"/>
        <v>0</v>
      </c>
      <c r="J267" s="182"/>
      <c r="K267" s="183">
        <f t="shared" si="44"/>
        <v>0</v>
      </c>
      <c r="L267" s="183">
        <v>15</v>
      </c>
      <c r="M267" s="183">
        <f t="shared" si="45"/>
        <v>0</v>
      </c>
      <c r="N267" s="183">
        <v>2.2000000000000001E-4</v>
      </c>
      <c r="O267" s="183">
        <f t="shared" si="46"/>
        <v>0</v>
      </c>
      <c r="P267" s="183">
        <v>0</v>
      </c>
      <c r="Q267" s="183">
        <f t="shared" si="47"/>
        <v>0</v>
      </c>
      <c r="R267" s="183"/>
      <c r="S267" s="183" t="s">
        <v>311</v>
      </c>
      <c r="T267" s="184" t="s">
        <v>297</v>
      </c>
      <c r="U267" s="162">
        <v>0.24600000000000002</v>
      </c>
      <c r="V267" s="162">
        <f t="shared" si="48"/>
        <v>0.25</v>
      </c>
      <c r="W267" s="162"/>
      <c r="X267" s="152"/>
      <c r="Y267" s="152"/>
      <c r="Z267" s="152"/>
      <c r="AA267" s="152"/>
      <c r="AB267" s="152"/>
      <c r="AC267" s="152"/>
      <c r="AD267" s="152"/>
      <c r="AE267" s="152"/>
      <c r="AF267" s="152"/>
      <c r="AG267" s="152" t="s">
        <v>324</v>
      </c>
      <c r="AH267" s="152"/>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ht="22.5" outlineLevel="1" x14ac:dyDescent="0.2">
      <c r="A268" s="178">
        <v>124</v>
      </c>
      <c r="B268" s="179" t="s">
        <v>658</v>
      </c>
      <c r="C268" s="187" t="s">
        <v>659</v>
      </c>
      <c r="D268" s="180" t="s">
        <v>366</v>
      </c>
      <c r="E268" s="181">
        <v>14</v>
      </c>
      <c r="F268" s="182"/>
      <c r="G268" s="183">
        <f t="shared" si="42"/>
        <v>0</v>
      </c>
      <c r="H268" s="182"/>
      <c r="I268" s="183">
        <f t="shared" si="43"/>
        <v>0</v>
      </c>
      <c r="J268" s="182"/>
      <c r="K268" s="183">
        <f t="shared" si="44"/>
        <v>0</v>
      </c>
      <c r="L268" s="183">
        <v>15</v>
      </c>
      <c r="M268" s="183">
        <f t="shared" si="45"/>
        <v>0</v>
      </c>
      <c r="N268" s="183">
        <v>2.0000000000000001E-4</v>
      </c>
      <c r="O268" s="183">
        <f t="shared" si="46"/>
        <v>0</v>
      </c>
      <c r="P268" s="183">
        <v>0</v>
      </c>
      <c r="Q268" s="183">
        <f t="shared" si="47"/>
        <v>0</v>
      </c>
      <c r="R268" s="183"/>
      <c r="S268" s="183" t="s">
        <v>311</v>
      </c>
      <c r="T268" s="184" t="s">
        <v>297</v>
      </c>
      <c r="U268" s="162">
        <v>0.24600000000000002</v>
      </c>
      <c r="V268" s="162">
        <f t="shared" si="48"/>
        <v>3.44</v>
      </c>
      <c r="W268" s="162"/>
      <c r="X268" s="152"/>
      <c r="Y268" s="152"/>
      <c r="Z268" s="152"/>
      <c r="AA268" s="152"/>
      <c r="AB268" s="152"/>
      <c r="AC268" s="152"/>
      <c r="AD268" s="152"/>
      <c r="AE268" s="152"/>
      <c r="AF268" s="152"/>
      <c r="AG268" s="152" t="s">
        <v>324</v>
      </c>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ht="22.5" outlineLevel="1" x14ac:dyDescent="0.2">
      <c r="A269" s="178">
        <v>125</v>
      </c>
      <c r="B269" s="179" t="s">
        <v>660</v>
      </c>
      <c r="C269" s="187" t="s">
        <v>661</v>
      </c>
      <c r="D269" s="180" t="s">
        <v>366</v>
      </c>
      <c r="E269" s="181">
        <v>2</v>
      </c>
      <c r="F269" s="182"/>
      <c r="G269" s="183">
        <f t="shared" si="42"/>
        <v>0</v>
      </c>
      <c r="H269" s="182"/>
      <c r="I269" s="183">
        <f t="shared" si="43"/>
        <v>0</v>
      </c>
      <c r="J269" s="182"/>
      <c r="K269" s="183">
        <f t="shared" si="44"/>
        <v>0</v>
      </c>
      <c r="L269" s="183">
        <v>15</v>
      </c>
      <c r="M269" s="183">
        <f t="shared" si="45"/>
        <v>0</v>
      </c>
      <c r="N269" s="183">
        <v>3.3000000000000005E-4</v>
      </c>
      <c r="O269" s="183">
        <f t="shared" si="46"/>
        <v>0</v>
      </c>
      <c r="P269" s="183">
        <v>0</v>
      </c>
      <c r="Q269" s="183">
        <f t="shared" si="47"/>
        <v>0</v>
      </c>
      <c r="R269" s="183"/>
      <c r="S269" s="183" t="s">
        <v>311</v>
      </c>
      <c r="T269" s="184" t="s">
        <v>297</v>
      </c>
      <c r="U269" s="162">
        <v>0.24600000000000002</v>
      </c>
      <c r="V269" s="162">
        <f t="shared" si="48"/>
        <v>0.49</v>
      </c>
      <c r="W269" s="162"/>
      <c r="X269" s="152"/>
      <c r="Y269" s="152"/>
      <c r="Z269" s="152"/>
      <c r="AA269" s="152"/>
      <c r="AB269" s="152"/>
      <c r="AC269" s="152"/>
      <c r="AD269" s="152"/>
      <c r="AE269" s="152"/>
      <c r="AF269" s="152"/>
      <c r="AG269" s="152" t="s">
        <v>324</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8">
        <v>126</v>
      </c>
      <c r="B270" s="179" t="s">
        <v>662</v>
      </c>
      <c r="C270" s="187" t="s">
        <v>663</v>
      </c>
      <c r="D270" s="180" t="s">
        <v>366</v>
      </c>
      <c r="E270" s="181">
        <v>1</v>
      </c>
      <c r="F270" s="182"/>
      <c r="G270" s="183">
        <f t="shared" si="42"/>
        <v>0</v>
      </c>
      <c r="H270" s="182"/>
      <c r="I270" s="183">
        <f t="shared" si="43"/>
        <v>0</v>
      </c>
      <c r="J270" s="182"/>
      <c r="K270" s="183">
        <f t="shared" si="44"/>
        <v>0</v>
      </c>
      <c r="L270" s="183">
        <v>15</v>
      </c>
      <c r="M270" s="183">
        <f t="shared" si="45"/>
        <v>0</v>
      </c>
      <c r="N270" s="183">
        <v>1.5800000000000002E-2</v>
      </c>
      <c r="O270" s="183">
        <f t="shared" si="46"/>
        <v>0.02</v>
      </c>
      <c r="P270" s="183">
        <v>0</v>
      </c>
      <c r="Q270" s="183">
        <f t="shared" si="47"/>
        <v>0</v>
      </c>
      <c r="R270" s="183"/>
      <c r="S270" s="183" t="s">
        <v>311</v>
      </c>
      <c r="T270" s="184" t="s">
        <v>297</v>
      </c>
      <c r="U270" s="162">
        <v>0</v>
      </c>
      <c r="V270" s="162">
        <f t="shared" si="48"/>
        <v>0</v>
      </c>
      <c r="W270" s="162"/>
      <c r="X270" s="152"/>
      <c r="Y270" s="152"/>
      <c r="Z270" s="152"/>
      <c r="AA270" s="152"/>
      <c r="AB270" s="152"/>
      <c r="AC270" s="152"/>
      <c r="AD270" s="152"/>
      <c r="AE270" s="152"/>
      <c r="AF270" s="152"/>
      <c r="AG270" s="152" t="s">
        <v>664</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ht="22.5" outlineLevel="1" x14ac:dyDescent="0.2">
      <c r="A271" s="178">
        <v>127</v>
      </c>
      <c r="B271" s="179" t="s">
        <v>665</v>
      </c>
      <c r="C271" s="187" t="s">
        <v>666</v>
      </c>
      <c r="D271" s="180" t="s">
        <v>366</v>
      </c>
      <c r="E271" s="181">
        <v>2</v>
      </c>
      <c r="F271" s="182"/>
      <c r="G271" s="183">
        <f t="shared" si="42"/>
        <v>0</v>
      </c>
      <c r="H271" s="182"/>
      <c r="I271" s="183">
        <f t="shared" si="43"/>
        <v>0</v>
      </c>
      <c r="J271" s="182"/>
      <c r="K271" s="183">
        <f t="shared" si="44"/>
        <v>0</v>
      </c>
      <c r="L271" s="183">
        <v>15</v>
      </c>
      <c r="M271" s="183">
        <f t="shared" si="45"/>
        <v>0</v>
      </c>
      <c r="N271" s="183">
        <v>1.1000000000000001E-2</v>
      </c>
      <c r="O271" s="183">
        <f t="shared" si="46"/>
        <v>0.02</v>
      </c>
      <c r="P271" s="183">
        <v>0</v>
      </c>
      <c r="Q271" s="183">
        <f t="shared" si="47"/>
        <v>0</v>
      </c>
      <c r="R271" s="183"/>
      <c r="S271" s="183" t="s">
        <v>311</v>
      </c>
      <c r="T271" s="184" t="s">
        <v>297</v>
      </c>
      <c r="U271" s="162">
        <v>0</v>
      </c>
      <c r="V271" s="162">
        <f t="shared" si="48"/>
        <v>0</v>
      </c>
      <c r="W271" s="162"/>
      <c r="X271" s="152"/>
      <c r="Y271" s="152"/>
      <c r="Z271" s="152"/>
      <c r="AA271" s="152"/>
      <c r="AB271" s="152"/>
      <c r="AC271" s="152"/>
      <c r="AD271" s="152"/>
      <c r="AE271" s="152"/>
      <c r="AF271" s="152"/>
      <c r="AG271" s="152" t="s">
        <v>664</v>
      </c>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ht="22.5" outlineLevel="1" x14ac:dyDescent="0.2">
      <c r="A272" s="178">
        <v>128</v>
      </c>
      <c r="B272" s="179" t="s">
        <v>667</v>
      </c>
      <c r="C272" s="187" t="s">
        <v>668</v>
      </c>
      <c r="D272" s="180" t="s">
        <v>396</v>
      </c>
      <c r="E272" s="181">
        <v>0.9620200000000001</v>
      </c>
      <c r="F272" s="182"/>
      <c r="G272" s="183">
        <f t="shared" si="42"/>
        <v>0</v>
      </c>
      <c r="H272" s="182"/>
      <c r="I272" s="183">
        <f t="shared" si="43"/>
        <v>0</v>
      </c>
      <c r="J272" s="182"/>
      <c r="K272" s="183">
        <f t="shared" si="44"/>
        <v>0</v>
      </c>
      <c r="L272" s="183">
        <v>15</v>
      </c>
      <c r="M272" s="183">
        <f t="shared" si="45"/>
        <v>0</v>
      </c>
      <c r="N272" s="183">
        <v>0</v>
      </c>
      <c r="O272" s="183">
        <f t="shared" si="46"/>
        <v>0</v>
      </c>
      <c r="P272" s="183">
        <v>0</v>
      </c>
      <c r="Q272" s="183">
        <f t="shared" si="47"/>
        <v>0</v>
      </c>
      <c r="R272" s="183"/>
      <c r="S272" s="183" t="s">
        <v>311</v>
      </c>
      <c r="T272" s="184" t="s">
        <v>297</v>
      </c>
      <c r="U272" s="162">
        <v>3.97</v>
      </c>
      <c r="V272" s="162">
        <f t="shared" si="48"/>
        <v>3.82</v>
      </c>
      <c r="W272" s="162"/>
      <c r="X272" s="152"/>
      <c r="Y272" s="152"/>
      <c r="Z272" s="152"/>
      <c r="AA272" s="152"/>
      <c r="AB272" s="152"/>
      <c r="AC272" s="152"/>
      <c r="AD272" s="152"/>
      <c r="AE272" s="152"/>
      <c r="AF272" s="152"/>
      <c r="AG272" s="152" t="s">
        <v>397</v>
      </c>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78">
        <v>129</v>
      </c>
      <c r="B273" s="179" t="s">
        <v>669</v>
      </c>
      <c r="C273" s="187" t="s">
        <v>670</v>
      </c>
      <c r="D273" s="180" t="s">
        <v>396</v>
      </c>
      <c r="E273" s="181">
        <v>0.9620200000000001</v>
      </c>
      <c r="F273" s="182"/>
      <c r="G273" s="183">
        <f t="shared" si="42"/>
        <v>0</v>
      </c>
      <c r="H273" s="182"/>
      <c r="I273" s="183">
        <f t="shared" si="43"/>
        <v>0</v>
      </c>
      <c r="J273" s="182"/>
      <c r="K273" s="183">
        <f t="shared" si="44"/>
        <v>0</v>
      </c>
      <c r="L273" s="183">
        <v>15</v>
      </c>
      <c r="M273" s="183">
        <f t="shared" si="45"/>
        <v>0</v>
      </c>
      <c r="N273" s="183">
        <v>0</v>
      </c>
      <c r="O273" s="183">
        <f t="shared" si="46"/>
        <v>0</v>
      </c>
      <c r="P273" s="183">
        <v>0</v>
      </c>
      <c r="Q273" s="183">
        <f t="shared" si="47"/>
        <v>0</v>
      </c>
      <c r="R273" s="183"/>
      <c r="S273" s="183" t="s">
        <v>311</v>
      </c>
      <c r="T273" s="184" t="s">
        <v>297</v>
      </c>
      <c r="U273" s="162">
        <v>1.5730000000000002</v>
      </c>
      <c r="V273" s="162">
        <f t="shared" si="48"/>
        <v>1.51</v>
      </c>
      <c r="W273" s="162"/>
      <c r="X273" s="152"/>
      <c r="Y273" s="152"/>
      <c r="Z273" s="152"/>
      <c r="AA273" s="152"/>
      <c r="AB273" s="152"/>
      <c r="AC273" s="152"/>
      <c r="AD273" s="152"/>
      <c r="AE273" s="152"/>
      <c r="AF273" s="152"/>
      <c r="AG273" s="152" t="s">
        <v>397</v>
      </c>
      <c r="AH273" s="152"/>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ht="22.5" outlineLevel="1" x14ac:dyDescent="0.2">
      <c r="A274" s="171">
        <v>130</v>
      </c>
      <c r="B274" s="172" t="s">
        <v>671</v>
      </c>
      <c r="C274" s="188" t="s">
        <v>672</v>
      </c>
      <c r="D274" s="173" t="s">
        <v>396</v>
      </c>
      <c r="E274" s="174">
        <v>0.9620200000000001</v>
      </c>
      <c r="F274" s="175"/>
      <c r="G274" s="176">
        <f t="shared" si="42"/>
        <v>0</v>
      </c>
      <c r="H274" s="175"/>
      <c r="I274" s="176">
        <f t="shared" si="43"/>
        <v>0</v>
      </c>
      <c r="J274" s="175"/>
      <c r="K274" s="176">
        <f t="shared" si="44"/>
        <v>0</v>
      </c>
      <c r="L274" s="176">
        <v>15</v>
      </c>
      <c r="M274" s="176">
        <f t="shared" si="45"/>
        <v>0</v>
      </c>
      <c r="N274" s="176">
        <v>0</v>
      </c>
      <c r="O274" s="176">
        <f t="shared" si="46"/>
        <v>0</v>
      </c>
      <c r="P274" s="176">
        <v>0</v>
      </c>
      <c r="Q274" s="176">
        <f t="shared" si="47"/>
        <v>0</v>
      </c>
      <c r="R274" s="176"/>
      <c r="S274" s="176" t="s">
        <v>311</v>
      </c>
      <c r="T274" s="177" t="s">
        <v>297</v>
      </c>
      <c r="U274" s="162">
        <v>0.81200000000000006</v>
      </c>
      <c r="V274" s="162">
        <f t="shared" si="48"/>
        <v>0.78</v>
      </c>
      <c r="W274" s="162"/>
      <c r="X274" s="152"/>
      <c r="Y274" s="152"/>
      <c r="Z274" s="152"/>
      <c r="AA274" s="152"/>
      <c r="AB274" s="152"/>
      <c r="AC274" s="152"/>
      <c r="AD274" s="152"/>
      <c r="AE274" s="152"/>
      <c r="AF274" s="152"/>
      <c r="AG274" s="152" t="s">
        <v>397</v>
      </c>
      <c r="AH274" s="152"/>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x14ac:dyDescent="0.2">
      <c r="A275" s="5"/>
      <c r="B275" s="6"/>
      <c r="C275" s="189"/>
      <c r="D275" s="8"/>
      <c r="E275" s="5"/>
      <c r="F275" s="5"/>
      <c r="G275" s="5"/>
      <c r="H275" s="5"/>
      <c r="I275" s="5"/>
      <c r="J275" s="5"/>
      <c r="K275" s="5"/>
      <c r="L275" s="5"/>
      <c r="M275" s="5"/>
      <c r="N275" s="5"/>
      <c r="O275" s="5"/>
      <c r="P275" s="5"/>
      <c r="Q275" s="5"/>
      <c r="R275" s="5"/>
      <c r="S275" s="5"/>
      <c r="T275" s="5"/>
      <c r="U275" s="5"/>
      <c r="V275" s="5"/>
      <c r="W275" s="5"/>
      <c r="AE275">
        <v>15</v>
      </c>
      <c r="AF275">
        <v>21</v>
      </c>
    </row>
    <row r="276" spans="1:60" x14ac:dyDescent="0.2">
      <c r="A276" s="155"/>
      <c r="B276" s="156" t="s">
        <v>29</v>
      </c>
      <c r="C276" s="190"/>
      <c r="D276" s="157"/>
      <c r="E276" s="158"/>
      <c r="F276" s="158"/>
      <c r="G276" s="185">
        <f>G8+G67+G219</f>
        <v>0</v>
      </c>
      <c r="H276" s="5"/>
      <c r="I276" s="5"/>
      <c r="J276" s="5"/>
      <c r="K276" s="5"/>
      <c r="L276" s="5"/>
      <c r="M276" s="5"/>
      <c r="N276" s="5"/>
      <c r="O276" s="5"/>
      <c r="P276" s="5"/>
      <c r="Q276" s="5"/>
      <c r="R276" s="5"/>
      <c r="S276" s="5"/>
      <c r="T276" s="5"/>
      <c r="U276" s="5"/>
      <c r="V276" s="5"/>
      <c r="W276" s="5"/>
      <c r="AE276">
        <f>SUMIF(L7:L274,AE275,G7:G274)</f>
        <v>0</v>
      </c>
      <c r="AF276">
        <f>SUMIF(L7:L274,AF275,G7:G274)</f>
        <v>0</v>
      </c>
      <c r="AG276" t="s">
        <v>319</v>
      </c>
    </row>
    <row r="277" spans="1:60" x14ac:dyDescent="0.2">
      <c r="C277" s="191"/>
      <c r="D277" s="143"/>
      <c r="AG277" t="s">
        <v>320</v>
      </c>
    </row>
    <row r="278" spans="1:60" x14ac:dyDescent="0.2">
      <c r="D278" s="143"/>
    </row>
    <row r="279" spans="1:60" x14ac:dyDescent="0.2">
      <c r="D279" s="143"/>
    </row>
    <row r="280" spans="1:60" x14ac:dyDescent="0.2">
      <c r="D280" s="143"/>
    </row>
    <row r="281" spans="1:60" x14ac:dyDescent="0.2">
      <c r="D281" s="143"/>
    </row>
    <row r="282" spans="1:60" x14ac:dyDescent="0.2">
      <c r="D282" s="143"/>
    </row>
    <row r="283" spans="1:60" x14ac:dyDescent="0.2">
      <c r="D283" s="143"/>
    </row>
    <row r="284" spans="1:60" x14ac:dyDescent="0.2">
      <c r="D284" s="143"/>
    </row>
    <row r="285" spans="1:60" x14ac:dyDescent="0.2">
      <c r="D285" s="143"/>
    </row>
    <row r="286" spans="1:60" x14ac:dyDescent="0.2">
      <c r="D286" s="143"/>
    </row>
    <row r="287" spans="1:60" x14ac:dyDescent="0.2">
      <c r="D287" s="143"/>
    </row>
    <row r="288" spans="1:60"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imgY7In5n4tiS/riL7hSxKM3uiDHJw+kWqj4fhpRV/QLybdSvMO+iKeWGiSwRz/vZ4A3okMcvBIhkQ2cTvdnVw==" saltValue="H/W6pPnHlIu9Z3DkoshWEw==" spinCount="100000" sheet="1"/>
  <mergeCells count="137">
    <mergeCell ref="A1:G1"/>
    <mergeCell ref="C2:G2"/>
    <mergeCell ref="C3:G3"/>
    <mergeCell ref="C4:G4"/>
    <mergeCell ref="C11:G11"/>
    <mergeCell ref="C14:G14"/>
    <mergeCell ref="C24:G24"/>
    <mergeCell ref="C25:G25"/>
    <mergeCell ref="C29:G29"/>
    <mergeCell ref="C30:G30"/>
    <mergeCell ref="C32:G32"/>
    <mergeCell ref="C33:G33"/>
    <mergeCell ref="C15:G15"/>
    <mergeCell ref="C16:G16"/>
    <mergeCell ref="C18:G18"/>
    <mergeCell ref="C19:G19"/>
    <mergeCell ref="C21:G21"/>
    <mergeCell ref="C22:G22"/>
    <mergeCell ref="C44:G44"/>
    <mergeCell ref="C45:G45"/>
    <mergeCell ref="C51:G51"/>
    <mergeCell ref="C52:G52"/>
    <mergeCell ref="C53:G53"/>
    <mergeCell ref="C54:G54"/>
    <mergeCell ref="C35:G35"/>
    <mergeCell ref="C36:G36"/>
    <mergeCell ref="C38:G38"/>
    <mergeCell ref="C39:G39"/>
    <mergeCell ref="C41:G41"/>
    <mergeCell ref="C42:G42"/>
    <mergeCell ref="C81:G81"/>
    <mergeCell ref="C82:G82"/>
    <mergeCell ref="C84:G84"/>
    <mergeCell ref="C85:G85"/>
    <mergeCell ref="C87:G87"/>
    <mergeCell ref="C88:G88"/>
    <mergeCell ref="C55:G55"/>
    <mergeCell ref="C57:G57"/>
    <mergeCell ref="C59:G59"/>
    <mergeCell ref="C70:G70"/>
    <mergeCell ref="C72:G72"/>
    <mergeCell ref="C74:G74"/>
    <mergeCell ref="C99:G99"/>
    <mergeCell ref="C101:G101"/>
    <mergeCell ref="C103:G103"/>
    <mergeCell ref="C107:G107"/>
    <mergeCell ref="C108:G108"/>
    <mergeCell ref="C109:G109"/>
    <mergeCell ref="C90:G90"/>
    <mergeCell ref="C91:G91"/>
    <mergeCell ref="C93:G93"/>
    <mergeCell ref="C94:G94"/>
    <mergeCell ref="C96:G96"/>
    <mergeCell ref="C97:G97"/>
    <mergeCell ref="C117:G117"/>
    <mergeCell ref="C118:G118"/>
    <mergeCell ref="C120:G120"/>
    <mergeCell ref="C121:G121"/>
    <mergeCell ref="C122:G122"/>
    <mergeCell ref="C123:G123"/>
    <mergeCell ref="C110:G110"/>
    <mergeCell ref="C111:G111"/>
    <mergeCell ref="C112:G112"/>
    <mergeCell ref="C113:G113"/>
    <mergeCell ref="C115:G115"/>
    <mergeCell ref="C116:G116"/>
    <mergeCell ref="C131:G131"/>
    <mergeCell ref="C132:G132"/>
    <mergeCell ref="C139:G139"/>
    <mergeCell ref="C141:G141"/>
    <mergeCell ref="C142:G142"/>
    <mergeCell ref="C143:G143"/>
    <mergeCell ref="C124:G124"/>
    <mergeCell ref="C125:G125"/>
    <mergeCell ref="C127:G127"/>
    <mergeCell ref="C128:G128"/>
    <mergeCell ref="C129:G129"/>
    <mergeCell ref="C130:G130"/>
    <mergeCell ref="C150:G150"/>
    <mergeCell ref="C151:G151"/>
    <mergeCell ref="C152:G152"/>
    <mergeCell ref="C153:G153"/>
    <mergeCell ref="C154:G154"/>
    <mergeCell ref="C156:G156"/>
    <mergeCell ref="C144:G144"/>
    <mergeCell ref="C145:G145"/>
    <mergeCell ref="C146:G146"/>
    <mergeCell ref="C147:G147"/>
    <mergeCell ref="C148:G148"/>
    <mergeCell ref="C149:G149"/>
    <mergeCell ref="C165:G165"/>
    <mergeCell ref="C166:G166"/>
    <mergeCell ref="C167:G167"/>
    <mergeCell ref="C168:G168"/>
    <mergeCell ref="C169:G169"/>
    <mergeCell ref="C170:G170"/>
    <mergeCell ref="C157:G157"/>
    <mergeCell ref="C158:G158"/>
    <mergeCell ref="C161:G161"/>
    <mergeCell ref="C162:G162"/>
    <mergeCell ref="C163:G163"/>
    <mergeCell ref="C164:G164"/>
    <mergeCell ref="C182:G182"/>
    <mergeCell ref="C184:G184"/>
    <mergeCell ref="C185:G185"/>
    <mergeCell ref="C187:G187"/>
    <mergeCell ref="C188:G188"/>
    <mergeCell ref="C190:G190"/>
    <mergeCell ref="C171:G171"/>
    <mergeCell ref="C173:G173"/>
    <mergeCell ref="C175:G175"/>
    <mergeCell ref="C177:G177"/>
    <mergeCell ref="C179:G179"/>
    <mergeCell ref="C181:G181"/>
    <mergeCell ref="C200:G200"/>
    <mergeCell ref="C213:G213"/>
    <mergeCell ref="C215:G215"/>
    <mergeCell ref="C228:G228"/>
    <mergeCell ref="C231:G231"/>
    <mergeCell ref="C232:G232"/>
    <mergeCell ref="C191:G191"/>
    <mergeCell ref="C193:G193"/>
    <mergeCell ref="C194:G194"/>
    <mergeCell ref="C196:G196"/>
    <mergeCell ref="C197:G197"/>
    <mergeCell ref="C199:G199"/>
    <mergeCell ref="C243:G243"/>
    <mergeCell ref="C244:G244"/>
    <mergeCell ref="C256:G256"/>
    <mergeCell ref="C257:G257"/>
    <mergeCell ref="C262:G262"/>
    <mergeCell ref="C233:G233"/>
    <mergeCell ref="C234:G234"/>
    <mergeCell ref="C235:G235"/>
    <mergeCell ref="C236:G236"/>
    <mergeCell ref="C237:G237"/>
    <mergeCell ref="C242:G2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66</v>
      </c>
      <c r="C3" s="264" t="s">
        <v>67</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679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SUMIF(AG27:AG63,"&lt;&gt;NOR",G27:G63)</f>
        <v>0</v>
      </c>
      <c r="H26" s="169"/>
      <c r="I26" s="169">
        <f>SUM(I27:I63)</f>
        <v>0</v>
      </c>
      <c r="J26" s="169"/>
      <c r="K26" s="169">
        <f>SUM(K27:K63)</f>
        <v>0</v>
      </c>
      <c r="L26" s="169"/>
      <c r="M26" s="169">
        <f>SUM(M27:M63)</f>
        <v>0</v>
      </c>
      <c r="N26" s="169"/>
      <c r="O26" s="169">
        <f>SUM(O27:O63)</f>
        <v>0.40000000000000013</v>
      </c>
      <c r="P26" s="169"/>
      <c r="Q26" s="169">
        <f>SUM(Q27:Q63)</f>
        <v>0</v>
      </c>
      <c r="R26" s="169"/>
      <c r="S26" s="169"/>
      <c r="T26" s="170"/>
      <c r="U26" s="164"/>
      <c r="V26" s="164">
        <f>SUM(V27:V63)</f>
        <v>17.360000000000003</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8.4750000000000014</v>
      </c>
      <c r="F52" s="175"/>
      <c r="G52" s="176">
        <f>ROUND(E52*F52,2)</f>
        <v>0</v>
      </c>
      <c r="H52" s="175"/>
      <c r="I52" s="176">
        <f>ROUND(E52*H52,2)</f>
        <v>0</v>
      </c>
      <c r="J52" s="175"/>
      <c r="K52" s="176">
        <f>ROUND(E52*J52,2)</f>
        <v>0</v>
      </c>
      <c r="L52" s="176">
        <v>15</v>
      </c>
      <c r="M52" s="176">
        <f>G52*(1+L52/100)</f>
        <v>0</v>
      </c>
      <c r="N52" s="176">
        <v>3.6700000000000001E-3</v>
      </c>
      <c r="O52" s="176">
        <f>ROUND(E52*N52,2)</f>
        <v>0.03</v>
      </c>
      <c r="P52" s="176">
        <v>0</v>
      </c>
      <c r="Q52" s="176">
        <f>ROUND(E52*P52,2)</f>
        <v>0</v>
      </c>
      <c r="R52" s="176" t="s">
        <v>686</v>
      </c>
      <c r="S52" s="176" t="s">
        <v>296</v>
      </c>
      <c r="T52" s="177" t="s">
        <v>296</v>
      </c>
      <c r="U52" s="162">
        <v>0.36200000000000004</v>
      </c>
      <c r="V52" s="162">
        <f>ROUND(E52*U52,2)</f>
        <v>3.07</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727</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728</v>
      </c>
      <c r="D55" s="197"/>
      <c r="E55" s="198">
        <v>3.375</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1">
        <v>12</v>
      </c>
      <c r="B56" s="172" t="s">
        <v>729</v>
      </c>
      <c r="C56" s="188" t="s">
        <v>730</v>
      </c>
      <c r="D56" s="173" t="s">
        <v>404</v>
      </c>
      <c r="E56" s="174">
        <v>17.680000000000003</v>
      </c>
      <c r="F56" s="175"/>
      <c r="G56" s="176">
        <f>ROUND(E56*F56,2)</f>
        <v>0</v>
      </c>
      <c r="H56" s="175"/>
      <c r="I56" s="176">
        <f>ROUND(E56*H56,2)</f>
        <v>0</v>
      </c>
      <c r="J56" s="175"/>
      <c r="K56" s="176">
        <f>ROUND(E56*J56,2)</f>
        <v>0</v>
      </c>
      <c r="L56" s="176">
        <v>15</v>
      </c>
      <c r="M56" s="176">
        <f>G56*(1+L56/100)</f>
        <v>0</v>
      </c>
      <c r="N56" s="176">
        <v>1.4800000000000002E-3</v>
      </c>
      <c r="O56" s="176">
        <f>ROUND(E56*N56,2)</f>
        <v>0.03</v>
      </c>
      <c r="P56" s="176">
        <v>0</v>
      </c>
      <c r="Q56" s="176">
        <f>ROUND(E56*P56,2)</f>
        <v>0</v>
      </c>
      <c r="R56" s="176"/>
      <c r="S56" s="176" t="s">
        <v>311</v>
      </c>
      <c r="T56" s="177" t="s">
        <v>296</v>
      </c>
      <c r="U56" s="162">
        <v>5.6000000000000001E-2</v>
      </c>
      <c r="V56" s="162">
        <f>ROUND(E56*U56,2)</f>
        <v>0.99</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731</v>
      </c>
      <c r="D57" s="197"/>
      <c r="E57" s="198">
        <v>10.75</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732</v>
      </c>
      <c r="D58" s="197"/>
      <c r="E58" s="198">
        <v>17</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733</v>
      </c>
      <c r="D59" s="197"/>
      <c r="E59" s="198">
        <v>7.3000000000000007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734</v>
      </c>
      <c r="D60" s="197"/>
      <c r="E60" s="198">
        <v>-17.369999999999997</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1">
        <v>13</v>
      </c>
      <c r="B61" s="172" t="s">
        <v>735</v>
      </c>
      <c r="C61" s="188" t="s">
        <v>736</v>
      </c>
      <c r="D61" s="173" t="s">
        <v>332</v>
      </c>
      <c r="E61" s="174">
        <v>3.5</v>
      </c>
      <c r="F61" s="175"/>
      <c r="G61" s="176">
        <f>ROUND(E61*F61,2)</f>
        <v>0</v>
      </c>
      <c r="H61" s="175"/>
      <c r="I61" s="176">
        <f>ROUND(E61*H61,2)</f>
        <v>0</v>
      </c>
      <c r="J61" s="175"/>
      <c r="K61" s="176">
        <f>ROUND(E61*J61,2)</f>
        <v>0</v>
      </c>
      <c r="L61" s="176">
        <v>15</v>
      </c>
      <c r="M61" s="176">
        <f>G61*(1+L61/100)</f>
        <v>0</v>
      </c>
      <c r="N61" s="176">
        <v>8.490000000000001E-3</v>
      </c>
      <c r="O61" s="176">
        <f>ROUND(E61*N61,2)</f>
        <v>0.03</v>
      </c>
      <c r="P61" s="176">
        <v>0</v>
      </c>
      <c r="Q61" s="176">
        <f>ROUND(E61*P61,2)</f>
        <v>0</v>
      </c>
      <c r="R61" s="176"/>
      <c r="S61" s="176" t="s">
        <v>311</v>
      </c>
      <c r="T61" s="177" t="s">
        <v>297</v>
      </c>
      <c r="U61" s="162">
        <v>0.19700000000000001</v>
      </c>
      <c r="V61" s="162">
        <f>ROUND(E61*U61,2)</f>
        <v>0.69</v>
      </c>
      <c r="W61" s="162"/>
      <c r="X61" s="152"/>
      <c r="Y61" s="152"/>
      <c r="Z61" s="152"/>
      <c r="AA61" s="152"/>
      <c r="AB61" s="152"/>
      <c r="AC61" s="152"/>
      <c r="AD61" s="152"/>
      <c r="AE61" s="152"/>
      <c r="AF61" s="152"/>
      <c r="AG61" s="152" t="s">
        <v>324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737</v>
      </c>
      <c r="D62" s="197"/>
      <c r="E62" s="198">
        <v>2</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738</v>
      </c>
      <c r="D63" s="197"/>
      <c r="E63" s="198">
        <v>1.5</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x14ac:dyDescent="0.2">
      <c r="A64" s="165" t="s">
        <v>291</v>
      </c>
      <c r="B64" s="166" t="s">
        <v>232</v>
      </c>
      <c r="C64" s="186" t="s">
        <v>233</v>
      </c>
      <c r="D64" s="167"/>
      <c r="E64" s="168"/>
      <c r="F64" s="169"/>
      <c r="G64" s="169">
        <f>SUMIF(AG65:AG70,"&lt;&gt;NOR",G65:G70)</f>
        <v>0</v>
      </c>
      <c r="H64" s="169"/>
      <c r="I64" s="169">
        <f>SUM(I65:I70)</f>
        <v>0</v>
      </c>
      <c r="J64" s="169"/>
      <c r="K64" s="169">
        <f>SUM(K65:K70)</f>
        <v>0</v>
      </c>
      <c r="L64" s="169"/>
      <c r="M64" s="169">
        <f>SUM(M65:M70)</f>
        <v>0</v>
      </c>
      <c r="N64" s="169"/>
      <c r="O64" s="169">
        <f>SUM(O65:O70)</f>
        <v>0.15000000000000002</v>
      </c>
      <c r="P64" s="169"/>
      <c r="Q64" s="169">
        <f>SUM(Q65:Q70)</f>
        <v>0</v>
      </c>
      <c r="R64" s="169"/>
      <c r="S64" s="169"/>
      <c r="T64" s="170"/>
      <c r="U64" s="164"/>
      <c r="V64" s="164">
        <f>SUM(V65:V70)</f>
        <v>7.53</v>
      </c>
      <c r="W64" s="164"/>
      <c r="AG64" t="s">
        <v>292</v>
      </c>
    </row>
    <row r="65" spans="1:60" outlineLevel="1" x14ac:dyDescent="0.2">
      <c r="A65" s="171">
        <v>14</v>
      </c>
      <c r="B65" s="172" t="s">
        <v>739</v>
      </c>
      <c r="C65" s="188" t="s">
        <v>740</v>
      </c>
      <c r="D65" s="173" t="s">
        <v>404</v>
      </c>
      <c r="E65" s="174">
        <v>0.60000000000000009</v>
      </c>
      <c r="F65" s="175"/>
      <c r="G65" s="176">
        <f>ROUND(E65*F65,2)</f>
        <v>0</v>
      </c>
      <c r="H65" s="175"/>
      <c r="I65" s="176">
        <f>ROUND(E65*H65,2)</f>
        <v>0</v>
      </c>
      <c r="J65" s="175"/>
      <c r="K65" s="176">
        <f>ROUND(E65*J65,2)</f>
        <v>0</v>
      </c>
      <c r="L65" s="176">
        <v>15</v>
      </c>
      <c r="M65" s="176">
        <f>G65*(1+L65/100)</f>
        <v>0</v>
      </c>
      <c r="N65" s="176">
        <v>0.11219000000000001</v>
      </c>
      <c r="O65" s="176">
        <f>ROUND(E65*N65,2)</f>
        <v>7.0000000000000007E-2</v>
      </c>
      <c r="P65" s="176">
        <v>0</v>
      </c>
      <c r="Q65" s="176">
        <f>ROUND(E65*P65,2)</f>
        <v>0</v>
      </c>
      <c r="R65" s="176"/>
      <c r="S65" s="176" t="s">
        <v>311</v>
      </c>
      <c r="T65" s="177" t="s">
        <v>296</v>
      </c>
      <c r="U65" s="162">
        <v>0.55489000000000011</v>
      </c>
      <c r="V65" s="162">
        <f>ROUND(E65*U65,2)</f>
        <v>0.33</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72" t="s">
        <v>741</v>
      </c>
      <c r="D66" s="273"/>
      <c r="E66" s="273"/>
      <c r="F66" s="273"/>
      <c r="G66" s="273"/>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329</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04" t="s">
        <v>742</v>
      </c>
      <c r="D67" s="197"/>
      <c r="E67" s="198">
        <v>0.60000000000000009</v>
      </c>
      <c r="F67" s="162"/>
      <c r="G67" s="162"/>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680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1">
        <v>15</v>
      </c>
      <c r="B68" s="172" t="s">
        <v>743</v>
      </c>
      <c r="C68" s="188" t="s">
        <v>744</v>
      </c>
      <c r="D68" s="173" t="s">
        <v>404</v>
      </c>
      <c r="E68" s="174">
        <v>21.040000000000003</v>
      </c>
      <c r="F68" s="175"/>
      <c r="G68" s="176">
        <f>ROUND(E68*F68,2)</f>
        <v>0</v>
      </c>
      <c r="H68" s="175"/>
      <c r="I68" s="176">
        <f>ROUND(E68*H68,2)</f>
        <v>0</v>
      </c>
      <c r="J68" s="175"/>
      <c r="K68" s="176">
        <f>ROUND(E68*J68,2)</f>
        <v>0</v>
      </c>
      <c r="L68" s="176">
        <v>15</v>
      </c>
      <c r="M68" s="176">
        <f>G68*(1+L68/100)</f>
        <v>0</v>
      </c>
      <c r="N68" s="176">
        <v>3.7500000000000003E-3</v>
      </c>
      <c r="O68" s="176">
        <f>ROUND(E68*N68,2)</f>
        <v>0.08</v>
      </c>
      <c r="P68" s="176">
        <v>0</v>
      </c>
      <c r="Q68" s="176">
        <f>ROUND(E68*P68,2)</f>
        <v>0</v>
      </c>
      <c r="R68" s="176"/>
      <c r="S68" s="176" t="s">
        <v>311</v>
      </c>
      <c r="T68" s="177" t="s">
        <v>296</v>
      </c>
      <c r="U68" s="162">
        <v>0.34200000000000003</v>
      </c>
      <c r="V68" s="162">
        <f>ROUND(E68*U68,2)</f>
        <v>7.2</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745</v>
      </c>
      <c r="D69" s="197"/>
      <c r="E69" s="198">
        <v>3.6700000000000004</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746</v>
      </c>
      <c r="D70" s="197"/>
      <c r="E70" s="198">
        <v>17.37</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5" t="s">
        <v>291</v>
      </c>
      <c r="B71" s="166" t="s">
        <v>234</v>
      </c>
      <c r="C71" s="186" t="s">
        <v>235</v>
      </c>
      <c r="D71" s="167"/>
      <c r="E71" s="168"/>
      <c r="F71" s="169"/>
      <c r="G71" s="169">
        <f>SUMIF(AG72:AG97,"&lt;&gt;NOR",G72:G97)</f>
        <v>0</v>
      </c>
      <c r="H71" s="169"/>
      <c r="I71" s="169">
        <f>SUM(I72:I97)</f>
        <v>0</v>
      </c>
      <c r="J71" s="169"/>
      <c r="K71" s="169">
        <f>SUM(K72:K97)</f>
        <v>0</v>
      </c>
      <c r="L71" s="169"/>
      <c r="M71" s="169">
        <f>SUM(M72:M97)</f>
        <v>0</v>
      </c>
      <c r="N71" s="169"/>
      <c r="O71" s="169">
        <f>SUM(O72:O97)</f>
        <v>0</v>
      </c>
      <c r="P71" s="169"/>
      <c r="Q71" s="169">
        <f>SUM(Q72:Q97)</f>
        <v>1.54</v>
      </c>
      <c r="R71" s="169"/>
      <c r="S71" s="169"/>
      <c r="T71" s="170"/>
      <c r="U71" s="164"/>
      <c r="V71" s="164">
        <f>SUM(V72:V97)</f>
        <v>24.4</v>
      </c>
      <c r="W71" s="164"/>
      <c r="AG71" t="s">
        <v>292</v>
      </c>
    </row>
    <row r="72" spans="1:60" outlineLevel="1" x14ac:dyDescent="0.2">
      <c r="A72" s="171">
        <v>16</v>
      </c>
      <c r="B72" s="172" t="s">
        <v>747</v>
      </c>
      <c r="C72" s="188" t="s">
        <v>748</v>
      </c>
      <c r="D72" s="173" t="s">
        <v>404</v>
      </c>
      <c r="E72" s="174">
        <v>1.05</v>
      </c>
      <c r="F72" s="175"/>
      <c r="G72" s="176">
        <f>ROUND(E72*F72,2)</f>
        <v>0</v>
      </c>
      <c r="H72" s="175"/>
      <c r="I72" s="176">
        <f>ROUND(E72*H72,2)</f>
        <v>0</v>
      </c>
      <c r="J72" s="175"/>
      <c r="K72" s="176">
        <f>ROUND(E72*J72,2)</f>
        <v>0</v>
      </c>
      <c r="L72" s="176">
        <v>15</v>
      </c>
      <c r="M72" s="176">
        <f>G72*(1+L72/100)</f>
        <v>0</v>
      </c>
      <c r="N72" s="176">
        <v>6.7000000000000002E-4</v>
      </c>
      <c r="O72" s="176">
        <f>ROUND(E72*N72,2)</f>
        <v>0</v>
      </c>
      <c r="P72" s="176">
        <v>0.18400000000000002</v>
      </c>
      <c r="Q72" s="176">
        <f>ROUND(E72*P72,2)</f>
        <v>0.19</v>
      </c>
      <c r="R72" s="176" t="s">
        <v>749</v>
      </c>
      <c r="S72" s="176" t="s">
        <v>296</v>
      </c>
      <c r="T72" s="177" t="s">
        <v>296</v>
      </c>
      <c r="U72" s="162">
        <v>0.22700000000000001</v>
      </c>
      <c r="V72" s="162">
        <f>ROUND(E72*U72,2)</f>
        <v>0.24</v>
      </c>
      <c r="W72" s="162"/>
      <c r="X72" s="152"/>
      <c r="Y72" s="152"/>
      <c r="Z72" s="152"/>
      <c r="AA72" s="152"/>
      <c r="AB72" s="152"/>
      <c r="AC72" s="152"/>
      <c r="AD72" s="152"/>
      <c r="AE72" s="152"/>
      <c r="AF72" s="152"/>
      <c r="AG72" s="152" t="s">
        <v>324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2.5" outlineLevel="1" x14ac:dyDescent="0.2">
      <c r="A73" s="159"/>
      <c r="B73" s="160"/>
      <c r="C73" s="274" t="s">
        <v>750</v>
      </c>
      <c r="D73" s="275"/>
      <c r="E73" s="275"/>
      <c r="F73" s="275"/>
      <c r="G73" s="27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678</v>
      </c>
      <c r="AH73" s="152"/>
      <c r="AI73" s="152"/>
      <c r="AJ73" s="152"/>
      <c r="AK73" s="152"/>
      <c r="AL73" s="152"/>
      <c r="AM73" s="152"/>
      <c r="AN73" s="152"/>
      <c r="AO73" s="152"/>
      <c r="AP73" s="152"/>
      <c r="AQ73" s="152"/>
      <c r="AR73" s="152"/>
      <c r="AS73" s="152"/>
      <c r="AT73" s="152"/>
      <c r="AU73" s="152"/>
      <c r="AV73" s="152"/>
      <c r="AW73" s="152"/>
      <c r="AX73" s="152"/>
      <c r="AY73" s="152"/>
      <c r="AZ73" s="152"/>
      <c r="BA73" s="195" t="str">
        <f>C73</f>
        <v>nebo vybourání otvorů průřezové plochy přes 4 m2 v příčkách, včetně pomocného lešení o výšce podlahy do 1900 mm a pro zatížení do 1,5 kPa  (150 kg/m2),</v>
      </c>
      <c r="BB73" s="152"/>
      <c r="BC73" s="152"/>
      <c r="BD73" s="152"/>
      <c r="BE73" s="152"/>
      <c r="BF73" s="152"/>
      <c r="BG73" s="152"/>
      <c r="BH73" s="152"/>
    </row>
    <row r="74" spans="1:60" outlineLevel="1" x14ac:dyDescent="0.2">
      <c r="A74" s="159"/>
      <c r="B74" s="160"/>
      <c r="C74" s="204" t="s">
        <v>751</v>
      </c>
      <c r="D74" s="197"/>
      <c r="E74" s="198">
        <v>1.05</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680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17</v>
      </c>
      <c r="B75" s="172" t="s">
        <v>752</v>
      </c>
      <c r="C75" s="188" t="s">
        <v>753</v>
      </c>
      <c r="D75" s="173" t="s">
        <v>404</v>
      </c>
      <c r="E75" s="174">
        <v>3.8250000000000002</v>
      </c>
      <c r="F75" s="175"/>
      <c r="G75" s="176">
        <f>ROUND(E75*F75,2)</f>
        <v>0</v>
      </c>
      <c r="H75" s="175"/>
      <c r="I75" s="176">
        <f>ROUND(E75*H75,2)</f>
        <v>0</v>
      </c>
      <c r="J75" s="175"/>
      <c r="K75" s="176">
        <f>ROUND(E75*J75,2)</f>
        <v>0</v>
      </c>
      <c r="L75" s="176">
        <v>15</v>
      </c>
      <c r="M75" s="176">
        <f>G75*(1+L75/100)</f>
        <v>0</v>
      </c>
      <c r="N75" s="176">
        <v>0</v>
      </c>
      <c r="O75" s="176">
        <f>ROUND(E75*N75,2)</f>
        <v>0</v>
      </c>
      <c r="P75" s="176">
        <v>0.02</v>
      </c>
      <c r="Q75" s="176">
        <f>ROUND(E75*P75,2)</f>
        <v>0.08</v>
      </c>
      <c r="R75" s="176" t="s">
        <v>749</v>
      </c>
      <c r="S75" s="176" t="s">
        <v>296</v>
      </c>
      <c r="T75" s="177" t="s">
        <v>296</v>
      </c>
      <c r="U75" s="162">
        <v>0.23</v>
      </c>
      <c r="V75" s="162">
        <f>ROUND(E75*U75,2)</f>
        <v>0.88</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4" t="s">
        <v>754</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755</v>
      </c>
      <c r="D77" s="197"/>
      <c r="E77" s="198">
        <v>1.125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04" t="s">
        <v>756</v>
      </c>
      <c r="D78" s="197"/>
      <c r="E78" s="198">
        <v>2.7</v>
      </c>
      <c r="F78" s="162"/>
      <c r="G78" s="162"/>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680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18</v>
      </c>
      <c r="B79" s="172" t="s">
        <v>757</v>
      </c>
      <c r="C79" s="188" t="s">
        <v>758</v>
      </c>
      <c r="D79" s="173" t="s">
        <v>332</v>
      </c>
      <c r="E79" s="174">
        <v>3.7</v>
      </c>
      <c r="F79" s="175"/>
      <c r="G79" s="176">
        <f>ROUND(E79*F79,2)</f>
        <v>0</v>
      </c>
      <c r="H79" s="175"/>
      <c r="I79" s="176">
        <f>ROUND(E79*H79,2)</f>
        <v>0</v>
      </c>
      <c r="J79" s="175"/>
      <c r="K79" s="176">
        <f>ROUND(E79*J79,2)</f>
        <v>0</v>
      </c>
      <c r="L79" s="176">
        <v>15</v>
      </c>
      <c r="M79" s="176">
        <f>G79*(1+L79/100)</f>
        <v>0</v>
      </c>
      <c r="N79" s="176">
        <v>0</v>
      </c>
      <c r="O79" s="176">
        <f>ROUND(E79*N79,2)</f>
        <v>0</v>
      </c>
      <c r="P79" s="176">
        <v>4.0000000000000002E-4</v>
      </c>
      <c r="Q79" s="176">
        <f>ROUND(E79*P79,2)</f>
        <v>0</v>
      </c>
      <c r="R79" s="176" t="s">
        <v>749</v>
      </c>
      <c r="S79" s="176" t="s">
        <v>296</v>
      </c>
      <c r="T79" s="177" t="s">
        <v>296</v>
      </c>
      <c r="U79" s="162">
        <v>7.0000000000000007E-2</v>
      </c>
      <c r="V79" s="162">
        <f>ROUND(E79*U79,2)</f>
        <v>0.26</v>
      </c>
      <c r="W79" s="162"/>
      <c r="X79" s="152"/>
      <c r="Y79" s="152"/>
      <c r="Z79" s="152"/>
      <c r="AA79" s="152"/>
      <c r="AB79" s="152"/>
      <c r="AC79" s="152"/>
      <c r="AD79" s="152"/>
      <c r="AE79" s="152"/>
      <c r="AF79" s="152"/>
      <c r="AG79" s="152" t="s">
        <v>324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04" t="s">
        <v>759</v>
      </c>
      <c r="D80" s="197"/>
      <c r="E80" s="198">
        <v>3.7</v>
      </c>
      <c r="F80" s="162"/>
      <c r="G80" s="162"/>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680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71">
        <v>19</v>
      </c>
      <c r="B81" s="172" t="s">
        <v>760</v>
      </c>
      <c r="C81" s="188" t="s">
        <v>761</v>
      </c>
      <c r="D81" s="173" t="s">
        <v>332</v>
      </c>
      <c r="E81" s="174">
        <v>5</v>
      </c>
      <c r="F81" s="175"/>
      <c r="G81" s="176">
        <f>ROUND(E81*F81,2)</f>
        <v>0</v>
      </c>
      <c r="H81" s="175"/>
      <c r="I81" s="176">
        <f>ROUND(E81*H81,2)</f>
        <v>0</v>
      </c>
      <c r="J81" s="175"/>
      <c r="K81" s="176">
        <f>ROUND(E81*J81,2)</f>
        <v>0</v>
      </c>
      <c r="L81" s="176">
        <v>15</v>
      </c>
      <c r="M81" s="176">
        <f>G81*(1+L81/100)</f>
        <v>0</v>
      </c>
      <c r="N81" s="176">
        <v>0</v>
      </c>
      <c r="O81" s="176">
        <f>ROUND(E81*N81,2)</f>
        <v>0</v>
      </c>
      <c r="P81" s="176">
        <v>4.6000000000000001E-4</v>
      </c>
      <c r="Q81" s="176">
        <f>ROUND(E81*P81,2)</f>
        <v>0</v>
      </c>
      <c r="R81" s="176" t="s">
        <v>749</v>
      </c>
      <c r="S81" s="176" t="s">
        <v>296</v>
      </c>
      <c r="T81" s="177" t="s">
        <v>296</v>
      </c>
      <c r="U81" s="162">
        <v>0.81</v>
      </c>
      <c r="V81" s="162">
        <f>ROUND(E81*U81,2)</f>
        <v>4.05</v>
      </c>
      <c r="W81" s="162"/>
      <c r="X81" s="152"/>
      <c r="Y81" s="152"/>
      <c r="Z81" s="152"/>
      <c r="AA81" s="152"/>
      <c r="AB81" s="152"/>
      <c r="AC81" s="152"/>
      <c r="AD81" s="152"/>
      <c r="AE81" s="152"/>
      <c r="AF81" s="152"/>
      <c r="AG81" s="152" t="s">
        <v>324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762</v>
      </c>
      <c r="D82" s="197"/>
      <c r="E82" s="198">
        <v>5</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33.75" outlineLevel="1" x14ac:dyDescent="0.2">
      <c r="A83" s="171">
        <v>20</v>
      </c>
      <c r="B83" s="172" t="s">
        <v>763</v>
      </c>
      <c r="C83" s="188" t="s">
        <v>764</v>
      </c>
      <c r="D83" s="173" t="s">
        <v>404</v>
      </c>
      <c r="E83" s="174">
        <v>0.75</v>
      </c>
      <c r="F83" s="175"/>
      <c r="G83" s="176">
        <f>ROUND(E83*F83,2)</f>
        <v>0</v>
      </c>
      <c r="H83" s="175"/>
      <c r="I83" s="176">
        <f>ROUND(E83*H83,2)</f>
        <v>0</v>
      </c>
      <c r="J83" s="175"/>
      <c r="K83" s="176">
        <f>ROUND(E83*J83,2)</f>
        <v>0</v>
      </c>
      <c r="L83" s="176">
        <v>15</v>
      </c>
      <c r="M83" s="176">
        <f>G83*(1+L83/100)</f>
        <v>0</v>
      </c>
      <c r="N83" s="176">
        <v>5.4000000000000001E-4</v>
      </c>
      <c r="O83" s="176">
        <f>ROUND(E83*N83,2)</f>
        <v>0</v>
      </c>
      <c r="P83" s="176">
        <v>0.18000000000000002</v>
      </c>
      <c r="Q83" s="176">
        <f>ROUND(E83*P83,2)</f>
        <v>0.14000000000000001</v>
      </c>
      <c r="R83" s="176" t="s">
        <v>749</v>
      </c>
      <c r="S83" s="176" t="s">
        <v>296</v>
      </c>
      <c r="T83" s="177" t="s">
        <v>296</v>
      </c>
      <c r="U83" s="162">
        <v>0.30900000000000005</v>
      </c>
      <c r="V83" s="162">
        <f>ROUND(E83*U83,2)</f>
        <v>0.23</v>
      </c>
      <c r="W83" s="162"/>
      <c r="X83" s="152"/>
      <c r="Y83" s="152"/>
      <c r="Z83" s="152"/>
      <c r="AA83" s="152"/>
      <c r="AB83" s="152"/>
      <c r="AC83" s="152"/>
      <c r="AD83" s="152"/>
      <c r="AE83" s="152"/>
      <c r="AF83" s="152"/>
      <c r="AG83" s="152" t="s">
        <v>324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4" t="s">
        <v>765</v>
      </c>
      <c r="D84" s="275"/>
      <c r="E84" s="275"/>
      <c r="F84" s="275"/>
      <c r="G84" s="275"/>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678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766</v>
      </c>
      <c r="D85" s="197"/>
      <c r="E85" s="198">
        <v>0.75</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1">
        <v>21</v>
      </c>
      <c r="B86" s="172" t="s">
        <v>763</v>
      </c>
      <c r="C86" s="188" t="s">
        <v>764</v>
      </c>
      <c r="D86" s="173" t="s">
        <v>404</v>
      </c>
      <c r="E86" s="174">
        <v>2.7</v>
      </c>
      <c r="F86" s="175"/>
      <c r="G86" s="176">
        <f>ROUND(E86*F86,2)</f>
        <v>0</v>
      </c>
      <c r="H86" s="175"/>
      <c r="I86" s="176">
        <f>ROUND(E86*H86,2)</f>
        <v>0</v>
      </c>
      <c r="J86" s="175"/>
      <c r="K86" s="176">
        <f>ROUND(E86*J86,2)</f>
        <v>0</v>
      </c>
      <c r="L86" s="176">
        <v>15</v>
      </c>
      <c r="M86" s="176">
        <f>G86*(1+L86/100)</f>
        <v>0</v>
      </c>
      <c r="N86" s="176">
        <v>5.4000000000000001E-4</v>
      </c>
      <c r="O86" s="176">
        <f>ROUND(E86*N86,2)</f>
        <v>0</v>
      </c>
      <c r="P86" s="176">
        <v>0.18000000000000002</v>
      </c>
      <c r="Q86" s="176">
        <f>ROUND(E86*P86,2)</f>
        <v>0.49</v>
      </c>
      <c r="R86" s="176" t="s">
        <v>749</v>
      </c>
      <c r="S86" s="176" t="s">
        <v>296</v>
      </c>
      <c r="T86" s="177" t="s">
        <v>296</v>
      </c>
      <c r="U86" s="162">
        <v>0.30900000000000005</v>
      </c>
      <c r="V86" s="162">
        <f>ROUND(E86*U86,2)</f>
        <v>0.83</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74" t="s">
        <v>765</v>
      </c>
      <c r="D87" s="275"/>
      <c r="E87" s="275"/>
      <c r="F87" s="275"/>
      <c r="G87" s="275"/>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678</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767</v>
      </c>
      <c r="D88" s="197"/>
      <c r="E88" s="198">
        <v>2.7</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2.5" outlineLevel="1" x14ac:dyDescent="0.2">
      <c r="A89" s="171">
        <v>22</v>
      </c>
      <c r="B89" s="172" t="s">
        <v>768</v>
      </c>
      <c r="C89" s="188" t="s">
        <v>769</v>
      </c>
      <c r="D89" s="173" t="s">
        <v>404</v>
      </c>
      <c r="E89" s="174">
        <v>9.3000000000000007</v>
      </c>
      <c r="F89" s="175"/>
      <c r="G89" s="176">
        <f>ROUND(E89*F89,2)</f>
        <v>0</v>
      </c>
      <c r="H89" s="175"/>
      <c r="I89" s="176">
        <f>ROUND(E89*H89,2)</f>
        <v>0</v>
      </c>
      <c r="J89" s="175"/>
      <c r="K89" s="176">
        <f>ROUND(E89*J89,2)</f>
        <v>0</v>
      </c>
      <c r="L89" s="176">
        <v>15</v>
      </c>
      <c r="M89" s="176">
        <f>G89*(1+L89/100)</f>
        <v>0</v>
      </c>
      <c r="N89" s="176">
        <v>0</v>
      </c>
      <c r="O89" s="176">
        <f>ROUND(E89*N89,2)</f>
        <v>0</v>
      </c>
      <c r="P89" s="176">
        <v>6.8000000000000005E-2</v>
      </c>
      <c r="Q89" s="176">
        <f>ROUND(E89*P89,2)</f>
        <v>0.63</v>
      </c>
      <c r="R89" s="176" t="s">
        <v>749</v>
      </c>
      <c r="S89" s="176" t="s">
        <v>296</v>
      </c>
      <c r="T89" s="177" t="s">
        <v>296</v>
      </c>
      <c r="U89" s="162">
        <v>0.30000000000000004</v>
      </c>
      <c r="V89" s="162">
        <f>ROUND(E89*U89,2)</f>
        <v>2.79</v>
      </c>
      <c r="W89" s="162"/>
      <c r="X89" s="152"/>
      <c r="Y89" s="152"/>
      <c r="Z89" s="152"/>
      <c r="AA89" s="152"/>
      <c r="AB89" s="152"/>
      <c r="AC89" s="152"/>
      <c r="AD89" s="152"/>
      <c r="AE89" s="152"/>
      <c r="AF89" s="152"/>
      <c r="AG89" s="152" t="s">
        <v>324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4" t="s">
        <v>770</v>
      </c>
      <c r="D90" s="275"/>
      <c r="E90" s="275"/>
      <c r="F90" s="275"/>
      <c r="G90" s="275"/>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678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771</v>
      </c>
      <c r="D91" s="197"/>
      <c r="E91" s="198">
        <v>10.200000000000001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04" t="s">
        <v>772</v>
      </c>
      <c r="D92" s="197"/>
      <c r="E92" s="198">
        <v>-0.89999999999999991</v>
      </c>
      <c r="F92" s="162"/>
      <c r="G92" s="162"/>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680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8">
        <v>23</v>
      </c>
      <c r="B93" s="179" t="s">
        <v>773</v>
      </c>
      <c r="C93" s="187" t="s">
        <v>774</v>
      </c>
      <c r="D93" s="180" t="s">
        <v>366</v>
      </c>
      <c r="E93" s="181">
        <v>1</v>
      </c>
      <c r="F93" s="182"/>
      <c r="G93" s="183">
        <f>ROUND(E93*F93,2)</f>
        <v>0</v>
      </c>
      <c r="H93" s="182"/>
      <c r="I93" s="183">
        <f>ROUND(E93*H93,2)</f>
        <v>0</v>
      </c>
      <c r="J93" s="182"/>
      <c r="K93" s="183">
        <f>ROUND(E93*J93,2)</f>
        <v>0</v>
      </c>
      <c r="L93" s="183">
        <v>15</v>
      </c>
      <c r="M93" s="183">
        <f>G93*(1+L93/100)</f>
        <v>0</v>
      </c>
      <c r="N93" s="183">
        <v>0</v>
      </c>
      <c r="O93" s="183">
        <f>ROUND(E93*N93,2)</f>
        <v>0</v>
      </c>
      <c r="P93" s="183">
        <v>9.0000000000000011E-3</v>
      </c>
      <c r="Q93" s="183">
        <f>ROUND(E93*P93,2)</f>
        <v>0.01</v>
      </c>
      <c r="R93" s="183"/>
      <c r="S93" s="183" t="s">
        <v>311</v>
      </c>
      <c r="T93" s="184" t="s">
        <v>296</v>
      </c>
      <c r="U93" s="162">
        <v>0.11700000000000001</v>
      </c>
      <c r="V93" s="162">
        <f>ROUND(E93*U93,2)</f>
        <v>0.12</v>
      </c>
      <c r="W93" s="162"/>
      <c r="X93" s="152"/>
      <c r="Y93" s="152"/>
      <c r="Z93" s="152"/>
      <c r="AA93" s="152"/>
      <c r="AB93" s="152"/>
      <c r="AC93" s="152"/>
      <c r="AD93" s="152"/>
      <c r="AE93" s="152"/>
      <c r="AF93" s="152"/>
      <c r="AG93" s="152" t="s">
        <v>324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71">
        <v>24</v>
      </c>
      <c r="B94" s="172" t="s">
        <v>775</v>
      </c>
      <c r="C94" s="188" t="s">
        <v>776</v>
      </c>
      <c r="D94" s="173" t="s">
        <v>777</v>
      </c>
      <c r="E94" s="174">
        <v>15</v>
      </c>
      <c r="F94" s="175"/>
      <c r="G94" s="176">
        <f>ROUND(E94*F94,2)</f>
        <v>0</v>
      </c>
      <c r="H94" s="175"/>
      <c r="I94" s="176">
        <f>ROUND(E94*H94,2)</f>
        <v>0</v>
      </c>
      <c r="J94" s="175"/>
      <c r="K94" s="176">
        <f>ROUND(E94*J94,2)</f>
        <v>0</v>
      </c>
      <c r="L94" s="176">
        <v>15</v>
      </c>
      <c r="M94" s="176">
        <f>G94*(1+L94/100)</f>
        <v>0</v>
      </c>
      <c r="N94" s="176">
        <v>0</v>
      </c>
      <c r="O94" s="176">
        <f>ROUND(E94*N94,2)</f>
        <v>0</v>
      </c>
      <c r="P94" s="176">
        <v>0</v>
      </c>
      <c r="Q94" s="176">
        <f>ROUND(E94*P94,2)</f>
        <v>0</v>
      </c>
      <c r="R94" s="176" t="s">
        <v>778</v>
      </c>
      <c r="S94" s="176" t="s">
        <v>296</v>
      </c>
      <c r="T94" s="177" t="s">
        <v>779</v>
      </c>
      <c r="U94" s="162">
        <v>1</v>
      </c>
      <c r="V94" s="162">
        <f>ROUND(E94*U94,2)</f>
        <v>15</v>
      </c>
      <c r="W94" s="162"/>
      <c r="X94" s="152"/>
      <c r="Y94" s="152"/>
      <c r="Z94" s="152"/>
      <c r="AA94" s="152"/>
      <c r="AB94" s="152"/>
      <c r="AC94" s="152"/>
      <c r="AD94" s="152"/>
      <c r="AE94" s="152"/>
      <c r="AF94" s="152"/>
      <c r="AG94" s="152" t="s">
        <v>780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2" t="s">
        <v>781</v>
      </c>
      <c r="D95" s="273"/>
      <c r="E95" s="273"/>
      <c r="F95" s="273"/>
      <c r="G95" s="273"/>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782</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0" t="s">
        <v>783</v>
      </c>
      <c r="D97" s="271"/>
      <c r="E97" s="271"/>
      <c r="F97" s="271"/>
      <c r="G97" s="271"/>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329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5" t="s">
        <v>291</v>
      </c>
      <c r="B98" s="166" t="s">
        <v>236</v>
      </c>
      <c r="C98" s="186" t="s">
        <v>237</v>
      </c>
      <c r="D98" s="167"/>
      <c r="E98" s="168"/>
      <c r="F98" s="169"/>
      <c r="G98" s="169">
        <f>SUMIF(AG99:AG100,"&lt;&gt;NOR",G99:G100)</f>
        <v>0</v>
      </c>
      <c r="H98" s="169"/>
      <c r="I98" s="169">
        <f>SUM(I99:I100)</f>
        <v>0</v>
      </c>
      <c r="J98" s="169"/>
      <c r="K98" s="169">
        <f>SUM(K99:K100)</f>
        <v>0</v>
      </c>
      <c r="L98" s="169"/>
      <c r="M98" s="169">
        <f>SUM(M99:M100)</f>
        <v>0</v>
      </c>
      <c r="N98" s="169"/>
      <c r="O98" s="169">
        <f>SUM(O99:O100)</f>
        <v>0</v>
      </c>
      <c r="P98" s="169"/>
      <c r="Q98" s="169">
        <f>SUM(Q99:Q100)</f>
        <v>0</v>
      </c>
      <c r="R98" s="169"/>
      <c r="S98" s="169"/>
      <c r="T98" s="170"/>
      <c r="U98" s="164"/>
      <c r="V98" s="164">
        <f>SUM(V99:V100)</f>
        <v>0.91</v>
      </c>
      <c r="W98" s="164"/>
      <c r="AG98" t="s">
        <v>292</v>
      </c>
    </row>
    <row r="99" spans="1:60" ht="33.75" outlineLevel="1" x14ac:dyDescent="0.2">
      <c r="A99" s="171">
        <v>25</v>
      </c>
      <c r="B99" s="172" t="s">
        <v>784</v>
      </c>
      <c r="C99" s="188" t="s">
        <v>785</v>
      </c>
      <c r="D99" s="173" t="s">
        <v>396</v>
      </c>
      <c r="E99" s="174">
        <v>0.96649000000000007</v>
      </c>
      <c r="F99" s="175"/>
      <c r="G99" s="176">
        <f>ROUND(E99*F99,2)</f>
        <v>0</v>
      </c>
      <c r="H99" s="175"/>
      <c r="I99" s="176">
        <f>ROUND(E99*H99,2)</f>
        <v>0</v>
      </c>
      <c r="J99" s="175"/>
      <c r="K99" s="176">
        <f>ROUND(E99*J99,2)</f>
        <v>0</v>
      </c>
      <c r="L99" s="176">
        <v>15</v>
      </c>
      <c r="M99" s="176">
        <f>G99*(1+L99/100)</f>
        <v>0</v>
      </c>
      <c r="N99" s="176">
        <v>0</v>
      </c>
      <c r="O99" s="176">
        <f>ROUND(E99*N99,2)</f>
        <v>0</v>
      </c>
      <c r="P99" s="176">
        <v>0</v>
      </c>
      <c r="Q99" s="176">
        <f>ROUND(E99*P99,2)</f>
        <v>0</v>
      </c>
      <c r="R99" s="176" t="s">
        <v>676</v>
      </c>
      <c r="S99" s="176" t="s">
        <v>296</v>
      </c>
      <c r="T99" s="177" t="s">
        <v>296</v>
      </c>
      <c r="U99" s="162">
        <v>0.9385</v>
      </c>
      <c r="V99" s="162">
        <f>ROUND(E99*U99,2)</f>
        <v>0.91</v>
      </c>
      <c r="W99" s="162"/>
      <c r="X99" s="152"/>
      <c r="Y99" s="152"/>
      <c r="Z99" s="152"/>
      <c r="AA99" s="152"/>
      <c r="AB99" s="152"/>
      <c r="AC99" s="152"/>
      <c r="AD99" s="152"/>
      <c r="AE99" s="152"/>
      <c r="AF99" s="152"/>
      <c r="AG99" s="152" t="s">
        <v>786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74" t="s">
        <v>787</v>
      </c>
      <c r="D100" s="275"/>
      <c r="E100" s="275"/>
      <c r="F100" s="275"/>
      <c r="G100" s="275"/>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678</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5" t="s">
        <v>291</v>
      </c>
      <c r="B101" s="166" t="s">
        <v>238</v>
      </c>
      <c r="C101" s="186" t="s">
        <v>239</v>
      </c>
      <c r="D101" s="167"/>
      <c r="E101" s="168"/>
      <c r="F101" s="169"/>
      <c r="G101" s="169">
        <f>SUMIF(AG102:AG115,"&lt;&gt;NOR",G102:G115)</f>
        <v>0</v>
      </c>
      <c r="H101" s="169"/>
      <c r="I101" s="169">
        <f>SUM(I102:I115)</f>
        <v>0</v>
      </c>
      <c r="J101" s="169"/>
      <c r="K101" s="169">
        <f>SUM(K102:K115)</f>
        <v>0</v>
      </c>
      <c r="L101" s="169"/>
      <c r="M101" s="169">
        <f>SUM(M102:M115)</f>
        <v>0</v>
      </c>
      <c r="N101" s="169"/>
      <c r="O101" s="169">
        <f>SUM(O102:O115)</f>
        <v>0.04</v>
      </c>
      <c r="P101" s="169"/>
      <c r="Q101" s="169">
        <f>SUM(Q102:Q115)</f>
        <v>0</v>
      </c>
      <c r="R101" s="169"/>
      <c r="S101" s="169"/>
      <c r="T101" s="170"/>
      <c r="U101" s="164"/>
      <c r="V101" s="164">
        <f>SUM(V102:V115)</f>
        <v>7.57</v>
      </c>
      <c r="W101" s="164"/>
      <c r="AG101" t="s">
        <v>292</v>
      </c>
    </row>
    <row r="102" spans="1:60" outlineLevel="1" x14ac:dyDescent="0.2">
      <c r="A102" s="171">
        <v>26</v>
      </c>
      <c r="B102" s="172" t="s">
        <v>788</v>
      </c>
      <c r="C102" s="188" t="s">
        <v>789</v>
      </c>
      <c r="D102" s="173" t="s">
        <v>404</v>
      </c>
      <c r="E102" s="174">
        <v>9.99</v>
      </c>
      <c r="F102" s="175"/>
      <c r="G102" s="176">
        <f>ROUND(E102*F102,2)</f>
        <v>0</v>
      </c>
      <c r="H102" s="175"/>
      <c r="I102" s="176">
        <f>ROUND(E102*H102,2)</f>
        <v>0</v>
      </c>
      <c r="J102" s="175"/>
      <c r="K102" s="176">
        <f>ROUND(E102*J102,2)</f>
        <v>0</v>
      </c>
      <c r="L102" s="176">
        <v>15</v>
      </c>
      <c r="M102" s="176">
        <f>G102*(1+L102/100)</f>
        <v>0</v>
      </c>
      <c r="N102" s="176">
        <v>3.6800000000000001E-3</v>
      </c>
      <c r="O102" s="176">
        <f>ROUND(E102*N102,2)</f>
        <v>0.04</v>
      </c>
      <c r="P102" s="176">
        <v>0</v>
      </c>
      <c r="Q102" s="176">
        <f>ROUND(E102*P102,2)</f>
        <v>0</v>
      </c>
      <c r="R102" s="176" t="s">
        <v>790</v>
      </c>
      <c r="S102" s="176" t="s">
        <v>296</v>
      </c>
      <c r="T102" s="177" t="s">
        <v>296</v>
      </c>
      <c r="U102" s="162">
        <v>0.38500000000000001</v>
      </c>
      <c r="V102" s="162">
        <f>ROUND(E102*U102,2)</f>
        <v>3.85</v>
      </c>
      <c r="W102" s="162"/>
      <c r="X102" s="152"/>
      <c r="Y102" s="152"/>
      <c r="Z102" s="152"/>
      <c r="AA102" s="152"/>
      <c r="AB102" s="152"/>
      <c r="AC102" s="152"/>
      <c r="AD102" s="152"/>
      <c r="AE102" s="152"/>
      <c r="AF102" s="152"/>
      <c r="AG102" s="152" t="s">
        <v>324</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791</v>
      </c>
      <c r="D103" s="197"/>
      <c r="E103" s="198"/>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792</v>
      </c>
      <c r="D104" s="197"/>
      <c r="E104" s="198">
        <v>1.125</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793</v>
      </c>
      <c r="D105" s="197"/>
      <c r="E105" s="198">
        <v>2.5500000000000003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794</v>
      </c>
      <c r="D106" s="197"/>
      <c r="E106" s="198">
        <v>4.83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795</v>
      </c>
      <c r="D107" s="197"/>
      <c r="E107" s="198">
        <v>0.93</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796</v>
      </c>
      <c r="D108" s="197"/>
      <c r="E108" s="198">
        <v>0.55500000000000005</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27</v>
      </c>
      <c r="B109" s="179" t="s">
        <v>797</v>
      </c>
      <c r="C109" s="187" t="s">
        <v>798</v>
      </c>
      <c r="D109" s="180" t="s">
        <v>366</v>
      </c>
      <c r="E109" s="181">
        <v>1</v>
      </c>
      <c r="F109" s="182"/>
      <c r="G109" s="183">
        <f>ROUND(E109*F109,2)</f>
        <v>0</v>
      </c>
      <c r="H109" s="182"/>
      <c r="I109" s="183">
        <f>ROUND(E109*H109,2)</f>
        <v>0</v>
      </c>
      <c r="J109" s="182"/>
      <c r="K109" s="183">
        <f>ROUND(E109*J109,2)</f>
        <v>0</v>
      </c>
      <c r="L109" s="183">
        <v>15</v>
      </c>
      <c r="M109" s="183">
        <f>G109*(1+L109/100)</f>
        <v>0</v>
      </c>
      <c r="N109" s="183">
        <v>1.6000000000000001E-4</v>
      </c>
      <c r="O109" s="183">
        <f>ROUND(E109*N109,2)</f>
        <v>0</v>
      </c>
      <c r="P109" s="183">
        <v>0</v>
      </c>
      <c r="Q109" s="183">
        <f>ROUND(E109*P109,2)</f>
        <v>0</v>
      </c>
      <c r="R109" s="183" t="s">
        <v>790</v>
      </c>
      <c r="S109" s="183" t="s">
        <v>296</v>
      </c>
      <c r="T109" s="184" t="s">
        <v>296</v>
      </c>
      <c r="U109" s="162">
        <v>0.1</v>
      </c>
      <c r="V109" s="162">
        <f>ROUND(E109*U109,2)</f>
        <v>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8">
        <v>28</v>
      </c>
      <c r="B110" s="179" t="s">
        <v>799</v>
      </c>
      <c r="C110" s="187" t="s">
        <v>800</v>
      </c>
      <c r="D110" s="180" t="s">
        <v>366</v>
      </c>
      <c r="E110" s="181">
        <v>11</v>
      </c>
      <c r="F110" s="182"/>
      <c r="G110" s="183">
        <f>ROUND(E110*F110,2)</f>
        <v>0</v>
      </c>
      <c r="H110" s="182"/>
      <c r="I110" s="183">
        <f>ROUND(E110*H110,2)</f>
        <v>0</v>
      </c>
      <c r="J110" s="182"/>
      <c r="K110" s="183">
        <f>ROUND(E110*J110,2)</f>
        <v>0</v>
      </c>
      <c r="L110" s="183">
        <v>15</v>
      </c>
      <c r="M110" s="183">
        <f>G110*(1+L110/100)</f>
        <v>0</v>
      </c>
      <c r="N110" s="183">
        <v>1.7000000000000001E-4</v>
      </c>
      <c r="O110" s="183">
        <f>ROUND(E110*N110,2)</f>
        <v>0</v>
      </c>
      <c r="P110" s="183">
        <v>0</v>
      </c>
      <c r="Q110" s="183">
        <f>ROUND(E110*P110,2)</f>
        <v>0</v>
      </c>
      <c r="R110" s="183" t="s">
        <v>790</v>
      </c>
      <c r="S110" s="183" t="s">
        <v>296</v>
      </c>
      <c r="T110" s="184" t="s">
        <v>296</v>
      </c>
      <c r="U110" s="162">
        <v>0.1</v>
      </c>
      <c r="V110" s="162">
        <f>ROUND(E110*U110,2)</f>
        <v>1.1000000000000001</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1">
        <v>29</v>
      </c>
      <c r="B111" s="172" t="s">
        <v>801</v>
      </c>
      <c r="C111" s="188" t="s">
        <v>802</v>
      </c>
      <c r="D111" s="173" t="s">
        <v>332</v>
      </c>
      <c r="E111" s="174">
        <v>12.600000000000001</v>
      </c>
      <c r="F111" s="175"/>
      <c r="G111" s="176">
        <f>ROUND(E111*F111,2)</f>
        <v>0</v>
      </c>
      <c r="H111" s="175"/>
      <c r="I111" s="176">
        <f>ROUND(E111*H111,2)</f>
        <v>0</v>
      </c>
      <c r="J111" s="175"/>
      <c r="K111" s="176">
        <f>ROUND(E111*J111,2)</f>
        <v>0</v>
      </c>
      <c r="L111" s="176">
        <v>15</v>
      </c>
      <c r="M111" s="176">
        <f>G111*(1+L111/100)</f>
        <v>0</v>
      </c>
      <c r="N111" s="176">
        <v>1.1E-4</v>
      </c>
      <c r="O111" s="176">
        <f>ROUND(E111*N111,2)</f>
        <v>0</v>
      </c>
      <c r="P111" s="176">
        <v>0</v>
      </c>
      <c r="Q111" s="176">
        <f>ROUND(E111*P111,2)</f>
        <v>0</v>
      </c>
      <c r="R111" s="176" t="s">
        <v>790</v>
      </c>
      <c r="S111" s="176" t="s">
        <v>296</v>
      </c>
      <c r="T111" s="177" t="s">
        <v>296</v>
      </c>
      <c r="U111" s="162">
        <v>0.2</v>
      </c>
      <c r="V111" s="162">
        <f>ROUND(E111*U111,2)</f>
        <v>2.52</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803</v>
      </c>
      <c r="D112" s="197"/>
      <c r="E112" s="198">
        <v>8.3000000000000007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04" t="s">
        <v>804</v>
      </c>
      <c r="D113" s="197"/>
      <c r="E113" s="198">
        <v>4.3000000000000007</v>
      </c>
      <c r="F113" s="162"/>
      <c r="G113" s="162"/>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680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v>30</v>
      </c>
      <c r="B114" s="160" t="s">
        <v>805</v>
      </c>
      <c r="C114" s="208" t="s">
        <v>806</v>
      </c>
      <c r="D114" s="161" t="s">
        <v>0</v>
      </c>
      <c r="E114" s="203"/>
      <c r="F114" s="163"/>
      <c r="G114" s="162">
        <f>ROUND(E114*F114,2)</f>
        <v>0</v>
      </c>
      <c r="H114" s="163"/>
      <c r="I114" s="162">
        <f>ROUND(E114*H114,2)</f>
        <v>0</v>
      </c>
      <c r="J114" s="163"/>
      <c r="K114" s="162">
        <f>ROUND(E114*J114,2)</f>
        <v>0</v>
      </c>
      <c r="L114" s="162">
        <v>15</v>
      </c>
      <c r="M114" s="162">
        <f>G114*(1+L114/100)</f>
        <v>0</v>
      </c>
      <c r="N114" s="162">
        <v>0</v>
      </c>
      <c r="O114" s="162">
        <f>ROUND(E114*N114,2)</f>
        <v>0</v>
      </c>
      <c r="P114" s="162">
        <v>0</v>
      </c>
      <c r="Q114" s="162">
        <f>ROUND(E114*P114,2)</f>
        <v>0</v>
      </c>
      <c r="R114" s="162" t="s">
        <v>790</v>
      </c>
      <c r="S114" s="162" t="s">
        <v>296</v>
      </c>
      <c r="T114" s="162" t="s">
        <v>296</v>
      </c>
      <c r="U114" s="162">
        <v>0</v>
      </c>
      <c r="V114" s="162">
        <f>ROUND(E114*U114,2)</f>
        <v>0</v>
      </c>
      <c r="W114" s="162"/>
      <c r="X114" s="152"/>
      <c r="Y114" s="152"/>
      <c r="Z114" s="152"/>
      <c r="AA114" s="152"/>
      <c r="AB114" s="152"/>
      <c r="AC114" s="152"/>
      <c r="AD114" s="152"/>
      <c r="AE114" s="152"/>
      <c r="AF114" s="152"/>
      <c r="AG114" s="152" t="s">
        <v>786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6" t="s">
        <v>807</v>
      </c>
      <c r="D115" s="277"/>
      <c r="E115" s="277"/>
      <c r="F115" s="277"/>
      <c r="G115" s="277"/>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678</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5" t="s">
        <v>291</v>
      </c>
      <c r="B116" s="166" t="s">
        <v>246</v>
      </c>
      <c r="C116" s="186" t="s">
        <v>247</v>
      </c>
      <c r="D116" s="167"/>
      <c r="E116" s="168"/>
      <c r="F116" s="169"/>
      <c r="G116" s="169">
        <f>SUMIF(AG117:AG119,"&lt;&gt;NOR",G117:G119)</f>
        <v>0</v>
      </c>
      <c r="H116" s="169"/>
      <c r="I116" s="169">
        <f>SUM(I117:I119)</f>
        <v>0</v>
      </c>
      <c r="J116" s="169"/>
      <c r="K116" s="169">
        <f>SUM(K117:K119)</f>
        <v>0</v>
      </c>
      <c r="L116" s="169"/>
      <c r="M116" s="169">
        <f>SUM(M117:M119)</f>
        <v>0</v>
      </c>
      <c r="N116" s="169"/>
      <c r="O116" s="169">
        <f>SUM(O117:O119)</f>
        <v>0</v>
      </c>
      <c r="P116" s="169"/>
      <c r="Q116" s="169">
        <f>SUM(Q117:Q119)</f>
        <v>0</v>
      </c>
      <c r="R116" s="169"/>
      <c r="S116" s="169"/>
      <c r="T116" s="170"/>
      <c r="U116" s="164"/>
      <c r="V116" s="164">
        <f>SUM(V117:V119)</f>
        <v>0.2</v>
      </c>
      <c r="W116" s="164"/>
      <c r="AG116" t="s">
        <v>292</v>
      </c>
    </row>
    <row r="117" spans="1:60" outlineLevel="1" x14ac:dyDescent="0.2">
      <c r="A117" s="171">
        <v>31</v>
      </c>
      <c r="B117" s="172" t="s">
        <v>808</v>
      </c>
      <c r="C117" s="188" t="s">
        <v>809</v>
      </c>
      <c r="D117" s="173" t="s">
        <v>366</v>
      </c>
      <c r="E117" s="174">
        <v>1</v>
      </c>
      <c r="F117" s="175"/>
      <c r="G117" s="176">
        <f>ROUND(E117*F117,2)</f>
        <v>0</v>
      </c>
      <c r="H117" s="175"/>
      <c r="I117" s="176">
        <f>ROUND(E117*H117,2)</f>
        <v>0</v>
      </c>
      <c r="J117" s="175"/>
      <c r="K117" s="176">
        <f>ROUND(E117*J117,2)</f>
        <v>0</v>
      </c>
      <c r="L117" s="176">
        <v>15</v>
      </c>
      <c r="M117" s="176">
        <f>G117*(1+L117/100)</f>
        <v>0</v>
      </c>
      <c r="N117" s="176">
        <v>0</v>
      </c>
      <c r="O117" s="176">
        <f>ROUND(E117*N117,2)</f>
        <v>0</v>
      </c>
      <c r="P117" s="176">
        <v>1E-3</v>
      </c>
      <c r="Q117" s="176">
        <f>ROUND(E117*P117,2)</f>
        <v>0</v>
      </c>
      <c r="R117" s="176"/>
      <c r="S117" s="176" t="s">
        <v>311</v>
      </c>
      <c r="T117" s="177" t="s">
        <v>296</v>
      </c>
      <c r="U117" s="162">
        <v>0.2</v>
      </c>
      <c r="V117" s="162">
        <f>ROUND(E117*U117,2)</f>
        <v>0.2</v>
      </c>
      <c r="W117" s="162"/>
      <c r="X117" s="152"/>
      <c r="Y117" s="152"/>
      <c r="Z117" s="152"/>
      <c r="AA117" s="152"/>
      <c r="AB117" s="152"/>
      <c r="AC117" s="152"/>
      <c r="AD117" s="152"/>
      <c r="AE117" s="152"/>
      <c r="AF117" s="152"/>
      <c r="AG117" s="152" t="s">
        <v>324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v>32</v>
      </c>
      <c r="B118" s="160" t="s">
        <v>810</v>
      </c>
      <c r="C118" s="208" t="s">
        <v>811</v>
      </c>
      <c r="D118" s="161" t="s">
        <v>0</v>
      </c>
      <c r="E118" s="203"/>
      <c r="F118" s="163"/>
      <c r="G118" s="162">
        <f>ROUND(E118*F118,2)</f>
        <v>0</v>
      </c>
      <c r="H118" s="163"/>
      <c r="I118" s="162">
        <f>ROUND(E118*H118,2)</f>
        <v>0</v>
      </c>
      <c r="J118" s="163"/>
      <c r="K118" s="162">
        <f>ROUND(E118*J118,2)</f>
        <v>0</v>
      </c>
      <c r="L118" s="162">
        <v>15</v>
      </c>
      <c r="M118" s="162">
        <f>G118*(1+L118/100)</f>
        <v>0</v>
      </c>
      <c r="N118" s="162">
        <v>0</v>
      </c>
      <c r="O118" s="162">
        <f>ROUND(E118*N118,2)</f>
        <v>0</v>
      </c>
      <c r="P118" s="162">
        <v>0</v>
      </c>
      <c r="Q118" s="162">
        <f>ROUND(E118*P118,2)</f>
        <v>0</v>
      </c>
      <c r="R118" s="162" t="s">
        <v>812</v>
      </c>
      <c r="S118" s="162" t="s">
        <v>296</v>
      </c>
      <c r="T118" s="162" t="s">
        <v>296</v>
      </c>
      <c r="U118" s="162">
        <v>0</v>
      </c>
      <c r="V118" s="162">
        <f>ROUND(E118*U118,2)</f>
        <v>0</v>
      </c>
      <c r="W118" s="162"/>
      <c r="X118" s="152"/>
      <c r="Y118" s="152"/>
      <c r="Z118" s="152"/>
      <c r="AA118" s="152"/>
      <c r="AB118" s="152"/>
      <c r="AC118" s="152"/>
      <c r="AD118" s="152"/>
      <c r="AE118" s="152"/>
      <c r="AF118" s="152"/>
      <c r="AG118" s="152" t="s">
        <v>786</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76" t="s">
        <v>813</v>
      </c>
      <c r="D119" s="277"/>
      <c r="E119" s="277"/>
      <c r="F119" s="277"/>
      <c r="G119" s="277"/>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678</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x14ac:dyDescent="0.2">
      <c r="A120" s="165" t="s">
        <v>291</v>
      </c>
      <c r="B120" s="166" t="s">
        <v>248</v>
      </c>
      <c r="C120" s="186" t="s">
        <v>249</v>
      </c>
      <c r="D120" s="167"/>
      <c r="E120" s="168"/>
      <c r="F120" s="169"/>
      <c r="G120" s="169">
        <f>SUMIF(AG121:AG134,"&lt;&gt;NOR",G121:G134)</f>
        <v>0</v>
      </c>
      <c r="H120" s="169"/>
      <c r="I120" s="169">
        <f>SUM(I121:I134)</f>
        <v>0</v>
      </c>
      <c r="J120" s="169"/>
      <c r="K120" s="169">
        <f>SUM(K121:K134)</f>
        <v>0</v>
      </c>
      <c r="L120" s="169"/>
      <c r="M120" s="169">
        <f>SUM(M121:M134)</f>
        <v>0</v>
      </c>
      <c r="N120" s="169"/>
      <c r="O120" s="169">
        <f>SUM(O121:O134)</f>
        <v>0.02</v>
      </c>
      <c r="P120" s="169"/>
      <c r="Q120" s="169">
        <f>SUM(Q121:Q134)</f>
        <v>0</v>
      </c>
      <c r="R120" s="169"/>
      <c r="S120" s="169"/>
      <c r="T120" s="170"/>
      <c r="U120" s="164"/>
      <c r="V120" s="164">
        <f>SUM(V121:V134)</f>
        <v>3.56</v>
      </c>
      <c r="W120" s="164"/>
      <c r="AG120" t="s">
        <v>292</v>
      </c>
    </row>
    <row r="121" spans="1:60" ht="22.5" outlineLevel="1" x14ac:dyDescent="0.2">
      <c r="A121" s="171">
        <v>33</v>
      </c>
      <c r="B121" s="172" t="s">
        <v>814</v>
      </c>
      <c r="C121" s="188" t="s">
        <v>815</v>
      </c>
      <c r="D121" s="173" t="s">
        <v>404</v>
      </c>
      <c r="E121" s="174">
        <v>3.6750000000000003</v>
      </c>
      <c r="F121" s="175"/>
      <c r="G121" s="176">
        <f>ROUND(E121*F121,2)</f>
        <v>0</v>
      </c>
      <c r="H121" s="175"/>
      <c r="I121" s="176">
        <f>ROUND(E121*H121,2)</f>
        <v>0</v>
      </c>
      <c r="J121" s="175"/>
      <c r="K121" s="176">
        <f>ROUND(E121*J121,2)</f>
        <v>0</v>
      </c>
      <c r="L121" s="176">
        <v>15</v>
      </c>
      <c r="M121" s="176">
        <f>G121*(1+L121/100)</f>
        <v>0</v>
      </c>
      <c r="N121" s="176">
        <v>4.8300000000000001E-3</v>
      </c>
      <c r="O121" s="176">
        <f>ROUND(E121*N121,2)</f>
        <v>0.02</v>
      </c>
      <c r="P121" s="176">
        <v>0</v>
      </c>
      <c r="Q121" s="176">
        <f>ROUND(E121*P121,2)</f>
        <v>0</v>
      </c>
      <c r="R121" s="176" t="s">
        <v>816</v>
      </c>
      <c r="S121" s="176" t="s">
        <v>296</v>
      </c>
      <c r="T121" s="177" t="s">
        <v>296</v>
      </c>
      <c r="U121" s="162">
        <v>0.97000000000000008</v>
      </c>
      <c r="V121" s="162">
        <f>ROUND(E121*U121,2)</f>
        <v>3.56</v>
      </c>
      <c r="W121" s="162"/>
      <c r="X121" s="152"/>
      <c r="Y121" s="152"/>
      <c r="Z121" s="152"/>
      <c r="AA121" s="152"/>
      <c r="AB121" s="152"/>
      <c r="AC121" s="152"/>
      <c r="AD121" s="152"/>
      <c r="AE121" s="152"/>
      <c r="AF121" s="152"/>
      <c r="AG121" s="152" t="s">
        <v>324</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33.75" outlineLevel="1" x14ac:dyDescent="0.2">
      <c r="A122" s="159"/>
      <c r="B122" s="160"/>
      <c r="C122" s="272" t="s">
        <v>817</v>
      </c>
      <c r="D122" s="273"/>
      <c r="E122" s="273"/>
      <c r="F122" s="273"/>
      <c r="G122" s="273"/>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329</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95" t="str">
        <f>C122</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2" s="152"/>
      <c r="BC122" s="152"/>
      <c r="BD122" s="152"/>
      <c r="BE122" s="152"/>
      <c r="BF122" s="152"/>
      <c r="BG122" s="152"/>
      <c r="BH122" s="152"/>
    </row>
    <row r="123" spans="1:60" outlineLevel="1" x14ac:dyDescent="0.2">
      <c r="A123" s="159"/>
      <c r="B123" s="160"/>
      <c r="C123" s="204" t="s">
        <v>792</v>
      </c>
      <c r="D123" s="197"/>
      <c r="E123" s="198">
        <v>1.125</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04" t="s">
        <v>793</v>
      </c>
      <c r="D124" s="197"/>
      <c r="E124" s="198">
        <v>2.5500000000000003</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680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71">
        <v>34</v>
      </c>
      <c r="B125" s="172" t="s">
        <v>818</v>
      </c>
      <c r="C125" s="188" t="s">
        <v>819</v>
      </c>
      <c r="D125" s="173" t="s">
        <v>404</v>
      </c>
      <c r="E125" s="174">
        <v>4.0425000000000004</v>
      </c>
      <c r="F125" s="175"/>
      <c r="G125" s="176">
        <f>ROUND(E125*F125,2)</f>
        <v>0</v>
      </c>
      <c r="H125" s="175"/>
      <c r="I125" s="176">
        <f>ROUND(E125*H125,2)</f>
        <v>0</v>
      </c>
      <c r="J125" s="175"/>
      <c r="K125" s="176">
        <f>ROUND(E125*J125,2)</f>
        <v>0</v>
      </c>
      <c r="L125" s="176">
        <v>15</v>
      </c>
      <c r="M125" s="176">
        <f>G125*(1+L125/100)</f>
        <v>0</v>
      </c>
      <c r="N125" s="176">
        <v>0</v>
      </c>
      <c r="O125" s="176">
        <f>ROUND(E125*N125,2)</f>
        <v>0</v>
      </c>
      <c r="P125" s="176">
        <v>0</v>
      </c>
      <c r="Q125" s="176">
        <f>ROUND(E125*P125,2)</f>
        <v>0</v>
      </c>
      <c r="R125" s="176"/>
      <c r="S125" s="176" t="s">
        <v>311</v>
      </c>
      <c r="T125" s="177" t="s">
        <v>297</v>
      </c>
      <c r="U125" s="162">
        <v>0</v>
      </c>
      <c r="V125" s="162">
        <f>ROUND(E125*U125,2)</f>
        <v>0</v>
      </c>
      <c r="W125" s="162"/>
      <c r="X125" s="152"/>
      <c r="Y125" s="152"/>
      <c r="Z125" s="152"/>
      <c r="AA125" s="152"/>
      <c r="AB125" s="152"/>
      <c r="AC125" s="152"/>
      <c r="AD125" s="152"/>
      <c r="AE125" s="152"/>
      <c r="AF125" s="152"/>
      <c r="AG125" s="152" t="s">
        <v>664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72" t="s">
        <v>820</v>
      </c>
      <c r="D126" s="273"/>
      <c r="E126" s="273"/>
      <c r="F126" s="273"/>
      <c r="G126" s="273"/>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329</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5" t="s">
        <v>713</v>
      </c>
      <c r="D127" s="199"/>
      <c r="E127" s="200"/>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821</v>
      </c>
      <c r="D128" s="199"/>
      <c r="E128" s="200">
        <v>1.125</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6" t="s">
        <v>822</v>
      </c>
      <c r="D129" s="199"/>
      <c r="E129" s="200">
        <v>2.5500000000000003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2</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7" t="s">
        <v>716</v>
      </c>
      <c r="D130" s="201"/>
      <c r="E130" s="202">
        <v>3.6750000000000003</v>
      </c>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v>3</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5" t="s">
        <v>717</v>
      </c>
      <c r="D131" s="199"/>
      <c r="E131" s="200"/>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04" t="s">
        <v>823</v>
      </c>
      <c r="D132" s="197"/>
      <c r="E132" s="198">
        <v>4.0425000000000004</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680</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v>35</v>
      </c>
      <c r="B133" s="160" t="s">
        <v>824</v>
      </c>
      <c r="C133" s="208" t="s">
        <v>825</v>
      </c>
      <c r="D133" s="161" t="s">
        <v>0</v>
      </c>
      <c r="E133" s="203"/>
      <c r="F133" s="163"/>
      <c r="G133" s="162">
        <f>ROUND(E133*F133,2)</f>
        <v>0</v>
      </c>
      <c r="H133" s="163"/>
      <c r="I133" s="162">
        <f>ROUND(E133*H133,2)</f>
        <v>0</v>
      </c>
      <c r="J133" s="163"/>
      <c r="K133" s="162">
        <f>ROUND(E133*J133,2)</f>
        <v>0</v>
      </c>
      <c r="L133" s="162">
        <v>15</v>
      </c>
      <c r="M133" s="162">
        <f>G133*(1+L133/100)</f>
        <v>0</v>
      </c>
      <c r="N133" s="162">
        <v>0</v>
      </c>
      <c r="O133" s="162">
        <f>ROUND(E133*N133,2)</f>
        <v>0</v>
      </c>
      <c r="P133" s="162">
        <v>0</v>
      </c>
      <c r="Q133" s="162">
        <f>ROUND(E133*P133,2)</f>
        <v>0</v>
      </c>
      <c r="R133" s="162" t="s">
        <v>816</v>
      </c>
      <c r="S133" s="162" t="s">
        <v>296</v>
      </c>
      <c r="T133" s="162" t="s">
        <v>296</v>
      </c>
      <c r="U133" s="162">
        <v>0</v>
      </c>
      <c r="V133" s="162">
        <f>ROUND(E133*U133,2)</f>
        <v>0</v>
      </c>
      <c r="W133" s="162"/>
      <c r="X133" s="152"/>
      <c r="Y133" s="152"/>
      <c r="Z133" s="152"/>
      <c r="AA133" s="152"/>
      <c r="AB133" s="152"/>
      <c r="AC133" s="152"/>
      <c r="AD133" s="152"/>
      <c r="AE133" s="152"/>
      <c r="AF133" s="152"/>
      <c r="AG133" s="152" t="s">
        <v>786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76" t="s">
        <v>813</v>
      </c>
      <c r="D134" s="277"/>
      <c r="E134" s="277"/>
      <c r="F134" s="277"/>
      <c r="G134" s="277"/>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678</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x14ac:dyDescent="0.2">
      <c r="A135" s="165" t="s">
        <v>291</v>
      </c>
      <c r="B135" s="166" t="s">
        <v>250</v>
      </c>
      <c r="C135" s="186" t="s">
        <v>251</v>
      </c>
      <c r="D135" s="167"/>
      <c r="E135" s="168"/>
      <c r="F135" s="169"/>
      <c r="G135" s="169">
        <f>SUMIF(AG136:AG138,"&lt;&gt;NOR",G136:G138)</f>
        <v>0</v>
      </c>
      <c r="H135" s="169"/>
      <c r="I135" s="169">
        <f>SUM(I136:I138)</f>
        <v>0</v>
      </c>
      <c r="J135" s="169"/>
      <c r="K135" s="169">
        <f>SUM(K136:K138)</f>
        <v>0</v>
      </c>
      <c r="L135" s="169"/>
      <c r="M135" s="169">
        <f>SUM(M136:M138)</f>
        <v>0</v>
      </c>
      <c r="N135" s="169"/>
      <c r="O135" s="169">
        <f>SUM(O136:O138)</f>
        <v>0</v>
      </c>
      <c r="P135" s="169"/>
      <c r="Q135" s="169">
        <f>SUM(Q136:Q138)</f>
        <v>0</v>
      </c>
      <c r="R135" s="169"/>
      <c r="S135" s="169"/>
      <c r="T135" s="170"/>
      <c r="U135" s="164"/>
      <c r="V135" s="164">
        <f>SUM(V136:V138)</f>
        <v>0.49</v>
      </c>
      <c r="W135" s="164"/>
      <c r="AG135" t="s">
        <v>292</v>
      </c>
    </row>
    <row r="136" spans="1:60" ht="22.5" outlineLevel="1" x14ac:dyDescent="0.2">
      <c r="A136" s="171">
        <v>36</v>
      </c>
      <c r="B136" s="172" t="s">
        <v>826</v>
      </c>
      <c r="C136" s="188" t="s">
        <v>827</v>
      </c>
      <c r="D136" s="173" t="s">
        <v>404</v>
      </c>
      <c r="E136" s="174">
        <v>3.8250000000000002</v>
      </c>
      <c r="F136" s="175"/>
      <c r="G136" s="176">
        <f>ROUND(E136*F136,2)</f>
        <v>0</v>
      </c>
      <c r="H136" s="175"/>
      <c r="I136" s="176">
        <f>ROUND(E136*H136,2)</f>
        <v>0</v>
      </c>
      <c r="J136" s="175"/>
      <c r="K136" s="176">
        <f>ROUND(E136*J136,2)</f>
        <v>0</v>
      </c>
      <c r="L136" s="176">
        <v>15</v>
      </c>
      <c r="M136" s="176">
        <f>G136*(1+L136/100)</f>
        <v>0</v>
      </c>
      <c r="N136" s="176">
        <v>0</v>
      </c>
      <c r="O136" s="176">
        <f>ROUND(E136*N136,2)</f>
        <v>0</v>
      </c>
      <c r="P136" s="176">
        <v>1E-3</v>
      </c>
      <c r="Q136" s="176">
        <f>ROUND(E136*P136,2)</f>
        <v>0</v>
      </c>
      <c r="R136" s="176" t="s">
        <v>828</v>
      </c>
      <c r="S136" s="176" t="s">
        <v>296</v>
      </c>
      <c r="T136" s="177" t="s">
        <v>296</v>
      </c>
      <c r="U136" s="162">
        <v>0.128</v>
      </c>
      <c r="V136" s="162">
        <f>ROUND(E136*U136,2)</f>
        <v>0.49</v>
      </c>
      <c r="W136" s="162"/>
      <c r="X136" s="152"/>
      <c r="Y136" s="152"/>
      <c r="Z136" s="152"/>
      <c r="AA136" s="152"/>
      <c r="AB136" s="152"/>
      <c r="AC136" s="152"/>
      <c r="AD136" s="152"/>
      <c r="AE136" s="152"/>
      <c r="AF136" s="152"/>
      <c r="AG136" s="152" t="s">
        <v>324</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755</v>
      </c>
      <c r="D137" s="197"/>
      <c r="E137" s="198">
        <v>1.125</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04" t="s">
        <v>756</v>
      </c>
      <c r="D138" s="197"/>
      <c r="E138" s="198">
        <v>2.7</v>
      </c>
      <c r="F138" s="162"/>
      <c r="G138" s="162"/>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680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x14ac:dyDescent="0.2">
      <c r="A139" s="165" t="s">
        <v>291</v>
      </c>
      <c r="B139" s="166" t="s">
        <v>252</v>
      </c>
      <c r="C139" s="186" t="s">
        <v>253</v>
      </c>
      <c r="D139" s="167"/>
      <c r="E139" s="168"/>
      <c r="F139" s="169"/>
      <c r="G139" s="169">
        <f>SUMIF(AG140:AG152,"&lt;&gt;NOR",G140:G152)</f>
        <v>0</v>
      </c>
      <c r="H139" s="169"/>
      <c r="I139" s="169">
        <f>SUM(I140:I152)</f>
        <v>0</v>
      </c>
      <c r="J139" s="169"/>
      <c r="K139" s="169">
        <f>SUM(K140:K152)</f>
        <v>0</v>
      </c>
      <c r="L139" s="169"/>
      <c r="M139" s="169">
        <f>SUM(M140:M152)</f>
        <v>0</v>
      </c>
      <c r="N139" s="169"/>
      <c r="O139" s="169">
        <f>SUM(O140:O152)</f>
        <v>0.09</v>
      </c>
      <c r="P139" s="169"/>
      <c r="Q139" s="169">
        <f>SUM(Q140:Q152)</f>
        <v>0</v>
      </c>
      <c r="R139" s="169"/>
      <c r="S139" s="169"/>
      <c r="T139" s="170"/>
      <c r="U139" s="164"/>
      <c r="V139" s="164">
        <f>SUM(V140:V152)</f>
        <v>18.670000000000002</v>
      </c>
      <c r="W139" s="164"/>
      <c r="AG139" t="s">
        <v>292</v>
      </c>
    </row>
    <row r="140" spans="1:60" ht="22.5" outlineLevel="1" x14ac:dyDescent="0.2">
      <c r="A140" s="171">
        <v>37</v>
      </c>
      <c r="B140" s="172" t="s">
        <v>829</v>
      </c>
      <c r="C140" s="188" t="s">
        <v>830</v>
      </c>
      <c r="D140" s="173" t="s">
        <v>404</v>
      </c>
      <c r="E140" s="174">
        <v>17.37</v>
      </c>
      <c r="F140" s="175"/>
      <c r="G140" s="176">
        <f>ROUND(E140*F140,2)</f>
        <v>0</v>
      </c>
      <c r="H140" s="175"/>
      <c r="I140" s="176">
        <f>ROUND(E140*H140,2)</f>
        <v>0</v>
      </c>
      <c r="J140" s="175"/>
      <c r="K140" s="176">
        <f>ROUND(E140*J140,2)</f>
        <v>0</v>
      </c>
      <c r="L140" s="176">
        <v>15</v>
      </c>
      <c r="M140" s="176">
        <f>G140*(1+L140/100)</f>
        <v>0</v>
      </c>
      <c r="N140" s="176">
        <v>5.0300000000000006E-3</v>
      </c>
      <c r="O140" s="176">
        <f>ROUND(E140*N140,2)</f>
        <v>0.09</v>
      </c>
      <c r="P140" s="176">
        <v>0</v>
      </c>
      <c r="Q140" s="176">
        <f>ROUND(E140*P140,2)</f>
        <v>0</v>
      </c>
      <c r="R140" s="176" t="s">
        <v>816</v>
      </c>
      <c r="S140" s="176" t="s">
        <v>296</v>
      </c>
      <c r="T140" s="177" t="s">
        <v>296</v>
      </c>
      <c r="U140" s="162">
        <v>1.0746000000000002</v>
      </c>
      <c r="V140" s="162">
        <f>ROUND(E140*U140,2)</f>
        <v>18.670000000000002</v>
      </c>
      <c r="W140" s="162"/>
      <c r="X140" s="152"/>
      <c r="Y140" s="152"/>
      <c r="Z140" s="152"/>
      <c r="AA140" s="152"/>
      <c r="AB140" s="152"/>
      <c r="AC140" s="152"/>
      <c r="AD140" s="152"/>
      <c r="AE140" s="152"/>
      <c r="AF140" s="152"/>
      <c r="AG140" s="152" t="s">
        <v>324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33.75" outlineLevel="1" x14ac:dyDescent="0.2">
      <c r="A141" s="159"/>
      <c r="B141" s="160"/>
      <c r="C141" s="272" t="s">
        <v>831</v>
      </c>
      <c r="D141" s="273"/>
      <c r="E141" s="273"/>
      <c r="F141" s="273"/>
      <c r="G141" s="273"/>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329</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95" t="str">
        <f>C141</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41" s="152"/>
      <c r="BC141" s="152"/>
      <c r="BD141" s="152"/>
      <c r="BE141" s="152"/>
      <c r="BF141" s="152"/>
      <c r="BG141" s="152"/>
      <c r="BH141" s="152"/>
    </row>
    <row r="142" spans="1:60" outlineLevel="1" x14ac:dyDescent="0.2">
      <c r="A142" s="159"/>
      <c r="B142" s="160"/>
      <c r="C142" s="204" t="s">
        <v>832</v>
      </c>
      <c r="D142" s="197"/>
      <c r="E142" s="198">
        <v>5.16</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833</v>
      </c>
      <c r="D143" s="197"/>
      <c r="E143" s="198">
        <v>-0.72</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834</v>
      </c>
      <c r="D144" s="197"/>
      <c r="E144" s="198">
        <v>4.83</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835</v>
      </c>
      <c r="D145" s="197"/>
      <c r="E145" s="198">
        <v>9</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836</v>
      </c>
      <c r="D146" s="197"/>
      <c r="E146" s="198">
        <v>-0.89999999999999991</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1">
        <v>38</v>
      </c>
      <c r="B147" s="172" t="s">
        <v>837</v>
      </c>
      <c r="C147" s="188" t="s">
        <v>838</v>
      </c>
      <c r="D147" s="173" t="s">
        <v>332</v>
      </c>
      <c r="E147" s="174">
        <v>0.75</v>
      </c>
      <c r="F147" s="175"/>
      <c r="G147" s="176">
        <f>ROUND(E147*F147,2)</f>
        <v>0</v>
      </c>
      <c r="H147" s="175"/>
      <c r="I147" s="176">
        <f>ROUND(E147*H147,2)</f>
        <v>0</v>
      </c>
      <c r="J147" s="175"/>
      <c r="K147" s="176">
        <f>ROUND(E147*J147,2)</f>
        <v>0</v>
      </c>
      <c r="L147" s="176">
        <v>15</v>
      </c>
      <c r="M147" s="176">
        <f>G147*(1+L147/100)</f>
        <v>0</v>
      </c>
      <c r="N147" s="176">
        <v>2.4400000000000003E-3</v>
      </c>
      <c r="O147" s="176">
        <f>ROUND(E147*N147,2)</f>
        <v>0</v>
      </c>
      <c r="P147" s="176">
        <v>0</v>
      </c>
      <c r="Q147" s="176">
        <f>ROUND(E147*P147,2)</f>
        <v>0</v>
      </c>
      <c r="R147" s="176" t="s">
        <v>839</v>
      </c>
      <c r="S147" s="176" t="s">
        <v>296</v>
      </c>
      <c r="T147" s="177" t="s">
        <v>296</v>
      </c>
      <c r="U147" s="162">
        <v>0</v>
      </c>
      <c r="V147" s="162">
        <f>ROUND(E147*U147,2)</f>
        <v>0</v>
      </c>
      <c r="W147" s="162"/>
      <c r="X147" s="152"/>
      <c r="Y147" s="152"/>
      <c r="Z147" s="152"/>
      <c r="AA147" s="152"/>
      <c r="AB147" s="152"/>
      <c r="AC147" s="152"/>
      <c r="AD147" s="152"/>
      <c r="AE147" s="152"/>
      <c r="AF147" s="152"/>
      <c r="AG147" s="152" t="s">
        <v>840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74" t="s">
        <v>841</v>
      </c>
      <c r="D148" s="275"/>
      <c r="E148" s="275"/>
      <c r="F148" s="275"/>
      <c r="G148" s="275"/>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678</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204" t="s">
        <v>842</v>
      </c>
      <c r="D149" s="197"/>
      <c r="E149" s="198">
        <v>0.75</v>
      </c>
      <c r="F149" s="162"/>
      <c r="G149" s="162"/>
      <c r="H149" s="162"/>
      <c r="I149" s="162"/>
      <c r="J149" s="162"/>
      <c r="K149" s="162"/>
      <c r="L149" s="162"/>
      <c r="M149" s="162"/>
      <c r="N149" s="162"/>
      <c r="O149" s="162"/>
      <c r="P149" s="162"/>
      <c r="Q149" s="162"/>
      <c r="R149" s="162"/>
      <c r="S149" s="162"/>
      <c r="T149" s="162"/>
      <c r="U149" s="162"/>
      <c r="V149" s="162"/>
      <c r="W149" s="162"/>
      <c r="X149" s="152"/>
      <c r="Y149" s="152"/>
      <c r="Z149" s="152"/>
      <c r="AA149" s="152"/>
      <c r="AB149" s="152"/>
      <c r="AC149" s="152"/>
      <c r="AD149" s="152"/>
      <c r="AE149" s="152"/>
      <c r="AF149" s="152"/>
      <c r="AG149" s="152" t="s">
        <v>680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1">
        <v>39</v>
      </c>
      <c r="B150" s="172" t="s">
        <v>843</v>
      </c>
      <c r="C150" s="188" t="s">
        <v>844</v>
      </c>
      <c r="D150" s="173" t="s">
        <v>404</v>
      </c>
      <c r="E150" s="174">
        <v>18.585900000000002</v>
      </c>
      <c r="F150" s="175"/>
      <c r="G150" s="176">
        <f>ROUND(E150*F150,2)</f>
        <v>0</v>
      </c>
      <c r="H150" s="175"/>
      <c r="I150" s="176">
        <f>ROUND(E150*H150,2)</f>
        <v>0</v>
      </c>
      <c r="J150" s="175"/>
      <c r="K150" s="176">
        <f>ROUND(E150*J150,2)</f>
        <v>0</v>
      </c>
      <c r="L150" s="176">
        <v>15</v>
      </c>
      <c r="M150" s="176">
        <f>G150*(1+L150/100)</f>
        <v>0</v>
      </c>
      <c r="N150" s="176">
        <v>0</v>
      </c>
      <c r="O150" s="176">
        <f>ROUND(E150*N150,2)</f>
        <v>0</v>
      </c>
      <c r="P150" s="176">
        <v>0</v>
      </c>
      <c r="Q150" s="176">
        <f>ROUND(E150*P150,2)</f>
        <v>0</v>
      </c>
      <c r="R150" s="176"/>
      <c r="S150" s="176" t="s">
        <v>311</v>
      </c>
      <c r="T150" s="177" t="s">
        <v>297</v>
      </c>
      <c r="U150" s="162">
        <v>0</v>
      </c>
      <c r="V150" s="162">
        <f>ROUND(E150*U150,2)</f>
        <v>0</v>
      </c>
      <c r="W150" s="162"/>
      <c r="X150" s="152"/>
      <c r="Y150" s="152"/>
      <c r="Z150" s="152"/>
      <c r="AA150" s="152"/>
      <c r="AB150" s="152"/>
      <c r="AC150" s="152"/>
      <c r="AD150" s="152"/>
      <c r="AE150" s="152"/>
      <c r="AF150" s="152"/>
      <c r="AG150" s="152" t="s">
        <v>664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204" t="s">
        <v>845</v>
      </c>
      <c r="D151" s="197"/>
      <c r="E151" s="198">
        <v>18.585900000000002</v>
      </c>
      <c r="F151" s="162"/>
      <c r="G151" s="162"/>
      <c r="H151" s="162"/>
      <c r="I151" s="162"/>
      <c r="J151" s="162"/>
      <c r="K151" s="162"/>
      <c r="L151" s="162"/>
      <c r="M151" s="162"/>
      <c r="N151" s="162"/>
      <c r="O151" s="162"/>
      <c r="P151" s="162"/>
      <c r="Q151" s="162"/>
      <c r="R151" s="162"/>
      <c r="S151" s="162"/>
      <c r="T151" s="162"/>
      <c r="U151" s="162"/>
      <c r="V151" s="162"/>
      <c r="W151" s="162"/>
      <c r="X151" s="152"/>
      <c r="Y151" s="152"/>
      <c r="Z151" s="152"/>
      <c r="AA151" s="152"/>
      <c r="AB151" s="152"/>
      <c r="AC151" s="152"/>
      <c r="AD151" s="152"/>
      <c r="AE151" s="152"/>
      <c r="AF151" s="152"/>
      <c r="AG151" s="152" t="s">
        <v>680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v>40</v>
      </c>
      <c r="B152" s="160" t="s">
        <v>846</v>
      </c>
      <c r="C152" s="208" t="s">
        <v>847</v>
      </c>
      <c r="D152" s="161" t="s">
        <v>0</v>
      </c>
      <c r="E152" s="203"/>
      <c r="F152" s="163"/>
      <c r="G152" s="162">
        <f>ROUND(E152*F152,2)</f>
        <v>0</v>
      </c>
      <c r="H152" s="163"/>
      <c r="I152" s="162">
        <f>ROUND(E152*H152,2)</f>
        <v>0</v>
      </c>
      <c r="J152" s="163"/>
      <c r="K152" s="162">
        <f>ROUND(E152*J152,2)</f>
        <v>0</v>
      </c>
      <c r="L152" s="162">
        <v>15</v>
      </c>
      <c r="M152" s="162">
        <f>G152*(1+L152/100)</f>
        <v>0</v>
      </c>
      <c r="N152" s="162">
        <v>0</v>
      </c>
      <c r="O152" s="162">
        <f>ROUND(E152*N152,2)</f>
        <v>0</v>
      </c>
      <c r="P152" s="162">
        <v>0</v>
      </c>
      <c r="Q152" s="162">
        <f>ROUND(E152*P152,2)</f>
        <v>0</v>
      </c>
      <c r="R152" s="162" t="s">
        <v>816</v>
      </c>
      <c r="S152" s="162" t="s">
        <v>296</v>
      </c>
      <c r="T152" s="162" t="s">
        <v>296</v>
      </c>
      <c r="U152" s="162">
        <v>0</v>
      </c>
      <c r="V152" s="162">
        <f>ROUND(E152*U152,2)</f>
        <v>0</v>
      </c>
      <c r="W152" s="162"/>
      <c r="X152" s="152"/>
      <c r="Y152" s="152"/>
      <c r="Z152" s="152"/>
      <c r="AA152" s="152"/>
      <c r="AB152" s="152"/>
      <c r="AC152" s="152"/>
      <c r="AD152" s="152"/>
      <c r="AE152" s="152"/>
      <c r="AF152" s="152"/>
      <c r="AG152" s="152" t="s">
        <v>786</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x14ac:dyDescent="0.2">
      <c r="A153" s="165" t="s">
        <v>291</v>
      </c>
      <c r="B153" s="166" t="s">
        <v>254</v>
      </c>
      <c r="C153" s="186" t="s">
        <v>255</v>
      </c>
      <c r="D153" s="167"/>
      <c r="E153" s="168"/>
      <c r="F153" s="169"/>
      <c r="G153" s="169">
        <f>SUMIF(AG154:AG158,"&lt;&gt;NOR",G154:G158)</f>
        <v>0</v>
      </c>
      <c r="H153" s="169"/>
      <c r="I153" s="169">
        <f>SUM(I154:I158)</f>
        <v>0</v>
      </c>
      <c r="J153" s="169"/>
      <c r="K153" s="169">
        <f>SUM(K154:K158)</f>
        <v>0</v>
      </c>
      <c r="L153" s="169"/>
      <c r="M153" s="169">
        <f>SUM(M154:M158)</f>
        <v>0</v>
      </c>
      <c r="N153" s="169"/>
      <c r="O153" s="169">
        <f>SUM(O154:O158)</f>
        <v>0</v>
      </c>
      <c r="P153" s="169"/>
      <c r="Q153" s="169">
        <f>SUM(Q154:Q158)</f>
        <v>0</v>
      </c>
      <c r="R153" s="169"/>
      <c r="S153" s="169"/>
      <c r="T153" s="170"/>
      <c r="U153" s="164"/>
      <c r="V153" s="164">
        <f>SUM(V154:V158)</f>
        <v>0</v>
      </c>
      <c r="W153" s="164"/>
      <c r="AG153" t="s">
        <v>292</v>
      </c>
    </row>
    <row r="154" spans="1:60" outlineLevel="1" x14ac:dyDescent="0.2">
      <c r="A154" s="171">
        <v>41</v>
      </c>
      <c r="B154" s="172" t="s">
        <v>848</v>
      </c>
      <c r="C154" s="188" t="s">
        <v>849</v>
      </c>
      <c r="D154" s="173" t="s">
        <v>404</v>
      </c>
      <c r="E154" s="174">
        <v>17.680000000000003</v>
      </c>
      <c r="F154" s="175"/>
      <c r="G154" s="176">
        <f>ROUND(E154*F154,2)</f>
        <v>0</v>
      </c>
      <c r="H154" s="175"/>
      <c r="I154" s="176">
        <f>ROUND(E154*H154,2)</f>
        <v>0</v>
      </c>
      <c r="J154" s="175"/>
      <c r="K154" s="176">
        <f>ROUND(E154*J154,2)</f>
        <v>0</v>
      </c>
      <c r="L154" s="176">
        <v>15</v>
      </c>
      <c r="M154" s="176">
        <f>G154*(1+L154/100)</f>
        <v>0</v>
      </c>
      <c r="N154" s="176">
        <v>2.2000000000000001E-4</v>
      </c>
      <c r="O154" s="176">
        <f>ROUND(E154*N154,2)</f>
        <v>0</v>
      </c>
      <c r="P154" s="176">
        <v>0</v>
      </c>
      <c r="Q154" s="176">
        <f>ROUND(E154*P154,2)</f>
        <v>0</v>
      </c>
      <c r="R154" s="176" t="s">
        <v>839</v>
      </c>
      <c r="S154" s="176" t="s">
        <v>296</v>
      </c>
      <c r="T154" s="177" t="s">
        <v>296</v>
      </c>
      <c r="U154" s="162">
        <v>0</v>
      </c>
      <c r="V154" s="162">
        <f>ROUND(E154*U154,2)</f>
        <v>0</v>
      </c>
      <c r="W154" s="162"/>
      <c r="X154" s="152"/>
      <c r="Y154" s="152"/>
      <c r="Z154" s="152"/>
      <c r="AA154" s="152"/>
      <c r="AB154" s="152"/>
      <c r="AC154" s="152"/>
      <c r="AD154" s="152"/>
      <c r="AE154" s="152"/>
      <c r="AF154" s="152"/>
      <c r="AG154" s="152" t="s">
        <v>840</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731</v>
      </c>
      <c r="D155" s="197"/>
      <c r="E155" s="198">
        <v>10.75</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732</v>
      </c>
      <c r="D156" s="197"/>
      <c r="E156" s="198">
        <v>17</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733</v>
      </c>
      <c r="D157" s="197"/>
      <c r="E157" s="198">
        <v>7.3000000000000007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04" t="s">
        <v>734</v>
      </c>
      <c r="D158" s="197"/>
      <c r="E158" s="198">
        <v>-17.369999999999997</v>
      </c>
      <c r="F158" s="162"/>
      <c r="G158" s="162"/>
      <c r="H158" s="162"/>
      <c r="I158" s="162"/>
      <c r="J158" s="162"/>
      <c r="K158" s="162"/>
      <c r="L158" s="162"/>
      <c r="M158" s="162"/>
      <c r="N158" s="162"/>
      <c r="O158" s="162"/>
      <c r="P158" s="162"/>
      <c r="Q158" s="162"/>
      <c r="R158" s="162"/>
      <c r="S158" s="162"/>
      <c r="T158" s="162"/>
      <c r="U158" s="162"/>
      <c r="V158" s="162"/>
      <c r="W158" s="162"/>
      <c r="X158" s="152"/>
      <c r="Y158" s="152"/>
      <c r="Z158" s="152"/>
      <c r="AA158" s="152"/>
      <c r="AB158" s="152"/>
      <c r="AC158" s="152"/>
      <c r="AD158" s="152"/>
      <c r="AE158" s="152"/>
      <c r="AF158" s="152"/>
      <c r="AG158" s="152" t="s">
        <v>680</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x14ac:dyDescent="0.2">
      <c r="A159" s="165" t="s">
        <v>291</v>
      </c>
      <c r="B159" s="166" t="s">
        <v>256</v>
      </c>
      <c r="C159" s="186" t="s">
        <v>257</v>
      </c>
      <c r="D159" s="167"/>
      <c r="E159" s="168"/>
      <c r="F159" s="169"/>
      <c r="G159" s="169">
        <f>SUMIF(AG160:AG160,"&lt;&gt;NOR",G160:G160)</f>
        <v>0</v>
      </c>
      <c r="H159" s="169"/>
      <c r="I159" s="169">
        <f>SUM(I160:I160)</f>
        <v>0</v>
      </c>
      <c r="J159" s="169"/>
      <c r="K159" s="169">
        <f>SUM(K160:K160)</f>
        <v>0</v>
      </c>
      <c r="L159" s="169"/>
      <c r="M159" s="169">
        <f>SUM(M160:M160)</f>
        <v>0</v>
      </c>
      <c r="N159" s="169"/>
      <c r="O159" s="169">
        <f>SUM(O160:O160)</f>
        <v>0</v>
      </c>
      <c r="P159" s="169"/>
      <c r="Q159" s="169">
        <f>SUM(Q160:Q160)</f>
        <v>0</v>
      </c>
      <c r="R159" s="169"/>
      <c r="S159" s="169"/>
      <c r="T159" s="170"/>
      <c r="U159" s="164"/>
      <c r="V159" s="164">
        <f>SUM(V160:V160)</f>
        <v>0</v>
      </c>
      <c r="W159" s="164"/>
      <c r="AG159" t="s">
        <v>292</v>
      </c>
    </row>
    <row r="160" spans="1:60" ht="22.5" outlineLevel="1" x14ac:dyDescent="0.2">
      <c r="A160" s="178">
        <v>42</v>
      </c>
      <c r="B160" s="179" t="s">
        <v>850</v>
      </c>
      <c r="C160" s="187" t="s">
        <v>851</v>
      </c>
      <c r="D160" s="180" t="s">
        <v>310</v>
      </c>
      <c r="E160" s="181">
        <v>1</v>
      </c>
      <c r="F160" s="182"/>
      <c r="G160" s="183">
        <f>ROUND(E160*F160,2)</f>
        <v>0</v>
      </c>
      <c r="H160" s="182"/>
      <c r="I160" s="183">
        <f>ROUND(E160*H160,2)</f>
        <v>0</v>
      </c>
      <c r="J160" s="182"/>
      <c r="K160" s="183">
        <f>ROUND(E160*J160,2)</f>
        <v>0</v>
      </c>
      <c r="L160" s="183">
        <v>15</v>
      </c>
      <c r="M160" s="183">
        <f>G160*(1+L160/100)</f>
        <v>0</v>
      </c>
      <c r="N160" s="183">
        <v>0</v>
      </c>
      <c r="O160" s="183">
        <f>ROUND(E160*N160,2)</f>
        <v>0</v>
      </c>
      <c r="P160" s="183">
        <v>0</v>
      </c>
      <c r="Q160" s="183">
        <f>ROUND(E160*P160,2)</f>
        <v>0</v>
      </c>
      <c r="R160" s="183"/>
      <c r="S160" s="183" t="s">
        <v>311</v>
      </c>
      <c r="T160" s="184" t="s">
        <v>297</v>
      </c>
      <c r="U160" s="162">
        <v>0</v>
      </c>
      <c r="V160" s="162">
        <f>ROUND(E160*U160,2)</f>
        <v>0</v>
      </c>
      <c r="W160" s="162"/>
      <c r="X160" s="152"/>
      <c r="Y160" s="152"/>
      <c r="Z160" s="152"/>
      <c r="AA160" s="152"/>
      <c r="AB160" s="152"/>
      <c r="AC160" s="152"/>
      <c r="AD160" s="152"/>
      <c r="AE160" s="152"/>
      <c r="AF160" s="152"/>
      <c r="AG160" s="152" t="s">
        <v>664</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x14ac:dyDescent="0.2">
      <c r="A161" s="165" t="s">
        <v>291</v>
      </c>
      <c r="B161" s="166" t="s">
        <v>258</v>
      </c>
      <c r="C161" s="186" t="s">
        <v>259</v>
      </c>
      <c r="D161" s="167"/>
      <c r="E161" s="168"/>
      <c r="F161" s="169"/>
      <c r="G161" s="169">
        <f>SUMIF(AG162:AG162,"&lt;&gt;NOR",G162:G162)</f>
        <v>0</v>
      </c>
      <c r="H161" s="169"/>
      <c r="I161" s="169">
        <f>SUM(I162:I162)</f>
        <v>0</v>
      </c>
      <c r="J161" s="169"/>
      <c r="K161" s="169">
        <f>SUM(K162:K162)</f>
        <v>0</v>
      </c>
      <c r="L161" s="169"/>
      <c r="M161" s="169">
        <f>SUM(M162:M162)</f>
        <v>0</v>
      </c>
      <c r="N161" s="169"/>
      <c r="O161" s="169">
        <f>SUM(O162:O162)</f>
        <v>0</v>
      </c>
      <c r="P161" s="169"/>
      <c r="Q161" s="169">
        <f>SUM(Q162:Q162)</f>
        <v>0</v>
      </c>
      <c r="R161" s="169"/>
      <c r="S161" s="169"/>
      <c r="T161" s="170"/>
      <c r="U161" s="164"/>
      <c r="V161" s="164">
        <f>SUM(V162:V162)</f>
        <v>0</v>
      </c>
      <c r="W161" s="164"/>
      <c r="AG161" t="s">
        <v>292</v>
      </c>
    </row>
    <row r="162" spans="1:60" ht="22.5" outlineLevel="1" x14ac:dyDescent="0.2">
      <c r="A162" s="178">
        <v>43</v>
      </c>
      <c r="B162" s="179" t="s">
        <v>852</v>
      </c>
      <c r="C162" s="187" t="s">
        <v>853</v>
      </c>
      <c r="D162" s="180" t="s">
        <v>310</v>
      </c>
      <c r="E162" s="181">
        <v>2</v>
      </c>
      <c r="F162" s="182"/>
      <c r="G162" s="183">
        <f>ROUND(E162*F162,2)</f>
        <v>0</v>
      </c>
      <c r="H162" s="182"/>
      <c r="I162" s="183">
        <f>ROUND(E162*H162,2)</f>
        <v>0</v>
      </c>
      <c r="J162" s="182"/>
      <c r="K162" s="183">
        <f>ROUND(E162*J162,2)</f>
        <v>0</v>
      </c>
      <c r="L162" s="183">
        <v>15</v>
      </c>
      <c r="M162" s="183">
        <f>G162*(1+L162/100)</f>
        <v>0</v>
      </c>
      <c r="N162" s="183">
        <v>0</v>
      </c>
      <c r="O162" s="183">
        <f>ROUND(E162*N162,2)</f>
        <v>0</v>
      </c>
      <c r="P162" s="183">
        <v>0</v>
      </c>
      <c r="Q162" s="183">
        <f>ROUND(E162*P162,2)</f>
        <v>0</v>
      </c>
      <c r="R162" s="183"/>
      <c r="S162" s="183" t="s">
        <v>311</v>
      </c>
      <c r="T162" s="184" t="s">
        <v>297</v>
      </c>
      <c r="U162" s="162">
        <v>0</v>
      </c>
      <c r="V162" s="162">
        <f>ROUND(E162*U162,2)</f>
        <v>0</v>
      </c>
      <c r="W162" s="162"/>
      <c r="X162" s="152"/>
      <c r="Y162" s="152"/>
      <c r="Z162" s="152"/>
      <c r="AA162" s="152"/>
      <c r="AB162" s="152"/>
      <c r="AC162" s="152"/>
      <c r="AD162" s="152"/>
      <c r="AE162" s="152"/>
      <c r="AF162" s="152"/>
      <c r="AG162" s="152" t="s">
        <v>664</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x14ac:dyDescent="0.2">
      <c r="A163" s="165" t="s">
        <v>291</v>
      </c>
      <c r="B163" s="166" t="s">
        <v>260</v>
      </c>
      <c r="C163" s="186" t="s">
        <v>261</v>
      </c>
      <c r="D163" s="167"/>
      <c r="E163" s="168"/>
      <c r="F163" s="169"/>
      <c r="G163" s="169">
        <f>SUMIF(AG164:AG169,"&lt;&gt;NOR",G164:G169)</f>
        <v>0</v>
      </c>
      <c r="H163" s="169"/>
      <c r="I163" s="169">
        <f>SUM(I164:I169)</f>
        <v>0</v>
      </c>
      <c r="J163" s="169"/>
      <c r="K163" s="169">
        <f>SUM(K164:K169)</f>
        <v>0</v>
      </c>
      <c r="L163" s="169"/>
      <c r="M163" s="169">
        <f>SUM(M164:M169)</f>
        <v>0</v>
      </c>
      <c r="N163" s="169"/>
      <c r="O163" s="169">
        <f>SUM(O164:O169)</f>
        <v>0</v>
      </c>
      <c r="P163" s="169"/>
      <c r="Q163" s="169">
        <f>SUM(Q164:Q169)</f>
        <v>0</v>
      </c>
      <c r="R163" s="169"/>
      <c r="S163" s="169"/>
      <c r="T163" s="170"/>
      <c r="U163" s="164"/>
      <c r="V163" s="164">
        <f>SUM(V164:V169)</f>
        <v>2.7</v>
      </c>
      <c r="W163" s="164"/>
      <c r="AG163" t="s">
        <v>292</v>
      </c>
    </row>
    <row r="164" spans="1:60" outlineLevel="1" x14ac:dyDescent="0.2">
      <c r="A164" s="178">
        <v>44</v>
      </c>
      <c r="B164" s="179" t="s">
        <v>854</v>
      </c>
      <c r="C164" s="187" t="s">
        <v>855</v>
      </c>
      <c r="D164" s="180" t="s">
        <v>396</v>
      </c>
      <c r="E164" s="181">
        <v>1.54071</v>
      </c>
      <c r="F164" s="182"/>
      <c r="G164" s="183">
        <f t="shared" ref="G164:G169" si="0">ROUND(E164*F164,2)</f>
        <v>0</v>
      </c>
      <c r="H164" s="182"/>
      <c r="I164" s="183">
        <f t="shared" ref="I164:I169" si="1">ROUND(E164*H164,2)</f>
        <v>0</v>
      </c>
      <c r="J164" s="182"/>
      <c r="K164" s="183">
        <f t="shared" ref="K164:K169" si="2">ROUND(E164*J164,2)</f>
        <v>0</v>
      </c>
      <c r="L164" s="183">
        <v>15</v>
      </c>
      <c r="M164" s="183">
        <f t="shared" ref="M164:M169" si="3">G164*(1+L164/100)</f>
        <v>0</v>
      </c>
      <c r="N164" s="183">
        <v>0</v>
      </c>
      <c r="O164" s="183">
        <f t="shared" ref="O164:O169" si="4">ROUND(E164*N164,2)</f>
        <v>0</v>
      </c>
      <c r="P164" s="183">
        <v>0</v>
      </c>
      <c r="Q164" s="183">
        <f t="shared" ref="Q164:Q169" si="5">ROUND(E164*P164,2)</f>
        <v>0</v>
      </c>
      <c r="R164" s="183" t="s">
        <v>749</v>
      </c>
      <c r="S164" s="183" t="s">
        <v>296</v>
      </c>
      <c r="T164" s="184" t="s">
        <v>296</v>
      </c>
      <c r="U164" s="162">
        <v>0.49000000000000005</v>
      </c>
      <c r="V164" s="162">
        <f t="shared" ref="V164:V169" si="6">ROUND(E164*U164,2)</f>
        <v>0.75</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45</v>
      </c>
      <c r="B165" s="179" t="s">
        <v>857</v>
      </c>
      <c r="C165" s="187" t="s">
        <v>858</v>
      </c>
      <c r="D165" s="180" t="s">
        <v>396</v>
      </c>
      <c r="E165" s="181">
        <v>36.976920000000007</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v>
      </c>
      <c r="V165" s="162">
        <f t="shared" si="6"/>
        <v>0</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46</v>
      </c>
      <c r="B166" s="179" t="s">
        <v>859</v>
      </c>
      <c r="C166" s="187" t="s">
        <v>860</v>
      </c>
      <c r="D166" s="180" t="s">
        <v>396</v>
      </c>
      <c r="E166" s="181">
        <v>1.54071</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0.94200000000000006</v>
      </c>
      <c r="V166" s="162">
        <f t="shared" si="6"/>
        <v>1.45</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8">
        <v>47</v>
      </c>
      <c r="B167" s="179" t="s">
        <v>861</v>
      </c>
      <c r="C167" s="187" t="s">
        <v>862</v>
      </c>
      <c r="D167" s="180" t="s">
        <v>396</v>
      </c>
      <c r="E167" s="181">
        <v>4.6221200000000007</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0.10500000000000001</v>
      </c>
      <c r="V167" s="162">
        <f t="shared" si="6"/>
        <v>0.49</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8">
        <v>48</v>
      </c>
      <c r="B168" s="179" t="s">
        <v>863</v>
      </c>
      <c r="C168" s="187" t="s">
        <v>864</v>
      </c>
      <c r="D168" s="180" t="s">
        <v>396</v>
      </c>
      <c r="E168" s="181">
        <v>1.54071</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v>
      </c>
      <c r="V168" s="162">
        <f t="shared" si="6"/>
        <v>0</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1">
        <v>49</v>
      </c>
      <c r="B169" s="172" t="s">
        <v>865</v>
      </c>
      <c r="C169" s="188" t="s">
        <v>866</v>
      </c>
      <c r="D169" s="173" t="s">
        <v>396</v>
      </c>
      <c r="E169" s="174">
        <v>1.54071</v>
      </c>
      <c r="F169" s="175"/>
      <c r="G169" s="176">
        <f t="shared" si="0"/>
        <v>0</v>
      </c>
      <c r="H169" s="175"/>
      <c r="I169" s="176">
        <f t="shared" si="1"/>
        <v>0</v>
      </c>
      <c r="J169" s="175"/>
      <c r="K169" s="176">
        <f t="shared" si="2"/>
        <v>0</v>
      </c>
      <c r="L169" s="176">
        <v>15</v>
      </c>
      <c r="M169" s="176">
        <f t="shared" si="3"/>
        <v>0</v>
      </c>
      <c r="N169" s="176">
        <v>0</v>
      </c>
      <c r="O169" s="176">
        <f t="shared" si="4"/>
        <v>0</v>
      </c>
      <c r="P169" s="176">
        <v>0</v>
      </c>
      <c r="Q169" s="176">
        <f t="shared" si="5"/>
        <v>0</v>
      </c>
      <c r="R169" s="176"/>
      <c r="S169" s="176" t="s">
        <v>296</v>
      </c>
      <c r="T169" s="177" t="s">
        <v>296</v>
      </c>
      <c r="U169" s="162">
        <v>6.0000000000000001E-3</v>
      </c>
      <c r="V169" s="162">
        <f t="shared" si="6"/>
        <v>0.01</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
      <c r="A170" s="5"/>
      <c r="B170" s="6"/>
      <c r="C170" s="189"/>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5"/>
      <c r="B171" s="156" t="s">
        <v>29</v>
      </c>
      <c r="C171" s="190"/>
      <c r="D171" s="157"/>
      <c r="E171" s="158"/>
      <c r="F171" s="158"/>
      <c r="G171" s="185">
        <f>G8+G26+G64+G71+G98+G101+G116+G120+G135+G139+G153+G159+G161+G163</f>
        <v>0</v>
      </c>
      <c r="H171" s="5"/>
      <c r="I171" s="5"/>
      <c r="J171" s="5"/>
      <c r="K171" s="5"/>
      <c r="L171" s="5"/>
      <c r="M171" s="5"/>
      <c r="N171" s="5"/>
      <c r="O171" s="5"/>
      <c r="P171" s="5"/>
      <c r="Q171" s="5"/>
      <c r="R171" s="5"/>
      <c r="S171" s="5"/>
      <c r="T171" s="5"/>
      <c r="U171" s="5"/>
      <c r="V171" s="5"/>
      <c r="W171" s="5"/>
      <c r="AE171">
        <f>SUMIF(L7:L169,AE170,G7:G169)</f>
        <v>0</v>
      </c>
      <c r="AF171">
        <f>SUMIF(L7:L169,AF170,G7:G169)</f>
        <v>0</v>
      </c>
      <c r="AG171" t="s">
        <v>319</v>
      </c>
    </row>
    <row r="172" spans="1:60" x14ac:dyDescent="0.2">
      <c r="C172" s="191"/>
      <c r="D172" s="143"/>
      <c r="AG172" t="s">
        <v>320</v>
      </c>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Ui+IAXv3IaU0ECd/wObB7brnbYfaEGQB2zuyPsMvY3Av06EqIGWEMLUhLw0bcgpD35bQdGywuMLXyA7+IpaP9g==" saltValue="6JnhRMTorlkqwplHxc5dzw=="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100:G100"/>
    <mergeCell ref="C37:G37"/>
    <mergeCell ref="C45:G45"/>
    <mergeCell ref="C66:G66"/>
    <mergeCell ref="C73:G73"/>
    <mergeCell ref="C76:G76"/>
    <mergeCell ref="C84:G84"/>
    <mergeCell ref="C87:G87"/>
    <mergeCell ref="C90:G90"/>
    <mergeCell ref="C95:G95"/>
    <mergeCell ref="C96:G96"/>
    <mergeCell ref="C97:G97"/>
    <mergeCell ref="C148:G148"/>
    <mergeCell ref="C115:G115"/>
    <mergeCell ref="C119:G119"/>
    <mergeCell ref="C122:G122"/>
    <mergeCell ref="C126:G126"/>
    <mergeCell ref="C134:G134"/>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66</v>
      </c>
      <c r="C3" s="264" t="s">
        <v>67</v>
      </c>
      <c r="D3" s="265"/>
      <c r="E3" s="265"/>
      <c r="F3" s="265"/>
      <c r="G3" s="266"/>
      <c r="AC3" s="90" t="s">
        <v>267</v>
      </c>
      <c r="AG3" t="s">
        <v>269</v>
      </c>
    </row>
    <row r="4" spans="1:60" ht="24.95" customHeight="1" x14ac:dyDescent="0.2">
      <c r="A4" s="145" t="s">
        <v>9</v>
      </c>
      <c r="B4" s="146" t="s">
        <v>70</v>
      </c>
      <c r="C4" s="267" t="s">
        <v>71</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202</v>
      </c>
      <c r="C8" s="186" t="s">
        <v>502</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ht="22.5" outlineLevel="1" x14ac:dyDescent="0.2">
      <c r="A9" s="171">
        <v>1</v>
      </c>
      <c r="B9" s="172" t="s">
        <v>867</v>
      </c>
      <c r="C9" s="188" t="s">
        <v>868</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870</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213</v>
      </c>
      <c r="C11" s="186" t="s">
        <v>502</v>
      </c>
      <c r="D11" s="167"/>
      <c r="E11" s="168"/>
      <c r="F11" s="169"/>
      <c r="G11" s="169">
        <f>SUMIF(AG12:AG16,"&lt;&gt;NOR",G12:G16)</f>
        <v>0</v>
      </c>
      <c r="H11" s="169"/>
      <c r="I11" s="169">
        <f>SUM(I12:I16)</f>
        <v>0</v>
      </c>
      <c r="J11" s="169"/>
      <c r="K11" s="169">
        <f>SUM(K12:K16)</f>
        <v>0</v>
      </c>
      <c r="L11" s="169"/>
      <c r="M11" s="169">
        <f>SUM(M12:M16)</f>
        <v>0</v>
      </c>
      <c r="N11" s="169"/>
      <c r="O11" s="169">
        <f>SUM(O12:O16)</f>
        <v>0</v>
      </c>
      <c r="P11" s="169"/>
      <c r="Q11" s="169">
        <f>SUM(Q12:Q16)</f>
        <v>0</v>
      </c>
      <c r="R11" s="169"/>
      <c r="S11" s="169"/>
      <c r="T11" s="170"/>
      <c r="U11" s="164"/>
      <c r="V11" s="164">
        <f>SUM(V12:V16)</f>
        <v>0</v>
      </c>
      <c r="W11" s="164"/>
      <c r="AG11" t="s">
        <v>292</v>
      </c>
    </row>
    <row r="12" spans="1:60" outlineLevel="1" x14ac:dyDescent="0.2">
      <c r="A12" s="178">
        <v>2</v>
      </c>
      <c r="B12" s="179" t="s">
        <v>871</v>
      </c>
      <c r="C12" s="187" t="s">
        <v>872</v>
      </c>
      <c r="D12" s="180" t="s">
        <v>332</v>
      </c>
      <c r="E12" s="181">
        <v>15</v>
      </c>
      <c r="F12" s="182"/>
      <c r="G12" s="183">
        <f>ROUND(E12*F12,2)</f>
        <v>0</v>
      </c>
      <c r="H12" s="182"/>
      <c r="I12" s="183">
        <f>ROUND(E12*H12,2)</f>
        <v>0</v>
      </c>
      <c r="J12" s="182"/>
      <c r="K12" s="183">
        <f>ROUND(E12*J12,2)</f>
        <v>0</v>
      </c>
      <c r="L12" s="183">
        <v>15</v>
      </c>
      <c r="M12" s="183">
        <f>G12*(1+L12/100)</f>
        <v>0</v>
      </c>
      <c r="N12" s="183">
        <v>0</v>
      </c>
      <c r="O12" s="183">
        <f>ROUND(E12*N12,2)</f>
        <v>0</v>
      </c>
      <c r="P12" s="183">
        <v>0</v>
      </c>
      <c r="Q12" s="183">
        <f>ROUND(E12*P12,2)</f>
        <v>0</v>
      </c>
      <c r="R12" s="183"/>
      <c r="S12" s="183" t="s">
        <v>311</v>
      </c>
      <c r="T12" s="184" t="s">
        <v>297</v>
      </c>
      <c r="U12" s="162">
        <v>0</v>
      </c>
      <c r="V12" s="162">
        <f>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28</v>
      </c>
      <c r="F13" s="182"/>
      <c r="G13" s="183">
        <f>ROUND(E13*F13,2)</f>
        <v>0</v>
      </c>
      <c r="H13" s="182"/>
      <c r="I13" s="183">
        <f>ROUND(E13*H13,2)</f>
        <v>0</v>
      </c>
      <c r="J13" s="182"/>
      <c r="K13" s="183">
        <f>ROUND(E13*J13,2)</f>
        <v>0</v>
      </c>
      <c r="L13" s="183">
        <v>15</v>
      </c>
      <c r="M13" s="183">
        <f>G13*(1+L13/100)</f>
        <v>0</v>
      </c>
      <c r="N13" s="183">
        <v>0</v>
      </c>
      <c r="O13" s="183">
        <f>ROUND(E13*N13,2)</f>
        <v>0</v>
      </c>
      <c r="P13" s="183">
        <v>0</v>
      </c>
      <c r="Q13" s="183">
        <f>ROUND(E13*P13,2)</f>
        <v>0</v>
      </c>
      <c r="R13" s="183"/>
      <c r="S13" s="183" t="s">
        <v>311</v>
      </c>
      <c r="T13" s="184"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23</v>
      </c>
      <c r="F14" s="182"/>
      <c r="G14" s="183">
        <f>ROUND(E14*F14,2)</f>
        <v>0</v>
      </c>
      <c r="H14" s="182"/>
      <c r="I14" s="183">
        <f>ROUND(E14*H14,2)</f>
        <v>0</v>
      </c>
      <c r="J14" s="182"/>
      <c r="K14" s="183">
        <f>ROUND(E14*J14,2)</f>
        <v>0</v>
      </c>
      <c r="L14" s="183">
        <v>15</v>
      </c>
      <c r="M14" s="183">
        <f>G14*(1+L14/100)</f>
        <v>0</v>
      </c>
      <c r="N14" s="183">
        <v>0</v>
      </c>
      <c r="O14" s="183">
        <f>ROUND(E14*N14,2)</f>
        <v>0</v>
      </c>
      <c r="P14" s="183">
        <v>0</v>
      </c>
      <c r="Q14" s="183">
        <f>ROUND(E14*P14,2)</f>
        <v>0</v>
      </c>
      <c r="R14" s="183"/>
      <c r="S14" s="183" t="s">
        <v>311</v>
      </c>
      <c r="T14" s="184" t="s">
        <v>297</v>
      </c>
      <c r="U14" s="162">
        <v>0</v>
      </c>
      <c r="V14" s="162">
        <f>ROUND(E14*U14,2)</f>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5" t="s">
        <v>291</v>
      </c>
      <c r="B17" s="166" t="s">
        <v>217</v>
      </c>
      <c r="C17" s="186" t="s">
        <v>197</v>
      </c>
      <c r="D17" s="167"/>
      <c r="E17" s="168"/>
      <c r="F17" s="169"/>
      <c r="G17" s="169">
        <f>SUMIF(AG18:AG19,"&lt;&gt;NOR",G18:G19)</f>
        <v>0</v>
      </c>
      <c r="H17" s="169"/>
      <c r="I17" s="169">
        <f>SUM(I18:I19)</f>
        <v>0</v>
      </c>
      <c r="J17" s="169"/>
      <c r="K17" s="169">
        <f>SUM(K18:K19)</f>
        <v>0</v>
      </c>
      <c r="L17" s="169"/>
      <c r="M17" s="169">
        <f>SUM(M18:M19)</f>
        <v>0</v>
      </c>
      <c r="N17" s="169"/>
      <c r="O17" s="169">
        <f>SUM(O18:O19)</f>
        <v>0</v>
      </c>
      <c r="P17" s="169"/>
      <c r="Q17" s="169">
        <f>SUM(Q18:Q19)</f>
        <v>0</v>
      </c>
      <c r="R17" s="169"/>
      <c r="S17" s="169"/>
      <c r="T17" s="170"/>
      <c r="U17" s="164"/>
      <c r="V17" s="164">
        <f>SUM(V18:V19)</f>
        <v>0</v>
      </c>
      <c r="W17" s="164"/>
      <c r="AG17" t="s">
        <v>292</v>
      </c>
    </row>
    <row r="18" spans="1:60" outlineLevel="1" x14ac:dyDescent="0.2">
      <c r="A18" s="178">
        <v>7</v>
      </c>
      <c r="B18" s="179" t="s">
        <v>881</v>
      </c>
      <c r="C18" s="187" t="s">
        <v>882</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8</v>
      </c>
      <c r="B19" s="179" t="s">
        <v>883</v>
      </c>
      <c r="C19" s="187" t="s">
        <v>884</v>
      </c>
      <c r="D19" s="180" t="s">
        <v>310</v>
      </c>
      <c r="E19" s="181">
        <v>1</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221</v>
      </c>
      <c r="C20" s="186" t="s">
        <v>200</v>
      </c>
      <c r="D20" s="167"/>
      <c r="E20" s="168"/>
      <c r="F20" s="169"/>
      <c r="G20" s="169">
        <f>SUMIF(AG21:AG27,"&lt;&gt;NOR",G21:G27)</f>
        <v>0</v>
      </c>
      <c r="H20" s="169"/>
      <c r="I20" s="169">
        <f>SUM(I21:I27)</f>
        <v>0</v>
      </c>
      <c r="J20" s="169"/>
      <c r="K20" s="169">
        <f>SUM(K21:K27)</f>
        <v>0</v>
      </c>
      <c r="L20" s="169"/>
      <c r="M20" s="169">
        <f>SUM(M21:M27)</f>
        <v>0</v>
      </c>
      <c r="N20" s="169"/>
      <c r="O20" s="169">
        <f>SUM(O21:O27)</f>
        <v>0</v>
      </c>
      <c r="P20" s="169"/>
      <c r="Q20" s="169">
        <f>SUM(Q21:Q27)</f>
        <v>0</v>
      </c>
      <c r="R20" s="169"/>
      <c r="S20" s="169"/>
      <c r="T20" s="170"/>
      <c r="U20" s="164"/>
      <c r="V20" s="164">
        <f>SUM(V21:V27)</f>
        <v>0</v>
      </c>
      <c r="W20" s="164"/>
      <c r="AG20" t="s">
        <v>292</v>
      </c>
    </row>
    <row r="21" spans="1:60" outlineLevel="1" x14ac:dyDescent="0.2">
      <c r="A21" s="178">
        <v>9</v>
      </c>
      <c r="B21" s="179" t="s">
        <v>885</v>
      </c>
      <c r="C21" s="187" t="s">
        <v>886</v>
      </c>
      <c r="D21" s="180" t="s">
        <v>310</v>
      </c>
      <c r="E21" s="181">
        <v>3</v>
      </c>
      <c r="F21" s="182"/>
      <c r="G21" s="183">
        <f t="shared" ref="G21:G27" si="0">ROUND(E21*F21,2)</f>
        <v>0</v>
      </c>
      <c r="H21" s="182"/>
      <c r="I21" s="183">
        <f t="shared" ref="I21:I27" si="1">ROUND(E21*H21,2)</f>
        <v>0</v>
      </c>
      <c r="J21" s="182"/>
      <c r="K21" s="183">
        <f t="shared" ref="K21:K27" si="2">ROUND(E21*J21,2)</f>
        <v>0</v>
      </c>
      <c r="L21" s="183">
        <v>15</v>
      </c>
      <c r="M21" s="183">
        <f t="shared" ref="M21:M27" si="3">G21*(1+L21/100)</f>
        <v>0</v>
      </c>
      <c r="N21" s="183">
        <v>0</v>
      </c>
      <c r="O21" s="183">
        <f t="shared" ref="O21:O27" si="4">ROUND(E21*N21,2)</f>
        <v>0</v>
      </c>
      <c r="P21" s="183">
        <v>0</v>
      </c>
      <c r="Q21" s="183">
        <f t="shared" ref="Q21:Q27" si="5">ROUND(E21*P21,2)</f>
        <v>0</v>
      </c>
      <c r="R21" s="183"/>
      <c r="S21" s="183" t="s">
        <v>311</v>
      </c>
      <c r="T21" s="184" t="s">
        <v>297</v>
      </c>
      <c r="U21" s="162">
        <v>0</v>
      </c>
      <c r="V21" s="162">
        <f t="shared" ref="V21:V27" si="6">ROUND(E21*U21,2)</f>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10</v>
      </c>
      <c r="B22" s="179" t="s">
        <v>887</v>
      </c>
      <c r="C22" s="187" t="s">
        <v>888</v>
      </c>
      <c r="D22" s="180" t="s">
        <v>310</v>
      </c>
      <c r="E22" s="181">
        <v>2</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11</v>
      </c>
      <c r="B23" s="179" t="s">
        <v>889</v>
      </c>
      <c r="C23" s="187" t="s">
        <v>890</v>
      </c>
      <c r="D23" s="180" t="s">
        <v>310</v>
      </c>
      <c r="E23" s="181">
        <v>3</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12</v>
      </c>
      <c r="B24" s="179" t="s">
        <v>891</v>
      </c>
      <c r="C24" s="187" t="s">
        <v>892</v>
      </c>
      <c r="D24" s="180" t="s">
        <v>332</v>
      </c>
      <c r="E24" s="181">
        <v>3</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13</v>
      </c>
      <c r="B25" s="179" t="s">
        <v>893</v>
      </c>
      <c r="C25" s="187" t="s">
        <v>894</v>
      </c>
      <c r="D25" s="180" t="s">
        <v>310</v>
      </c>
      <c r="E25" s="181">
        <v>8</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14</v>
      </c>
      <c r="B26" s="179" t="s">
        <v>895</v>
      </c>
      <c r="C26" s="187" t="s">
        <v>896</v>
      </c>
      <c r="D26" s="180" t="s">
        <v>310</v>
      </c>
      <c r="E26" s="181">
        <v>2</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8">
        <v>15</v>
      </c>
      <c r="B27" s="179" t="s">
        <v>897</v>
      </c>
      <c r="C27" s="187" t="s">
        <v>898</v>
      </c>
      <c r="D27" s="180" t="s">
        <v>310</v>
      </c>
      <c r="E27" s="181">
        <v>8</v>
      </c>
      <c r="F27" s="182"/>
      <c r="G27" s="183">
        <f t="shared" si="0"/>
        <v>0</v>
      </c>
      <c r="H27" s="182"/>
      <c r="I27" s="183">
        <f t="shared" si="1"/>
        <v>0</v>
      </c>
      <c r="J27" s="182"/>
      <c r="K27" s="183">
        <f t="shared" si="2"/>
        <v>0</v>
      </c>
      <c r="L27" s="183">
        <v>15</v>
      </c>
      <c r="M27" s="183">
        <f t="shared" si="3"/>
        <v>0</v>
      </c>
      <c r="N27" s="183">
        <v>0</v>
      </c>
      <c r="O27" s="183">
        <f t="shared" si="4"/>
        <v>0</v>
      </c>
      <c r="P27" s="183">
        <v>0</v>
      </c>
      <c r="Q27" s="183">
        <f t="shared" si="5"/>
        <v>0</v>
      </c>
      <c r="R27" s="183"/>
      <c r="S27" s="183" t="s">
        <v>311</v>
      </c>
      <c r="T27" s="184" t="s">
        <v>297</v>
      </c>
      <c r="U27" s="162">
        <v>0</v>
      </c>
      <c r="V27" s="162">
        <f t="shared" si="6"/>
        <v>0</v>
      </c>
      <c r="W27" s="162"/>
      <c r="X27" s="152"/>
      <c r="Y27" s="152"/>
      <c r="Z27" s="152"/>
      <c r="AA27" s="152"/>
      <c r="AB27" s="152"/>
      <c r="AC27" s="152"/>
      <c r="AD27" s="152"/>
      <c r="AE27" s="152"/>
      <c r="AF27" s="152"/>
      <c r="AG27" s="152" t="s">
        <v>869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5" t="s">
        <v>291</v>
      </c>
      <c r="B28" s="166" t="s">
        <v>201</v>
      </c>
      <c r="C28" s="186" t="s">
        <v>191</v>
      </c>
      <c r="D28" s="167"/>
      <c r="E28" s="168"/>
      <c r="F28" s="169"/>
      <c r="G28" s="169">
        <f>SUMIF(AG29:AG31,"&lt;&gt;NOR",G29:G31)</f>
        <v>0</v>
      </c>
      <c r="H28" s="169"/>
      <c r="I28" s="169">
        <f>SUM(I29:I31)</f>
        <v>0</v>
      </c>
      <c r="J28" s="169"/>
      <c r="K28" s="169">
        <f>SUM(K29:K31)</f>
        <v>0</v>
      </c>
      <c r="L28" s="169"/>
      <c r="M28" s="169">
        <f>SUM(M29:M31)</f>
        <v>0</v>
      </c>
      <c r="N28" s="169"/>
      <c r="O28" s="169">
        <f>SUM(O29:O31)</f>
        <v>0</v>
      </c>
      <c r="P28" s="169"/>
      <c r="Q28" s="169">
        <f>SUM(Q29:Q31)</f>
        <v>0</v>
      </c>
      <c r="R28" s="169"/>
      <c r="S28" s="169"/>
      <c r="T28" s="170"/>
      <c r="U28" s="164"/>
      <c r="V28" s="164">
        <f>SUM(V29:V31)</f>
        <v>0</v>
      </c>
      <c r="W28" s="164"/>
      <c r="AG28" t="s">
        <v>292</v>
      </c>
    </row>
    <row r="29" spans="1:60" outlineLevel="1" x14ac:dyDescent="0.2">
      <c r="A29" s="178">
        <v>16</v>
      </c>
      <c r="B29" s="179" t="s">
        <v>899</v>
      </c>
      <c r="C29" s="187" t="s">
        <v>900</v>
      </c>
      <c r="D29" s="180" t="s">
        <v>310</v>
      </c>
      <c r="E29" s="181">
        <v>1</v>
      </c>
      <c r="F29" s="182"/>
      <c r="G29" s="183">
        <f>ROUND(E29*F29,2)</f>
        <v>0</v>
      </c>
      <c r="H29" s="182"/>
      <c r="I29" s="183">
        <f>ROUND(E29*H29,2)</f>
        <v>0</v>
      </c>
      <c r="J29" s="182"/>
      <c r="K29" s="183">
        <f>ROUND(E29*J29,2)</f>
        <v>0</v>
      </c>
      <c r="L29" s="183">
        <v>15</v>
      </c>
      <c r="M29" s="183">
        <f>G29*(1+L29/100)</f>
        <v>0</v>
      </c>
      <c r="N29" s="183">
        <v>0</v>
      </c>
      <c r="O29" s="183">
        <f>ROUND(E29*N29,2)</f>
        <v>0</v>
      </c>
      <c r="P29" s="183">
        <v>0</v>
      </c>
      <c r="Q29" s="183">
        <f>ROUND(E29*P29,2)</f>
        <v>0</v>
      </c>
      <c r="R29" s="183"/>
      <c r="S29" s="183" t="s">
        <v>311</v>
      </c>
      <c r="T29" s="184"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17</v>
      </c>
      <c r="B30" s="172" t="s">
        <v>902</v>
      </c>
      <c r="C30" s="188" t="s">
        <v>903</v>
      </c>
      <c r="D30" s="173" t="s">
        <v>310</v>
      </c>
      <c r="E30" s="174">
        <v>1</v>
      </c>
      <c r="F30" s="175"/>
      <c r="G30" s="176">
        <f>ROUND(E30*F30,2)</f>
        <v>0</v>
      </c>
      <c r="H30" s="175"/>
      <c r="I30" s="176">
        <f>ROUND(E30*H30,2)</f>
        <v>0</v>
      </c>
      <c r="J30" s="175"/>
      <c r="K30" s="176">
        <f>ROUND(E30*J30,2)</f>
        <v>0</v>
      </c>
      <c r="L30" s="176">
        <v>15</v>
      </c>
      <c r="M30" s="176">
        <f>G30*(1+L30/100)</f>
        <v>0</v>
      </c>
      <c r="N30" s="176">
        <v>0</v>
      </c>
      <c r="O30" s="176">
        <f>ROUND(E30*N30,2)</f>
        <v>0</v>
      </c>
      <c r="P30" s="176">
        <v>0</v>
      </c>
      <c r="Q30" s="176">
        <f>ROUND(E30*P30,2)</f>
        <v>0</v>
      </c>
      <c r="R30" s="176"/>
      <c r="S30" s="176" t="s">
        <v>311</v>
      </c>
      <c r="T30" s="177" t="s">
        <v>297</v>
      </c>
      <c r="U30" s="162">
        <v>0</v>
      </c>
      <c r="V30" s="162">
        <f>ROUND(E30*U30,2)</f>
        <v>0</v>
      </c>
      <c r="W30" s="162"/>
      <c r="X30" s="152"/>
      <c r="Y30" s="152"/>
      <c r="Z30" s="152"/>
      <c r="AA30" s="152"/>
      <c r="AB30" s="152"/>
      <c r="AC30" s="152"/>
      <c r="AD30" s="152"/>
      <c r="AE30" s="152"/>
      <c r="AF30" s="152"/>
      <c r="AG30" s="152" t="s">
        <v>901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2" t="s">
        <v>904</v>
      </c>
      <c r="D31" s="273"/>
      <c r="E31" s="273"/>
      <c r="F31" s="273"/>
      <c r="G31" s="273"/>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329</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5"/>
      <c r="B32" s="6"/>
      <c r="C32" s="189"/>
      <c r="D32" s="8"/>
      <c r="E32" s="5"/>
      <c r="F32" s="5"/>
      <c r="G32" s="5"/>
      <c r="H32" s="5"/>
      <c r="I32" s="5"/>
      <c r="J32" s="5"/>
      <c r="K32" s="5"/>
      <c r="L32" s="5"/>
      <c r="M32" s="5"/>
      <c r="N32" s="5"/>
      <c r="O32" s="5"/>
      <c r="P32" s="5"/>
      <c r="Q32" s="5"/>
      <c r="R32" s="5"/>
      <c r="S32" s="5"/>
      <c r="T32" s="5"/>
      <c r="U32" s="5"/>
      <c r="V32" s="5"/>
      <c r="W32" s="5"/>
      <c r="AE32">
        <v>15</v>
      </c>
      <c r="AF32">
        <v>21</v>
      </c>
    </row>
    <row r="33" spans="1:33" x14ac:dyDescent="0.2">
      <c r="A33" s="155"/>
      <c r="B33" s="156" t="s">
        <v>29</v>
      </c>
      <c r="C33" s="190"/>
      <c r="D33" s="157"/>
      <c r="E33" s="158"/>
      <c r="F33" s="158"/>
      <c r="G33" s="185">
        <f>G8+G11+G17+G20+G28</f>
        <v>0</v>
      </c>
      <c r="H33" s="5"/>
      <c r="I33" s="5"/>
      <c r="J33" s="5"/>
      <c r="K33" s="5"/>
      <c r="L33" s="5"/>
      <c r="M33" s="5"/>
      <c r="N33" s="5"/>
      <c r="O33" s="5"/>
      <c r="P33" s="5"/>
      <c r="Q33" s="5"/>
      <c r="R33" s="5"/>
      <c r="S33" s="5"/>
      <c r="T33" s="5"/>
      <c r="U33" s="5"/>
      <c r="V33" s="5"/>
      <c r="W33" s="5"/>
      <c r="AE33">
        <f>SUMIF(L7:L31,AE32,G7:G31)</f>
        <v>0</v>
      </c>
      <c r="AF33">
        <f>SUMIF(L7:L31,AF32,G7:G31)</f>
        <v>0</v>
      </c>
      <c r="AG33" t="s">
        <v>319</v>
      </c>
    </row>
    <row r="34" spans="1:33" x14ac:dyDescent="0.2">
      <c r="C34" s="191"/>
      <c r="D34" s="143"/>
      <c r="AG34" t="s">
        <v>320</v>
      </c>
    </row>
    <row r="35" spans="1:33" x14ac:dyDescent="0.2">
      <c r="D35" s="143"/>
    </row>
    <row r="36" spans="1:33" x14ac:dyDescent="0.2">
      <c r="D36" s="143"/>
    </row>
    <row r="37" spans="1:33" x14ac:dyDescent="0.2">
      <c r="D37" s="143"/>
    </row>
    <row r="38" spans="1:33" x14ac:dyDescent="0.2">
      <c r="D38" s="143"/>
    </row>
    <row r="39" spans="1:33" x14ac:dyDescent="0.2">
      <c r="D39" s="143"/>
    </row>
    <row r="40" spans="1:33" x14ac:dyDescent="0.2">
      <c r="D40" s="143"/>
    </row>
    <row r="41" spans="1:33" x14ac:dyDescent="0.2">
      <c r="D41" s="143"/>
    </row>
    <row r="42" spans="1:33" x14ac:dyDescent="0.2">
      <c r="D42" s="143"/>
    </row>
    <row r="43" spans="1:33" x14ac:dyDescent="0.2">
      <c r="D43" s="143"/>
    </row>
    <row r="44" spans="1:33" x14ac:dyDescent="0.2">
      <c r="D44" s="143"/>
    </row>
    <row r="45" spans="1:33" x14ac:dyDescent="0.2">
      <c r="D45" s="143"/>
    </row>
    <row r="46" spans="1:33" x14ac:dyDescent="0.2">
      <c r="D46" s="143"/>
    </row>
    <row r="47" spans="1:33" x14ac:dyDescent="0.2">
      <c r="D47" s="143"/>
    </row>
    <row r="48" spans="1:33"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5PY38TPW16eFGqhqkzzbl4KPVXOvDJzDocNXz3wNLSeeo7ix/77vOjgYapADXuSHTDIgmV/3YgKeqRYP2cClJg==" saltValue="Absdkq/R5YBfIH0nZ0pXqg==" spinCount="100000" sheet="1"/>
  <mergeCells count="6">
    <mergeCell ref="C31:G3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72</v>
      </c>
      <c r="C3" s="264" t="s">
        <v>73</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679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905</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SUMIF(AG27:AG63,"&lt;&gt;NOR",G27:G63)</f>
        <v>0</v>
      </c>
      <c r="H26" s="169"/>
      <c r="I26" s="169">
        <f>SUM(I27:I63)</f>
        <v>0</v>
      </c>
      <c r="J26" s="169"/>
      <c r="K26" s="169">
        <f>SUM(K27:K63)</f>
        <v>0</v>
      </c>
      <c r="L26" s="169"/>
      <c r="M26" s="169">
        <f>SUM(M27:M63)</f>
        <v>0</v>
      </c>
      <c r="N26" s="169"/>
      <c r="O26" s="169">
        <f>SUM(O27:O63)</f>
        <v>0.40000000000000013</v>
      </c>
      <c r="P26" s="169"/>
      <c r="Q26" s="169">
        <f>SUM(Q27:Q63)</f>
        <v>0</v>
      </c>
      <c r="R26" s="169"/>
      <c r="S26" s="169"/>
      <c r="T26" s="170"/>
      <c r="U26" s="164"/>
      <c r="V26" s="164">
        <f>SUM(V27:V63)</f>
        <v>17.700000000000003</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9.0750000000000011</v>
      </c>
      <c r="F52" s="175"/>
      <c r="G52" s="176">
        <f>ROUND(E52*F52,2)</f>
        <v>0</v>
      </c>
      <c r="H52" s="175"/>
      <c r="I52" s="176">
        <f>ROUND(E52*H52,2)</f>
        <v>0</v>
      </c>
      <c r="J52" s="175"/>
      <c r="K52" s="176">
        <f>ROUND(E52*J52,2)</f>
        <v>0</v>
      </c>
      <c r="L52" s="176">
        <v>15</v>
      </c>
      <c r="M52" s="176">
        <f>G52*(1+L52/100)</f>
        <v>0</v>
      </c>
      <c r="N52" s="176">
        <v>3.6700000000000001E-3</v>
      </c>
      <c r="O52" s="176">
        <f>ROUND(E52*N52,2)</f>
        <v>0.03</v>
      </c>
      <c r="P52" s="176">
        <v>0</v>
      </c>
      <c r="Q52" s="176">
        <f>ROUND(E52*P52,2)</f>
        <v>0</v>
      </c>
      <c r="R52" s="176" t="s">
        <v>686</v>
      </c>
      <c r="S52" s="176" t="s">
        <v>296</v>
      </c>
      <c r="T52" s="177" t="s">
        <v>296</v>
      </c>
      <c r="U52" s="162">
        <v>0.36200000000000004</v>
      </c>
      <c r="V52" s="162">
        <f>ROUND(E52*U52,2)</f>
        <v>3.29</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906</v>
      </c>
      <c r="D53" s="197"/>
      <c r="E53" s="198">
        <v>2.1</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727</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728</v>
      </c>
      <c r="D55" s="197"/>
      <c r="E55" s="198">
        <v>3.375</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1">
        <v>12</v>
      </c>
      <c r="B56" s="172" t="s">
        <v>729</v>
      </c>
      <c r="C56" s="188" t="s">
        <v>730</v>
      </c>
      <c r="D56" s="173" t="s">
        <v>404</v>
      </c>
      <c r="E56" s="174">
        <v>19.830000000000002</v>
      </c>
      <c r="F56" s="175"/>
      <c r="G56" s="176">
        <f>ROUND(E56*F56,2)</f>
        <v>0</v>
      </c>
      <c r="H56" s="175"/>
      <c r="I56" s="176">
        <f>ROUND(E56*H56,2)</f>
        <v>0</v>
      </c>
      <c r="J56" s="175"/>
      <c r="K56" s="176">
        <f>ROUND(E56*J56,2)</f>
        <v>0</v>
      </c>
      <c r="L56" s="176">
        <v>15</v>
      </c>
      <c r="M56" s="176">
        <f>G56*(1+L56/100)</f>
        <v>0</v>
      </c>
      <c r="N56" s="176">
        <v>1.4800000000000002E-3</v>
      </c>
      <c r="O56" s="176">
        <f>ROUND(E56*N56,2)</f>
        <v>0.03</v>
      </c>
      <c r="P56" s="176">
        <v>0</v>
      </c>
      <c r="Q56" s="176">
        <f>ROUND(E56*P56,2)</f>
        <v>0</v>
      </c>
      <c r="R56" s="176"/>
      <c r="S56" s="176" t="s">
        <v>311</v>
      </c>
      <c r="T56" s="177" t="s">
        <v>296</v>
      </c>
      <c r="U56" s="162">
        <v>5.6000000000000001E-2</v>
      </c>
      <c r="V56" s="162">
        <f>ROUND(E56*U56,2)</f>
        <v>1.1100000000000001</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907</v>
      </c>
      <c r="D57" s="197"/>
      <c r="E57" s="198">
        <v>12.9</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732</v>
      </c>
      <c r="D58" s="197"/>
      <c r="E58" s="198">
        <v>17</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733</v>
      </c>
      <c r="D59" s="197"/>
      <c r="E59" s="198">
        <v>7.3000000000000007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734</v>
      </c>
      <c r="D60" s="197"/>
      <c r="E60" s="198">
        <v>-17.369999999999997</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1">
        <v>13</v>
      </c>
      <c r="B61" s="172" t="s">
        <v>735</v>
      </c>
      <c r="C61" s="188" t="s">
        <v>736</v>
      </c>
      <c r="D61" s="173" t="s">
        <v>332</v>
      </c>
      <c r="E61" s="174">
        <v>3.5</v>
      </c>
      <c r="F61" s="175"/>
      <c r="G61" s="176">
        <f>ROUND(E61*F61,2)</f>
        <v>0</v>
      </c>
      <c r="H61" s="175"/>
      <c r="I61" s="176">
        <f>ROUND(E61*H61,2)</f>
        <v>0</v>
      </c>
      <c r="J61" s="175"/>
      <c r="K61" s="176">
        <f>ROUND(E61*J61,2)</f>
        <v>0</v>
      </c>
      <c r="L61" s="176">
        <v>15</v>
      </c>
      <c r="M61" s="176">
        <f>G61*(1+L61/100)</f>
        <v>0</v>
      </c>
      <c r="N61" s="176">
        <v>8.490000000000001E-3</v>
      </c>
      <c r="O61" s="176">
        <f>ROUND(E61*N61,2)</f>
        <v>0.03</v>
      </c>
      <c r="P61" s="176">
        <v>0</v>
      </c>
      <c r="Q61" s="176">
        <f>ROUND(E61*P61,2)</f>
        <v>0</v>
      </c>
      <c r="R61" s="176"/>
      <c r="S61" s="176" t="s">
        <v>311</v>
      </c>
      <c r="T61" s="177" t="s">
        <v>297</v>
      </c>
      <c r="U61" s="162">
        <v>0.19700000000000001</v>
      </c>
      <c r="V61" s="162">
        <f>ROUND(E61*U61,2)</f>
        <v>0.69</v>
      </c>
      <c r="W61" s="162"/>
      <c r="X61" s="152"/>
      <c r="Y61" s="152"/>
      <c r="Z61" s="152"/>
      <c r="AA61" s="152"/>
      <c r="AB61" s="152"/>
      <c r="AC61" s="152"/>
      <c r="AD61" s="152"/>
      <c r="AE61" s="152"/>
      <c r="AF61" s="152"/>
      <c r="AG61" s="152" t="s">
        <v>324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737</v>
      </c>
      <c r="D62" s="197"/>
      <c r="E62" s="198">
        <v>2</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738</v>
      </c>
      <c r="D63" s="197"/>
      <c r="E63" s="198">
        <v>1.5</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x14ac:dyDescent="0.2">
      <c r="A64" s="165" t="s">
        <v>291</v>
      </c>
      <c r="B64" s="166" t="s">
        <v>232</v>
      </c>
      <c r="C64" s="186" t="s">
        <v>233</v>
      </c>
      <c r="D64" s="167"/>
      <c r="E64" s="168"/>
      <c r="F64" s="169"/>
      <c r="G64" s="169">
        <f>SUMIF(AG65:AG70,"&lt;&gt;NOR",G65:G70)</f>
        <v>0</v>
      </c>
      <c r="H64" s="169"/>
      <c r="I64" s="169">
        <f>SUM(I65:I70)</f>
        <v>0</v>
      </c>
      <c r="J64" s="169"/>
      <c r="K64" s="169">
        <f>SUM(K65:K70)</f>
        <v>0</v>
      </c>
      <c r="L64" s="169"/>
      <c r="M64" s="169">
        <f>SUM(M65:M70)</f>
        <v>0</v>
      </c>
      <c r="N64" s="169"/>
      <c r="O64" s="169">
        <f>SUM(O65:O70)</f>
        <v>0.15000000000000002</v>
      </c>
      <c r="P64" s="169"/>
      <c r="Q64" s="169">
        <f>SUM(Q65:Q70)</f>
        <v>0</v>
      </c>
      <c r="R64" s="169"/>
      <c r="S64" s="169"/>
      <c r="T64" s="170"/>
      <c r="U64" s="164"/>
      <c r="V64" s="164">
        <f>SUM(V65:V70)</f>
        <v>7.53</v>
      </c>
      <c r="W64" s="164"/>
      <c r="AG64" t="s">
        <v>292</v>
      </c>
    </row>
    <row r="65" spans="1:60" outlineLevel="1" x14ac:dyDescent="0.2">
      <c r="A65" s="171">
        <v>14</v>
      </c>
      <c r="B65" s="172" t="s">
        <v>739</v>
      </c>
      <c r="C65" s="188" t="s">
        <v>740</v>
      </c>
      <c r="D65" s="173" t="s">
        <v>404</v>
      </c>
      <c r="E65" s="174">
        <v>0.60000000000000009</v>
      </c>
      <c r="F65" s="175"/>
      <c r="G65" s="176">
        <f>ROUND(E65*F65,2)</f>
        <v>0</v>
      </c>
      <c r="H65" s="175"/>
      <c r="I65" s="176">
        <f>ROUND(E65*H65,2)</f>
        <v>0</v>
      </c>
      <c r="J65" s="175"/>
      <c r="K65" s="176">
        <f>ROUND(E65*J65,2)</f>
        <v>0</v>
      </c>
      <c r="L65" s="176">
        <v>15</v>
      </c>
      <c r="M65" s="176">
        <f>G65*(1+L65/100)</f>
        <v>0</v>
      </c>
      <c r="N65" s="176">
        <v>0.11219000000000001</v>
      </c>
      <c r="O65" s="176">
        <f>ROUND(E65*N65,2)</f>
        <v>7.0000000000000007E-2</v>
      </c>
      <c r="P65" s="176">
        <v>0</v>
      </c>
      <c r="Q65" s="176">
        <f>ROUND(E65*P65,2)</f>
        <v>0</v>
      </c>
      <c r="R65" s="176"/>
      <c r="S65" s="176" t="s">
        <v>311</v>
      </c>
      <c r="T65" s="177" t="s">
        <v>296</v>
      </c>
      <c r="U65" s="162">
        <v>0.55489000000000011</v>
      </c>
      <c r="V65" s="162">
        <f>ROUND(E65*U65,2)</f>
        <v>0.33</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72" t="s">
        <v>741</v>
      </c>
      <c r="D66" s="273"/>
      <c r="E66" s="273"/>
      <c r="F66" s="273"/>
      <c r="G66" s="273"/>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329</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04" t="s">
        <v>742</v>
      </c>
      <c r="D67" s="197"/>
      <c r="E67" s="198">
        <v>0.60000000000000009</v>
      </c>
      <c r="F67" s="162"/>
      <c r="G67" s="162"/>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680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1">
        <v>15</v>
      </c>
      <c r="B68" s="172" t="s">
        <v>743</v>
      </c>
      <c r="C68" s="188" t="s">
        <v>744</v>
      </c>
      <c r="D68" s="173" t="s">
        <v>404</v>
      </c>
      <c r="E68" s="174">
        <v>21.040000000000003</v>
      </c>
      <c r="F68" s="175"/>
      <c r="G68" s="176">
        <f>ROUND(E68*F68,2)</f>
        <v>0</v>
      </c>
      <c r="H68" s="175"/>
      <c r="I68" s="176">
        <f>ROUND(E68*H68,2)</f>
        <v>0</v>
      </c>
      <c r="J68" s="175"/>
      <c r="K68" s="176">
        <f>ROUND(E68*J68,2)</f>
        <v>0</v>
      </c>
      <c r="L68" s="176">
        <v>15</v>
      </c>
      <c r="M68" s="176">
        <f>G68*(1+L68/100)</f>
        <v>0</v>
      </c>
      <c r="N68" s="176">
        <v>3.7500000000000003E-3</v>
      </c>
      <c r="O68" s="176">
        <f>ROUND(E68*N68,2)</f>
        <v>0.08</v>
      </c>
      <c r="P68" s="176">
        <v>0</v>
      </c>
      <c r="Q68" s="176">
        <f>ROUND(E68*P68,2)</f>
        <v>0</v>
      </c>
      <c r="R68" s="176"/>
      <c r="S68" s="176" t="s">
        <v>311</v>
      </c>
      <c r="T68" s="177" t="s">
        <v>296</v>
      </c>
      <c r="U68" s="162">
        <v>0.34200000000000003</v>
      </c>
      <c r="V68" s="162">
        <f>ROUND(E68*U68,2)</f>
        <v>7.2</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745</v>
      </c>
      <c r="D69" s="197"/>
      <c r="E69" s="198">
        <v>3.6700000000000004</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746</v>
      </c>
      <c r="D70" s="197"/>
      <c r="E70" s="198">
        <v>17.37</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5" t="s">
        <v>291</v>
      </c>
      <c r="B71" s="166" t="s">
        <v>234</v>
      </c>
      <c r="C71" s="186" t="s">
        <v>235</v>
      </c>
      <c r="D71" s="167"/>
      <c r="E71" s="168"/>
      <c r="F71" s="169"/>
      <c r="G71" s="169">
        <f>SUMIF(AG72:AG97,"&lt;&gt;NOR",G72:G97)</f>
        <v>0</v>
      </c>
      <c r="H71" s="169"/>
      <c r="I71" s="169">
        <f>SUM(I72:I97)</f>
        <v>0</v>
      </c>
      <c r="J71" s="169"/>
      <c r="K71" s="169">
        <f>SUM(K72:K97)</f>
        <v>0</v>
      </c>
      <c r="L71" s="169"/>
      <c r="M71" s="169">
        <f>SUM(M72:M97)</f>
        <v>0</v>
      </c>
      <c r="N71" s="169"/>
      <c r="O71" s="169">
        <f>SUM(O72:O97)</f>
        <v>0</v>
      </c>
      <c r="P71" s="169"/>
      <c r="Q71" s="169">
        <f>SUM(Q72:Q97)</f>
        <v>1.54</v>
      </c>
      <c r="R71" s="169"/>
      <c r="S71" s="169"/>
      <c r="T71" s="170"/>
      <c r="U71" s="164"/>
      <c r="V71" s="164">
        <f>SUM(V72:V97)</f>
        <v>24.4</v>
      </c>
      <c r="W71" s="164"/>
      <c r="AG71" t="s">
        <v>292</v>
      </c>
    </row>
    <row r="72" spans="1:60" outlineLevel="1" x14ac:dyDescent="0.2">
      <c r="A72" s="171">
        <v>16</v>
      </c>
      <c r="B72" s="172" t="s">
        <v>747</v>
      </c>
      <c r="C72" s="188" t="s">
        <v>748</v>
      </c>
      <c r="D72" s="173" t="s">
        <v>404</v>
      </c>
      <c r="E72" s="174">
        <v>1.05</v>
      </c>
      <c r="F72" s="175"/>
      <c r="G72" s="176">
        <f>ROUND(E72*F72,2)</f>
        <v>0</v>
      </c>
      <c r="H72" s="175"/>
      <c r="I72" s="176">
        <f>ROUND(E72*H72,2)</f>
        <v>0</v>
      </c>
      <c r="J72" s="175"/>
      <c r="K72" s="176">
        <f>ROUND(E72*J72,2)</f>
        <v>0</v>
      </c>
      <c r="L72" s="176">
        <v>15</v>
      </c>
      <c r="M72" s="176">
        <f>G72*(1+L72/100)</f>
        <v>0</v>
      </c>
      <c r="N72" s="176">
        <v>6.7000000000000002E-4</v>
      </c>
      <c r="O72" s="176">
        <f>ROUND(E72*N72,2)</f>
        <v>0</v>
      </c>
      <c r="P72" s="176">
        <v>0.18400000000000002</v>
      </c>
      <c r="Q72" s="176">
        <f>ROUND(E72*P72,2)</f>
        <v>0.19</v>
      </c>
      <c r="R72" s="176" t="s">
        <v>749</v>
      </c>
      <c r="S72" s="176" t="s">
        <v>296</v>
      </c>
      <c r="T72" s="177" t="s">
        <v>296</v>
      </c>
      <c r="U72" s="162">
        <v>0.22700000000000001</v>
      </c>
      <c r="V72" s="162">
        <f>ROUND(E72*U72,2)</f>
        <v>0.24</v>
      </c>
      <c r="W72" s="162"/>
      <c r="X72" s="152"/>
      <c r="Y72" s="152"/>
      <c r="Z72" s="152"/>
      <c r="AA72" s="152"/>
      <c r="AB72" s="152"/>
      <c r="AC72" s="152"/>
      <c r="AD72" s="152"/>
      <c r="AE72" s="152"/>
      <c r="AF72" s="152"/>
      <c r="AG72" s="152" t="s">
        <v>324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2.5" outlineLevel="1" x14ac:dyDescent="0.2">
      <c r="A73" s="159"/>
      <c r="B73" s="160"/>
      <c r="C73" s="274" t="s">
        <v>750</v>
      </c>
      <c r="D73" s="275"/>
      <c r="E73" s="275"/>
      <c r="F73" s="275"/>
      <c r="G73" s="27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678</v>
      </c>
      <c r="AH73" s="152"/>
      <c r="AI73" s="152"/>
      <c r="AJ73" s="152"/>
      <c r="AK73" s="152"/>
      <c r="AL73" s="152"/>
      <c r="AM73" s="152"/>
      <c r="AN73" s="152"/>
      <c r="AO73" s="152"/>
      <c r="AP73" s="152"/>
      <c r="AQ73" s="152"/>
      <c r="AR73" s="152"/>
      <c r="AS73" s="152"/>
      <c r="AT73" s="152"/>
      <c r="AU73" s="152"/>
      <c r="AV73" s="152"/>
      <c r="AW73" s="152"/>
      <c r="AX73" s="152"/>
      <c r="AY73" s="152"/>
      <c r="AZ73" s="152"/>
      <c r="BA73" s="195" t="str">
        <f>C73</f>
        <v>nebo vybourání otvorů průřezové plochy přes 4 m2 v příčkách, včetně pomocného lešení o výšce podlahy do 1900 mm a pro zatížení do 1,5 kPa  (150 kg/m2),</v>
      </c>
      <c r="BB73" s="152"/>
      <c r="BC73" s="152"/>
      <c r="BD73" s="152"/>
      <c r="BE73" s="152"/>
      <c r="BF73" s="152"/>
      <c r="BG73" s="152"/>
      <c r="BH73" s="152"/>
    </row>
    <row r="74" spans="1:60" outlineLevel="1" x14ac:dyDescent="0.2">
      <c r="A74" s="159"/>
      <c r="B74" s="160"/>
      <c r="C74" s="204" t="s">
        <v>751</v>
      </c>
      <c r="D74" s="197"/>
      <c r="E74" s="198">
        <v>1.05</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680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17</v>
      </c>
      <c r="B75" s="172" t="s">
        <v>752</v>
      </c>
      <c r="C75" s="188" t="s">
        <v>753</v>
      </c>
      <c r="D75" s="173" t="s">
        <v>404</v>
      </c>
      <c r="E75" s="174">
        <v>3.8250000000000002</v>
      </c>
      <c r="F75" s="175"/>
      <c r="G75" s="176">
        <f>ROUND(E75*F75,2)</f>
        <v>0</v>
      </c>
      <c r="H75" s="175"/>
      <c r="I75" s="176">
        <f>ROUND(E75*H75,2)</f>
        <v>0</v>
      </c>
      <c r="J75" s="175"/>
      <c r="K75" s="176">
        <f>ROUND(E75*J75,2)</f>
        <v>0</v>
      </c>
      <c r="L75" s="176">
        <v>15</v>
      </c>
      <c r="M75" s="176">
        <f>G75*(1+L75/100)</f>
        <v>0</v>
      </c>
      <c r="N75" s="176">
        <v>0</v>
      </c>
      <c r="O75" s="176">
        <f>ROUND(E75*N75,2)</f>
        <v>0</v>
      </c>
      <c r="P75" s="176">
        <v>0.02</v>
      </c>
      <c r="Q75" s="176">
        <f>ROUND(E75*P75,2)</f>
        <v>0.08</v>
      </c>
      <c r="R75" s="176" t="s">
        <v>749</v>
      </c>
      <c r="S75" s="176" t="s">
        <v>296</v>
      </c>
      <c r="T75" s="177" t="s">
        <v>296</v>
      </c>
      <c r="U75" s="162">
        <v>0.23</v>
      </c>
      <c r="V75" s="162">
        <f>ROUND(E75*U75,2)</f>
        <v>0.88</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4" t="s">
        <v>754</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755</v>
      </c>
      <c r="D77" s="197"/>
      <c r="E77" s="198">
        <v>1.125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04" t="s">
        <v>756</v>
      </c>
      <c r="D78" s="197"/>
      <c r="E78" s="198">
        <v>2.7</v>
      </c>
      <c r="F78" s="162"/>
      <c r="G78" s="162"/>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680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18</v>
      </c>
      <c r="B79" s="172" t="s">
        <v>757</v>
      </c>
      <c r="C79" s="188" t="s">
        <v>758</v>
      </c>
      <c r="D79" s="173" t="s">
        <v>332</v>
      </c>
      <c r="E79" s="174">
        <v>3.7</v>
      </c>
      <c r="F79" s="175"/>
      <c r="G79" s="176">
        <f>ROUND(E79*F79,2)</f>
        <v>0</v>
      </c>
      <c r="H79" s="175"/>
      <c r="I79" s="176">
        <f>ROUND(E79*H79,2)</f>
        <v>0</v>
      </c>
      <c r="J79" s="175"/>
      <c r="K79" s="176">
        <f>ROUND(E79*J79,2)</f>
        <v>0</v>
      </c>
      <c r="L79" s="176">
        <v>15</v>
      </c>
      <c r="M79" s="176">
        <f>G79*(1+L79/100)</f>
        <v>0</v>
      </c>
      <c r="N79" s="176">
        <v>0</v>
      </c>
      <c r="O79" s="176">
        <f>ROUND(E79*N79,2)</f>
        <v>0</v>
      </c>
      <c r="P79" s="176">
        <v>4.0000000000000002E-4</v>
      </c>
      <c r="Q79" s="176">
        <f>ROUND(E79*P79,2)</f>
        <v>0</v>
      </c>
      <c r="R79" s="176" t="s">
        <v>749</v>
      </c>
      <c r="S79" s="176" t="s">
        <v>296</v>
      </c>
      <c r="T79" s="177" t="s">
        <v>296</v>
      </c>
      <c r="U79" s="162">
        <v>7.0000000000000007E-2</v>
      </c>
      <c r="V79" s="162">
        <f>ROUND(E79*U79,2)</f>
        <v>0.26</v>
      </c>
      <c r="W79" s="162"/>
      <c r="X79" s="152"/>
      <c r="Y79" s="152"/>
      <c r="Z79" s="152"/>
      <c r="AA79" s="152"/>
      <c r="AB79" s="152"/>
      <c r="AC79" s="152"/>
      <c r="AD79" s="152"/>
      <c r="AE79" s="152"/>
      <c r="AF79" s="152"/>
      <c r="AG79" s="152" t="s">
        <v>324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04" t="s">
        <v>759</v>
      </c>
      <c r="D80" s="197"/>
      <c r="E80" s="198">
        <v>3.7</v>
      </c>
      <c r="F80" s="162"/>
      <c r="G80" s="162"/>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680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71">
        <v>19</v>
      </c>
      <c r="B81" s="172" t="s">
        <v>760</v>
      </c>
      <c r="C81" s="188" t="s">
        <v>761</v>
      </c>
      <c r="D81" s="173" t="s">
        <v>332</v>
      </c>
      <c r="E81" s="174">
        <v>5</v>
      </c>
      <c r="F81" s="175"/>
      <c r="G81" s="176">
        <f>ROUND(E81*F81,2)</f>
        <v>0</v>
      </c>
      <c r="H81" s="175"/>
      <c r="I81" s="176">
        <f>ROUND(E81*H81,2)</f>
        <v>0</v>
      </c>
      <c r="J81" s="175"/>
      <c r="K81" s="176">
        <f>ROUND(E81*J81,2)</f>
        <v>0</v>
      </c>
      <c r="L81" s="176">
        <v>15</v>
      </c>
      <c r="M81" s="176">
        <f>G81*(1+L81/100)</f>
        <v>0</v>
      </c>
      <c r="N81" s="176">
        <v>0</v>
      </c>
      <c r="O81" s="176">
        <f>ROUND(E81*N81,2)</f>
        <v>0</v>
      </c>
      <c r="P81" s="176">
        <v>4.6000000000000001E-4</v>
      </c>
      <c r="Q81" s="176">
        <f>ROUND(E81*P81,2)</f>
        <v>0</v>
      </c>
      <c r="R81" s="176" t="s">
        <v>749</v>
      </c>
      <c r="S81" s="176" t="s">
        <v>296</v>
      </c>
      <c r="T81" s="177" t="s">
        <v>296</v>
      </c>
      <c r="U81" s="162">
        <v>0.81</v>
      </c>
      <c r="V81" s="162">
        <f>ROUND(E81*U81,2)</f>
        <v>4.05</v>
      </c>
      <c r="W81" s="162"/>
      <c r="X81" s="152"/>
      <c r="Y81" s="152"/>
      <c r="Z81" s="152"/>
      <c r="AA81" s="152"/>
      <c r="AB81" s="152"/>
      <c r="AC81" s="152"/>
      <c r="AD81" s="152"/>
      <c r="AE81" s="152"/>
      <c r="AF81" s="152"/>
      <c r="AG81" s="152" t="s">
        <v>324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908</v>
      </c>
      <c r="D82" s="197"/>
      <c r="E82" s="198">
        <v>5</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33.75" outlineLevel="1" x14ac:dyDescent="0.2">
      <c r="A83" s="171">
        <v>20</v>
      </c>
      <c r="B83" s="172" t="s">
        <v>763</v>
      </c>
      <c r="C83" s="188" t="s">
        <v>764</v>
      </c>
      <c r="D83" s="173" t="s">
        <v>404</v>
      </c>
      <c r="E83" s="174">
        <v>0.75</v>
      </c>
      <c r="F83" s="175"/>
      <c r="G83" s="176">
        <f>ROUND(E83*F83,2)</f>
        <v>0</v>
      </c>
      <c r="H83" s="175"/>
      <c r="I83" s="176">
        <f>ROUND(E83*H83,2)</f>
        <v>0</v>
      </c>
      <c r="J83" s="175"/>
      <c r="K83" s="176">
        <f>ROUND(E83*J83,2)</f>
        <v>0</v>
      </c>
      <c r="L83" s="176">
        <v>15</v>
      </c>
      <c r="M83" s="176">
        <f>G83*(1+L83/100)</f>
        <v>0</v>
      </c>
      <c r="N83" s="176">
        <v>5.4000000000000001E-4</v>
      </c>
      <c r="O83" s="176">
        <f>ROUND(E83*N83,2)</f>
        <v>0</v>
      </c>
      <c r="P83" s="176">
        <v>0.18000000000000002</v>
      </c>
      <c r="Q83" s="176">
        <f>ROUND(E83*P83,2)</f>
        <v>0.14000000000000001</v>
      </c>
      <c r="R83" s="176" t="s">
        <v>749</v>
      </c>
      <c r="S83" s="176" t="s">
        <v>296</v>
      </c>
      <c r="T83" s="177" t="s">
        <v>296</v>
      </c>
      <c r="U83" s="162">
        <v>0.30900000000000005</v>
      </c>
      <c r="V83" s="162">
        <f>ROUND(E83*U83,2)</f>
        <v>0.23</v>
      </c>
      <c r="W83" s="162"/>
      <c r="X83" s="152"/>
      <c r="Y83" s="152"/>
      <c r="Z83" s="152"/>
      <c r="AA83" s="152"/>
      <c r="AB83" s="152"/>
      <c r="AC83" s="152"/>
      <c r="AD83" s="152"/>
      <c r="AE83" s="152"/>
      <c r="AF83" s="152"/>
      <c r="AG83" s="152" t="s">
        <v>324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4" t="s">
        <v>765</v>
      </c>
      <c r="D84" s="275"/>
      <c r="E84" s="275"/>
      <c r="F84" s="275"/>
      <c r="G84" s="275"/>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678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766</v>
      </c>
      <c r="D85" s="197"/>
      <c r="E85" s="198">
        <v>0.75</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1">
        <v>21</v>
      </c>
      <c r="B86" s="172" t="s">
        <v>763</v>
      </c>
      <c r="C86" s="188" t="s">
        <v>764</v>
      </c>
      <c r="D86" s="173" t="s">
        <v>404</v>
      </c>
      <c r="E86" s="174">
        <v>2.7</v>
      </c>
      <c r="F86" s="175"/>
      <c r="G86" s="176">
        <f>ROUND(E86*F86,2)</f>
        <v>0</v>
      </c>
      <c r="H86" s="175"/>
      <c r="I86" s="176">
        <f>ROUND(E86*H86,2)</f>
        <v>0</v>
      </c>
      <c r="J86" s="175"/>
      <c r="K86" s="176">
        <f>ROUND(E86*J86,2)</f>
        <v>0</v>
      </c>
      <c r="L86" s="176">
        <v>15</v>
      </c>
      <c r="M86" s="176">
        <f>G86*(1+L86/100)</f>
        <v>0</v>
      </c>
      <c r="N86" s="176">
        <v>5.4000000000000001E-4</v>
      </c>
      <c r="O86" s="176">
        <f>ROUND(E86*N86,2)</f>
        <v>0</v>
      </c>
      <c r="P86" s="176">
        <v>0.18000000000000002</v>
      </c>
      <c r="Q86" s="176">
        <f>ROUND(E86*P86,2)</f>
        <v>0.49</v>
      </c>
      <c r="R86" s="176" t="s">
        <v>749</v>
      </c>
      <c r="S86" s="176" t="s">
        <v>296</v>
      </c>
      <c r="T86" s="177" t="s">
        <v>296</v>
      </c>
      <c r="U86" s="162">
        <v>0.30900000000000005</v>
      </c>
      <c r="V86" s="162">
        <f>ROUND(E86*U86,2)</f>
        <v>0.83</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74" t="s">
        <v>765</v>
      </c>
      <c r="D87" s="275"/>
      <c r="E87" s="275"/>
      <c r="F87" s="275"/>
      <c r="G87" s="275"/>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678</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767</v>
      </c>
      <c r="D88" s="197"/>
      <c r="E88" s="198">
        <v>2.7</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22.5" outlineLevel="1" x14ac:dyDescent="0.2">
      <c r="A89" s="171">
        <v>22</v>
      </c>
      <c r="B89" s="172" t="s">
        <v>768</v>
      </c>
      <c r="C89" s="188" t="s">
        <v>769</v>
      </c>
      <c r="D89" s="173" t="s">
        <v>404</v>
      </c>
      <c r="E89" s="174">
        <v>9.3000000000000007</v>
      </c>
      <c r="F89" s="175"/>
      <c r="G89" s="176">
        <f>ROUND(E89*F89,2)</f>
        <v>0</v>
      </c>
      <c r="H89" s="175"/>
      <c r="I89" s="176">
        <f>ROUND(E89*H89,2)</f>
        <v>0</v>
      </c>
      <c r="J89" s="175"/>
      <c r="K89" s="176">
        <f>ROUND(E89*J89,2)</f>
        <v>0</v>
      </c>
      <c r="L89" s="176">
        <v>15</v>
      </c>
      <c r="M89" s="176">
        <f>G89*(1+L89/100)</f>
        <v>0</v>
      </c>
      <c r="N89" s="176">
        <v>0</v>
      </c>
      <c r="O89" s="176">
        <f>ROUND(E89*N89,2)</f>
        <v>0</v>
      </c>
      <c r="P89" s="176">
        <v>6.8000000000000005E-2</v>
      </c>
      <c r="Q89" s="176">
        <f>ROUND(E89*P89,2)</f>
        <v>0.63</v>
      </c>
      <c r="R89" s="176" t="s">
        <v>749</v>
      </c>
      <c r="S89" s="176" t="s">
        <v>296</v>
      </c>
      <c r="T89" s="177" t="s">
        <v>296</v>
      </c>
      <c r="U89" s="162">
        <v>0.30000000000000004</v>
      </c>
      <c r="V89" s="162">
        <f>ROUND(E89*U89,2)</f>
        <v>2.79</v>
      </c>
      <c r="W89" s="162"/>
      <c r="X89" s="152"/>
      <c r="Y89" s="152"/>
      <c r="Z89" s="152"/>
      <c r="AA89" s="152"/>
      <c r="AB89" s="152"/>
      <c r="AC89" s="152"/>
      <c r="AD89" s="152"/>
      <c r="AE89" s="152"/>
      <c r="AF89" s="152"/>
      <c r="AG89" s="152" t="s">
        <v>324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4" t="s">
        <v>770</v>
      </c>
      <c r="D90" s="275"/>
      <c r="E90" s="275"/>
      <c r="F90" s="275"/>
      <c r="G90" s="275"/>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678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771</v>
      </c>
      <c r="D91" s="197"/>
      <c r="E91" s="198">
        <v>10.200000000000001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04" t="s">
        <v>772</v>
      </c>
      <c r="D92" s="197"/>
      <c r="E92" s="198">
        <v>-0.89999999999999991</v>
      </c>
      <c r="F92" s="162"/>
      <c r="G92" s="162"/>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680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8">
        <v>23</v>
      </c>
      <c r="B93" s="179" t="s">
        <v>773</v>
      </c>
      <c r="C93" s="187" t="s">
        <v>774</v>
      </c>
      <c r="D93" s="180" t="s">
        <v>366</v>
      </c>
      <c r="E93" s="181">
        <v>1</v>
      </c>
      <c r="F93" s="182"/>
      <c r="G93" s="183">
        <f>ROUND(E93*F93,2)</f>
        <v>0</v>
      </c>
      <c r="H93" s="182"/>
      <c r="I93" s="183">
        <f>ROUND(E93*H93,2)</f>
        <v>0</v>
      </c>
      <c r="J93" s="182"/>
      <c r="K93" s="183">
        <f>ROUND(E93*J93,2)</f>
        <v>0</v>
      </c>
      <c r="L93" s="183">
        <v>15</v>
      </c>
      <c r="M93" s="183">
        <f>G93*(1+L93/100)</f>
        <v>0</v>
      </c>
      <c r="N93" s="183">
        <v>0</v>
      </c>
      <c r="O93" s="183">
        <f>ROUND(E93*N93,2)</f>
        <v>0</v>
      </c>
      <c r="P93" s="183">
        <v>9.0000000000000011E-3</v>
      </c>
      <c r="Q93" s="183">
        <f>ROUND(E93*P93,2)</f>
        <v>0.01</v>
      </c>
      <c r="R93" s="183"/>
      <c r="S93" s="183" t="s">
        <v>311</v>
      </c>
      <c r="T93" s="184" t="s">
        <v>296</v>
      </c>
      <c r="U93" s="162">
        <v>0.11700000000000001</v>
      </c>
      <c r="V93" s="162">
        <f>ROUND(E93*U93,2)</f>
        <v>0.12</v>
      </c>
      <c r="W93" s="162"/>
      <c r="X93" s="152"/>
      <c r="Y93" s="152"/>
      <c r="Z93" s="152"/>
      <c r="AA93" s="152"/>
      <c r="AB93" s="152"/>
      <c r="AC93" s="152"/>
      <c r="AD93" s="152"/>
      <c r="AE93" s="152"/>
      <c r="AF93" s="152"/>
      <c r="AG93" s="152" t="s">
        <v>324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71">
        <v>24</v>
      </c>
      <c r="B94" s="172" t="s">
        <v>775</v>
      </c>
      <c r="C94" s="188" t="s">
        <v>776</v>
      </c>
      <c r="D94" s="173" t="s">
        <v>777</v>
      </c>
      <c r="E94" s="174">
        <v>15</v>
      </c>
      <c r="F94" s="175"/>
      <c r="G94" s="176">
        <f>ROUND(E94*F94,2)</f>
        <v>0</v>
      </c>
      <c r="H94" s="175"/>
      <c r="I94" s="176">
        <f>ROUND(E94*H94,2)</f>
        <v>0</v>
      </c>
      <c r="J94" s="175"/>
      <c r="K94" s="176">
        <f>ROUND(E94*J94,2)</f>
        <v>0</v>
      </c>
      <c r="L94" s="176">
        <v>15</v>
      </c>
      <c r="M94" s="176">
        <f>G94*(1+L94/100)</f>
        <v>0</v>
      </c>
      <c r="N94" s="176">
        <v>0</v>
      </c>
      <c r="O94" s="176">
        <f>ROUND(E94*N94,2)</f>
        <v>0</v>
      </c>
      <c r="P94" s="176">
        <v>0</v>
      </c>
      <c r="Q94" s="176">
        <f>ROUND(E94*P94,2)</f>
        <v>0</v>
      </c>
      <c r="R94" s="176" t="s">
        <v>778</v>
      </c>
      <c r="S94" s="176" t="s">
        <v>296</v>
      </c>
      <c r="T94" s="177" t="s">
        <v>779</v>
      </c>
      <c r="U94" s="162">
        <v>1</v>
      </c>
      <c r="V94" s="162">
        <f>ROUND(E94*U94,2)</f>
        <v>15</v>
      </c>
      <c r="W94" s="162"/>
      <c r="X94" s="152"/>
      <c r="Y94" s="152"/>
      <c r="Z94" s="152"/>
      <c r="AA94" s="152"/>
      <c r="AB94" s="152"/>
      <c r="AC94" s="152"/>
      <c r="AD94" s="152"/>
      <c r="AE94" s="152"/>
      <c r="AF94" s="152"/>
      <c r="AG94" s="152" t="s">
        <v>780</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2" t="s">
        <v>781</v>
      </c>
      <c r="D95" s="273"/>
      <c r="E95" s="273"/>
      <c r="F95" s="273"/>
      <c r="G95" s="273"/>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782</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0" t="s">
        <v>783</v>
      </c>
      <c r="D97" s="271"/>
      <c r="E97" s="271"/>
      <c r="F97" s="271"/>
      <c r="G97" s="271"/>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329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5" t="s">
        <v>291</v>
      </c>
      <c r="B98" s="166" t="s">
        <v>236</v>
      </c>
      <c r="C98" s="186" t="s">
        <v>237</v>
      </c>
      <c r="D98" s="167"/>
      <c r="E98" s="168"/>
      <c r="F98" s="169"/>
      <c r="G98" s="169">
        <f>SUMIF(AG99:AG100,"&lt;&gt;NOR",G99:G100)</f>
        <v>0</v>
      </c>
      <c r="H98" s="169"/>
      <c r="I98" s="169">
        <f>SUM(I99:I100)</f>
        <v>0</v>
      </c>
      <c r="J98" s="169"/>
      <c r="K98" s="169">
        <f>SUM(K99:K100)</f>
        <v>0</v>
      </c>
      <c r="L98" s="169"/>
      <c r="M98" s="169">
        <f>SUM(M99:M100)</f>
        <v>0</v>
      </c>
      <c r="N98" s="169"/>
      <c r="O98" s="169">
        <f>SUM(O99:O100)</f>
        <v>0</v>
      </c>
      <c r="P98" s="169"/>
      <c r="Q98" s="169">
        <f>SUM(Q99:Q100)</f>
        <v>0</v>
      </c>
      <c r="R98" s="169"/>
      <c r="S98" s="169"/>
      <c r="T98" s="170"/>
      <c r="U98" s="164"/>
      <c r="V98" s="164">
        <f>SUM(V99:V100)</f>
        <v>0.91</v>
      </c>
      <c r="W98" s="164"/>
      <c r="AG98" t="s">
        <v>292</v>
      </c>
    </row>
    <row r="99" spans="1:60" ht="33.75" outlineLevel="1" x14ac:dyDescent="0.2">
      <c r="A99" s="171">
        <v>25</v>
      </c>
      <c r="B99" s="172" t="s">
        <v>784</v>
      </c>
      <c r="C99" s="188" t="s">
        <v>785</v>
      </c>
      <c r="D99" s="173" t="s">
        <v>396</v>
      </c>
      <c r="E99" s="174">
        <v>0.97187000000000001</v>
      </c>
      <c r="F99" s="175"/>
      <c r="G99" s="176">
        <f>ROUND(E99*F99,2)</f>
        <v>0</v>
      </c>
      <c r="H99" s="175"/>
      <c r="I99" s="176">
        <f>ROUND(E99*H99,2)</f>
        <v>0</v>
      </c>
      <c r="J99" s="175"/>
      <c r="K99" s="176">
        <f>ROUND(E99*J99,2)</f>
        <v>0</v>
      </c>
      <c r="L99" s="176">
        <v>15</v>
      </c>
      <c r="M99" s="176">
        <f>G99*(1+L99/100)</f>
        <v>0</v>
      </c>
      <c r="N99" s="176">
        <v>0</v>
      </c>
      <c r="O99" s="176">
        <f>ROUND(E99*N99,2)</f>
        <v>0</v>
      </c>
      <c r="P99" s="176">
        <v>0</v>
      </c>
      <c r="Q99" s="176">
        <f>ROUND(E99*P99,2)</f>
        <v>0</v>
      </c>
      <c r="R99" s="176" t="s">
        <v>676</v>
      </c>
      <c r="S99" s="176" t="s">
        <v>296</v>
      </c>
      <c r="T99" s="177" t="s">
        <v>296</v>
      </c>
      <c r="U99" s="162">
        <v>0.9385</v>
      </c>
      <c r="V99" s="162">
        <f>ROUND(E99*U99,2)</f>
        <v>0.91</v>
      </c>
      <c r="W99" s="162"/>
      <c r="X99" s="152"/>
      <c r="Y99" s="152"/>
      <c r="Z99" s="152"/>
      <c r="AA99" s="152"/>
      <c r="AB99" s="152"/>
      <c r="AC99" s="152"/>
      <c r="AD99" s="152"/>
      <c r="AE99" s="152"/>
      <c r="AF99" s="152"/>
      <c r="AG99" s="152" t="s">
        <v>786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74" t="s">
        <v>787</v>
      </c>
      <c r="D100" s="275"/>
      <c r="E100" s="275"/>
      <c r="F100" s="275"/>
      <c r="G100" s="275"/>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678</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5" t="s">
        <v>291</v>
      </c>
      <c r="B101" s="166" t="s">
        <v>238</v>
      </c>
      <c r="C101" s="186" t="s">
        <v>239</v>
      </c>
      <c r="D101" s="167"/>
      <c r="E101" s="168"/>
      <c r="F101" s="169"/>
      <c r="G101" s="169">
        <f>SUMIF(AG102:AG115,"&lt;&gt;NOR",G102:G115)</f>
        <v>0</v>
      </c>
      <c r="H101" s="169"/>
      <c r="I101" s="169">
        <f>SUM(I102:I115)</f>
        <v>0</v>
      </c>
      <c r="J101" s="169"/>
      <c r="K101" s="169">
        <f>SUM(K102:K115)</f>
        <v>0</v>
      </c>
      <c r="L101" s="169"/>
      <c r="M101" s="169">
        <f>SUM(M102:M115)</f>
        <v>0</v>
      </c>
      <c r="N101" s="169"/>
      <c r="O101" s="169">
        <f>SUM(O102:O115)</f>
        <v>0.04</v>
      </c>
      <c r="P101" s="169"/>
      <c r="Q101" s="169">
        <f>SUM(Q102:Q115)</f>
        <v>0</v>
      </c>
      <c r="R101" s="169"/>
      <c r="S101" s="169"/>
      <c r="T101" s="170"/>
      <c r="U101" s="164"/>
      <c r="V101" s="164">
        <f>SUM(V102:V115)</f>
        <v>7.57</v>
      </c>
      <c r="W101" s="164"/>
      <c r="AG101" t="s">
        <v>292</v>
      </c>
    </row>
    <row r="102" spans="1:60" outlineLevel="1" x14ac:dyDescent="0.2">
      <c r="A102" s="171">
        <v>26</v>
      </c>
      <c r="B102" s="172" t="s">
        <v>788</v>
      </c>
      <c r="C102" s="188" t="s">
        <v>789</v>
      </c>
      <c r="D102" s="173" t="s">
        <v>404</v>
      </c>
      <c r="E102" s="174">
        <v>9.99</v>
      </c>
      <c r="F102" s="175"/>
      <c r="G102" s="176">
        <f>ROUND(E102*F102,2)</f>
        <v>0</v>
      </c>
      <c r="H102" s="175"/>
      <c r="I102" s="176">
        <f>ROUND(E102*H102,2)</f>
        <v>0</v>
      </c>
      <c r="J102" s="175"/>
      <c r="K102" s="176">
        <f>ROUND(E102*J102,2)</f>
        <v>0</v>
      </c>
      <c r="L102" s="176">
        <v>15</v>
      </c>
      <c r="M102" s="176">
        <f>G102*(1+L102/100)</f>
        <v>0</v>
      </c>
      <c r="N102" s="176">
        <v>3.6800000000000001E-3</v>
      </c>
      <c r="O102" s="176">
        <f>ROUND(E102*N102,2)</f>
        <v>0.04</v>
      </c>
      <c r="P102" s="176">
        <v>0</v>
      </c>
      <c r="Q102" s="176">
        <f>ROUND(E102*P102,2)</f>
        <v>0</v>
      </c>
      <c r="R102" s="176" t="s">
        <v>790</v>
      </c>
      <c r="S102" s="176" t="s">
        <v>296</v>
      </c>
      <c r="T102" s="177" t="s">
        <v>296</v>
      </c>
      <c r="U102" s="162">
        <v>0.38500000000000001</v>
      </c>
      <c r="V102" s="162">
        <f>ROUND(E102*U102,2)</f>
        <v>3.85</v>
      </c>
      <c r="W102" s="162"/>
      <c r="X102" s="152"/>
      <c r="Y102" s="152"/>
      <c r="Z102" s="152"/>
      <c r="AA102" s="152"/>
      <c r="AB102" s="152"/>
      <c r="AC102" s="152"/>
      <c r="AD102" s="152"/>
      <c r="AE102" s="152"/>
      <c r="AF102" s="152"/>
      <c r="AG102" s="152" t="s">
        <v>324</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791</v>
      </c>
      <c r="D103" s="197"/>
      <c r="E103" s="198"/>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792</v>
      </c>
      <c r="D104" s="197"/>
      <c r="E104" s="198">
        <v>1.125</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793</v>
      </c>
      <c r="D105" s="197"/>
      <c r="E105" s="198">
        <v>2.5500000000000003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794</v>
      </c>
      <c r="D106" s="197"/>
      <c r="E106" s="198">
        <v>4.83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795</v>
      </c>
      <c r="D107" s="197"/>
      <c r="E107" s="198">
        <v>0.93</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796</v>
      </c>
      <c r="D108" s="197"/>
      <c r="E108" s="198">
        <v>0.55500000000000005</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27</v>
      </c>
      <c r="B109" s="179" t="s">
        <v>797</v>
      </c>
      <c r="C109" s="187" t="s">
        <v>798</v>
      </c>
      <c r="D109" s="180" t="s">
        <v>366</v>
      </c>
      <c r="E109" s="181">
        <v>1</v>
      </c>
      <c r="F109" s="182"/>
      <c r="G109" s="183">
        <f>ROUND(E109*F109,2)</f>
        <v>0</v>
      </c>
      <c r="H109" s="182"/>
      <c r="I109" s="183">
        <f>ROUND(E109*H109,2)</f>
        <v>0</v>
      </c>
      <c r="J109" s="182"/>
      <c r="K109" s="183">
        <f>ROUND(E109*J109,2)</f>
        <v>0</v>
      </c>
      <c r="L109" s="183">
        <v>15</v>
      </c>
      <c r="M109" s="183">
        <f>G109*(1+L109/100)</f>
        <v>0</v>
      </c>
      <c r="N109" s="183">
        <v>1.6000000000000001E-4</v>
      </c>
      <c r="O109" s="183">
        <f>ROUND(E109*N109,2)</f>
        <v>0</v>
      </c>
      <c r="P109" s="183">
        <v>0</v>
      </c>
      <c r="Q109" s="183">
        <f>ROUND(E109*P109,2)</f>
        <v>0</v>
      </c>
      <c r="R109" s="183" t="s">
        <v>790</v>
      </c>
      <c r="S109" s="183" t="s">
        <v>296</v>
      </c>
      <c r="T109" s="184" t="s">
        <v>296</v>
      </c>
      <c r="U109" s="162">
        <v>0.1</v>
      </c>
      <c r="V109" s="162">
        <f>ROUND(E109*U109,2)</f>
        <v>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8">
        <v>28</v>
      </c>
      <c r="B110" s="179" t="s">
        <v>799</v>
      </c>
      <c r="C110" s="187" t="s">
        <v>800</v>
      </c>
      <c r="D110" s="180" t="s">
        <v>366</v>
      </c>
      <c r="E110" s="181">
        <v>11</v>
      </c>
      <c r="F110" s="182"/>
      <c r="G110" s="183">
        <f>ROUND(E110*F110,2)</f>
        <v>0</v>
      </c>
      <c r="H110" s="182"/>
      <c r="I110" s="183">
        <f>ROUND(E110*H110,2)</f>
        <v>0</v>
      </c>
      <c r="J110" s="182"/>
      <c r="K110" s="183">
        <f>ROUND(E110*J110,2)</f>
        <v>0</v>
      </c>
      <c r="L110" s="183">
        <v>15</v>
      </c>
      <c r="M110" s="183">
        <f>G110*(1+L110/100)</f>
        <v>0</v>
      </c>
      <c r="N110" s="183">
        <v>1.7000000000000001E-4</v>
      </c>
      <c r="O110" s="183">
        <f>ROUND(E110*N110,2)</f>
        <v>0</v>
      </c>
      <c r="P110" s="183">
        <v>0</v>
      </c>
      <c r="Q110" s="183">
        <f>ROUND(E110*P110,2)</f>
        <v>0</v>
      </c>
      <c r="R110" s="183" t="s">
        <v>790</v>
      </c>
      <c r="S110" s="183" t="s">
        <v>296</v>
      </c>
      <c r="T110" s="184" t="s">
        <v>296</v>
      </c>
      <c r="U110" s="162">
        <v>0.1</v>
      </c>
      <c r="V110" s="162">
        <f>ROUND(E110*U110,2)</f>
        <v>1.1000000000000001</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1">
        <v>29</v>
      </c>
      <c r="B111" s="172" t="s">
        <v>801</v>
      </c>
      <c r="C111" s="188" t="s">
        <v>802</v>
      </c>
      <c r="D111" s="173" t="s">
        <v>332</v>
      </c>
      <c r="E111" s="174">
        <v>12.600000000000001</v>
      </c>
      <c r="F111" s="175"/>
      <c r="G111" s="176">
        <f>ROUND(E111*F111,2)</f>
        <v>0</v>
      </c>
      <c r="H111" s="175"/>
      <c r="I111" s="176">
        <f>ROUND(E111*H111,2)</f>
        <v>0</v>
      </c>
      <c r="J111" s="175"/>
      <c r="K111" s="176">
        <f>ROUND(E111*J111,2)</f>
        <v>0</v>
      </c>
      <c r="L111" s="176">
        <v>15</v>
      </c>
      <c r="M111" s="176">
        <f>G111*(1+L111/100)</f>
        <v>0</v>
      </c>
      <c r="N111" s="176">
        <v>1.1E-4</v>
      </c>
      <c r="O111" s="176">
        <f>ROUND(E111*N111,2)</f>
        <v>0</v>
      </c>
      <c r="P111" s="176">
        <v>0</v>
      </c>
      <c r="Q111" s="176">
        <f>ROUND(E111*P111,2)</f>
        <v>0</v>
      </c>
      <c r="R111" s="176" t="s">
        <v>790</v>
      </c>
      <c r="S111" s="176" t="s">
        <v>296</v>
      </c>
      <c r="T111" s="177" t="s">
        <v>296</v>
      </c>
      <c r="U111" s="162">
        <v>0.2</v>
      </c>
      <c r="V111" s="162">
        <f>ROUND(E111*U111,2)</f>
        <v>2.52</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803</v>
      </c>
      <c r="D112" s="197"/>
      <c r="E112" s="198">
        <v>8.3000000000000007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04" t="s">
        <v>804</v>
      </c>
      <c r="D113" s="197"/>
      <c r="E113" s="198">
        <v>4.3000000000000007</v>
      </c>
      <c r="F113" s="162"/>
      <c r="G113" s="162"/>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680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v>30</v>
      </c>
      <c r="B114" s="160" t="s">
        <v>805</v>
      </c>
      <c r="C114" s="208" t="s">
        <v>806</v>
      </c>
      <c r="D114" s="161" t="s">
        <v>0</v>
      </c>
      <c r="E114" s="203"/>
      <c r="F114" s="163"/>
      <c r="G114" s="162">
        <f>ROUND(E114*F114,2)</f>
        <v>0</v>
      </c>
      <c r="H114" s="163"/>
      <c r="I114" s="162">
        <f>ROUND(E114*H114,2)</f>
        <v>0</v>
      </c>
      <c r="J114" s="163"/>
      <c r="K114" s="162">
        <f>ROUND(E114*J114,2)</f>
        <v>0</v>
      </c>
      <c r="L114" s="162">
        <v>15</v>
      </c>
      <c r="M114" s="162">
        <f>G114*(1+L114/100)</f>
        <v>0</v>
      </c>
      <c r="N114" s="162">
        <v>0</v>
      </c>
      <c r="O114" s="162">
        <f>ROUND(E114*N114,2)</f>
        <v>0</v>
      </c>
      <c r="P114" s="162">
        <v>0</v>
      </c>
      <c r="Q114" s="162">
        <f>ROUND(E114*P114,2)</f>
        <v>0</v>
      </c>
      <c r="R114" s="162" t="s">
        <v>790</v>
      </c>
      <c r="S114" s="162" t="s">
        <v>296</v>
      </c>
      <c r="T114" s="162" t="s">
        <v>296</v>
      </c>
      <c r="U114" s="162">
        <v>0</v>
      </c>
      <c r="V114" s="162">
        <f>ROUND(E114*U114,2)</f>
        <v>0</v>
      </c>
      <c r="W114" s="162"/>
      <c r="X114" s="152"/>
      <c r="Y114" s="152"/>
      <c r="Z114" s="152"/>
      <c r="AA114" s="152"/>
      <c r="AB114" s="152"/>
      <c r="AC114" s="152"/>
      <c r="AD114" s="152"/>
      <c r="AE114" s="152"/>
      <c r="AF114" s="152"/>
      <c r="AG114" s="152" t="s">
        <v>786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6" t="s">
        <v>807</v>
      </c>
      <c r="D115" s="277"/>
      <c r="E115" s="277"/>
      <c r="F115" s="277"/>
      <c r="G115" s="277"/>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678</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5" t="s">
        <v>291</v>
      </c>
      <c r="B116" s="166" t="s">
        <v>246</v>
      </c>
      <c r="C116" s="186" t="s">
        <v>247</v>
      </c>
      <c r="D116" s="167"/>
      <c r="E116" s="168"/>
      <c r="F116" s="169"/>
      <c r="G116" s="169">
        <f>SUMIF(AG117:AG119,"&lt;&gt;NOR",G117:G119)</f>
        <v>0</v>
      </c>
      <c r="H116" s="169"/>
      <c r="I116" s="169">
        <f>SUM(I117:I119)</f>
        <v>0</v>
      </c>
      <c r="J116" s="169"/>
      <c r="K116" s="169">
        <f>SUM(K117:K119)</f>
        <v>0</v>
      </c>
      <c r="L116" s="169"/>
      <c r="M116" s="169">
        <f>SUM(M117:M119)</f>
        <v>0</v>
      </c>
      <c r="N116" s="169"/>
      <c r="O116" s="169">
        <f>SUM(O117:O119)</f>
        <v>0</v>
      </c>
      <c r="P116" s="169"/>
      <c r="Q116" s="169">
        <f>SUM(Q117:Q119)</f>
        <v>0</v>
      </c>
      <c r="R116" s="169"/>
      <c r="S116" s="169"/>
      <c r="T116" s="170"/>
      <c r="U116" s="164"/>
      <c r="V116" s="164">
        <f>SUM(V117:V119)</f>
        <v>0.2</v>
      </c>
      <c r="W116" s="164"/>
      <c r="AG116" t="s">
        <v>292</v>
      </c>
    </row>
    <row r="117" spans="1:60" outlineLevel="1" x14ac:dyDescent="0.2">
      <c r="A117" s="171">
        <v>31</v>
      </c>
      <c r="B117" s="172" t="s">
        <v>808</v>
      </c>
      <c r="C117" s="188" t="s">
        <v>809</v>
      </c>
      <c r="D117" s="173" t="s">
        <v>366</v>
      </c>
      <c r="E117" s="174">
        <v>1</v>
      </c>
      <c r="F117" s="175"/>
      <c r="G117" s="176">
        <f>ROUND(E117*F117,2)</f>
        <v>0</v>
      </c>
      <c r="H117" s="175"/>
      <c r="I117" s="176">
        <f>ROUND(E117*H117,2)</f>
        <v>0</v>
      </c>
      <c r="J117" s="175"/>
      <c r="K117" s="176">
        <f>ROUND(E117*J117,2)</f>
        <v>0</v>
      </c>
      <c r="L117" s="176">
        <v>15</v>
      </c>
      <c r="M117" s="176">
        <f>G117*(1+L117/100)</f>
        <v>0</v>
      </c>
      <c r="N117" s="176">
        <v>0</v>
      </c>
      <c r="O117" s="176">
        <f>ROUND(E117*N117,2)</f>
        <v>0</v>
      </c>
      <c r="P117" s="176">
        <v>1E-3</v>
      </c>
      <c r="Q117" s="176">
        <f>ROUND(E117*P117,2)</f>
        <v>0</v>
      </c>
      <c r="R117" s="176"/>
      <c r="S117" s="176" t="s">
        <v>311</v>
      </c>
      <c r="T117" s="177" t="s">
        <v>296</v>
      </c>
      <c r="U117" s="162">
        <v>0.2</v>
      </c>
      <c r="V117" s="162">
        <f>ROUND(E117*U117,2)</f>
        <v>0.2</v>
      </c>
      <c r="W117" s="162"/>
      <c r="X117" s="152"/>
      <c r="Y117" s="152"/>
      <c r="Z117" s="152"/>
      <c r="AA117" s="152"/>
      <c r="AB117" s="152"/>
      <c r="AC117" s="152"/>
      <c r="AD117" s="152"/>
      <c r="AE117" s="152"/>
      <c r="AF117" s="152"/>
      <c r="AG117" s="152" t="s">
        <v>324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v>32</v>
      </c>
      <c r="B118" s="160" t="s">
        <v>810</v>
      </c>
      <c r="C118" s="208" t="s">
        <v>811</v>
      </c>
      <c r="D118" s="161" t="s">
        <v>0</v>
      </c>
      <c r="E118" s="203"/>
      <c r="F118" s="163"/>
      <c r="G118" s="162">
        <f>ROUND(E118*F118,2)</f>
        <v>0</v>
      </c>
      <c r="H118" s="163"/>
      <c r="I118" s="162">
        <f>ROUND(E118*H118,2)</f>
        <v>0</v>
      </c>
      <c r="J118" s="163"/>
      <c r="K118" s="162">
        <f>ROUND(E118*J118,2)</f>
        <v>0</v>
      </c>
      <c r="L118" s="162">
        <v>15</v>
      </c>
      <c r="M118" s="162">
        <f>G118*(1+L118/100)</f>
        <v>0</v>
      </c>
      <c r="N118" s="162">
        <v>0</v>
      </c>
      <c r="O118" s="162">
        <f>ROUND(E118*N118,2)</f>
        <v>0</v>
      </c>
      <c r="P118" s="162">
        <v>0</v>
      </c>
      <c r="Q118" s="162">
        <f>ROUND(E118*P118,2)</f>
        <v>0</v>
      </c>
      <c r="R118" s="162" t="s">
        <v>812</v>
      </c>
      <c r="S118" s="162" t="s">
        <v>296</v>
      </c>
      <c r="T118" s="162" t="s">
        <v>296</v>
      </c>
      <c r="U118" s="162">
        <v>0</v>
      </c>
      <c r="V118" s="162">
        <f>ROUND(E118*U118,2)</f>
        <v>0</v>
      </c>
      <c r="W118" s="162"/>
      <c r="X118" s="152"/>
      <c r="Y118" s="152"/>
      <c r="Z118" s="152"/>
      <c r="AA118" s="152"/>
      <c r="AB118" s="152"/>
      <c r="AC118" s="152"/>
      <c r="AD118" s="152"/>
      <c r="AE118" s="152"/>
      <c r="AF118" s="152"/>
      <c r="AG118" s="152" t="s">
        <v>786</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76" t="s">
        <v>813</v>
      </c>
      <c r="D119" s="277"/>
      <c r="E119" s="277"/>
      <c r="F119" s="277"/>
      <c r="G119" s="277"/>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678</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x14ac:dyDescent="0.2">
      <c r="A120" s="165" t="s">
        <v>291</v>
      </c>
      <c r="B120" s="166" t="s">
        <v>248</v>
      </c>
      <c r="C120" s="186" t="s">
        <v>249</v>
      </c>
      <c r="D120" s="167"/>
      <c r="E120" s="168"/>
      <c r="F120" s="169"/>
      <c r="G120" s="169">
        <f>SUMIF(AG121:AG134,"&lt;&gt;NOR",G121:G134)</f>
        <v>0</v>
      </c>
      <c r="H120" s="169"/>
      <c r="I120" s="169">
        <f>SUM(I121:I134)</f>
        <v>0</v>
      </c>
      <c r="J120" s="169"/>
      <c r="K120" s="169">
        <f>SUM(K121:K134)</f>
        <v>0</v>
      </c>
      <c r="L120" s="169"/>
      <c r="M120" s="169">
        <f>SUM(M121:M134)</f>
        <v>0</v>
      </c>
      <c r="N120" s="169"/>
      <c r="O120" s="169">
        <f>SUM(O121:O134)</f>
        <v>0.02</v>
      </c>
      <c r="P120" s="169"/>
      <c r="Q120" s="169">
        <f>SUM(Q121:Q134)</f>
        <v>0</v>
      </c>
      <c r="R120" s="169"/>
      <c r="S120" s="169"/>
      <c r="T120" s="170"/>
      <c r="U120" s="164"/>
      <c r="V120" s="164">
        <f>SUM(V121:V134)</f>
        <v>3.56</v>
      </c>
      <c r="W120" s="164"/>
      <c r="AG120" t="s">
        <v>292</v>
      </c>
    </row>
    <row r="121" spans="1:60" ht="22.5" outlineLevel="1" x14ac:dyDescent="0.2">
      <c r="A121" s="171">
        <v>33</v>
      </c>
      <c r="B121" s="172" t="s">
        <v>814</v>
      </c>
      <c r="C121" s="188" t="s">
        <v>815</v>
      </c>
      <c r="D121" s="173" t="s">
        <v>404</v>
      </c>
      <c r="E121" s="174">
        <v>3.6750000000000003</v>
      </c>
      <c r="F121" s="175"/>
      <c r="G121" s="176">
        <f>ROUND(E121*F121,2)</f>
        <v>0</v>
      </c>
      <c r="H121" s="175"/>
      <c r="I121" s="176">
        <f>ROUND(E121*H121,2)</f>
        <v>0</v>
      </c>
      <c r="J121" s="175"/>
      <c r="K121" s="176">
        <f>ROUND(E121*J121,2)</f>
        <v>0</v>
      </c>
      <c r="L121" s="176">
        <v>15</v>
      </c>
      <c r="M121" s="176">
        <f>G121*(1+L121/100)</f>
        <v>0</v>
      </c>
      <c r="N121" s="176">
        <v>4.8300000000000001E-3</v>
      </c>
      <c r="O121" s="176">
        <f>ROUND(E121*N121,2)</f>
        <v>0.02</v>
      </c>
      <c r="P121" s="176">
        <v>0</v>
      </c>
      <c r="Q121" s="176">
        <f>ROUND(E121*P121,2)</f>
        <v>0</v>
      </c>
      <c r="R121" s="176" t="s">
        <v>816</v>
      </c>
      <c r="S121" s="176" t="s">
        <v>296</v>
      </c>
      <c r="T121" s="177" t="s">
        <v>296</v>
      </c>
      <c r="U121" s="162">
        <v>0.97000000000000008</v>
      </c>
      <c r="V121" s="162">
        <f>ROUND(E121*U121,2)</f>
        <v>3.56</v>
      </c>
      <c r="W121" s="162"/>
      <c r="X121" s="152"/>
      <c r="Y121" s="152"/>
      <c r="Z121" s="152"/>
      <c r="AA121" s="152"/>
      <c r="AB121" s="152"/>
      <c r="AC121" s="152"/>
      <c r="AD121" s="152"/>
      <c r="AE121" s="152"/>
      <c r="AF121" s="152"/>
      <c r="AG121" s="152" t="s">
        <v>324</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33.75" outlineLevel="1" x14ac:dyDescent="0.2">
      <c r="A122" s="159"/>
      <c r="B122" s="160"/>
      <c r="C122" s="272" t="s">
        <v>817</v>
      </c>
      <c r="D122" s="273"/>
      <c r="E122" s="273"/>
      <c r="F122" s="273"/>
      <c r="G122" s="273"/>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329</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95" t="str">
        <f>C122</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2" s="152"/>
      <c r="BC122" s="152"/>
      <c r="BD122" s="152"/>
      <c r="BE122" s="152"/>
      <c r="BF122" s="152"/>
      <c r="BG122" s="152"/>
      <c r="BH122" s="152"/>
    </row>
    <row r="123" spans="1:60" outlineLevel="1" x14ac:dyDescent="0.2">
      <c r="A123" s="159"/>
      <c r="B123" s="160"/>
      <c r="C123" s="204" t="s">
        <v>792</v>
      </c>
      <c r="D123" s="197"/>
      <c r="E123" s="198">
        <v>1.125</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04" t="s">
        <v>793</v>
      </c>
      <c r="D124" s="197"/>
      <c r="E124" s="198">
        <v>2.5500000000000003</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680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71">
        <v>34</v>
      </c>
      <c r="B125" s="172" t="s">
        <v>818</v>
      </c>
      <c r="C125" s="188" t="s">
        <v>819</v>
      </c>
      <c r="D125" s="173" t="s">
        <v>404</v>
      </c>
      <c r="E125" s="174">
        <v>4.0425000000000004</v>
      </c>
      <c r="F125" s="175"/>
      <c r="G125" s="176">
        <f>ROUND(E125*F125,2)</f>
        <v>0</v>
      </c>
      <c r="H125" s="175"/>
      <c r="I125" s="176">
        <f>ROUND(E125*H125,2)</f>
        <v>0</v>
      </c>
      <c r="J125" s="175"/>
      <c r="K125" s="176">
        <f>ROUND(E125*J125,2)</f>
        <v>0</v>
      </c>
      <c r="L125" s="176">
        <v>15</v>
      </c>
      <c r="M125" s="176">
        <f>G125*(1+L125/100)</f>
        <v>0</v>
      </c>
      <c r="N125" s="176">
        <v>0</v>
      </c>
      <c r="O125" s="176">
        <f>ROUND(E125*N125,2)</f>
        <v>0</v>
      </c>
      <c r="P125" s="176">
        <v>0</v>
      </c>
      <c r="Q125" s="176">
        <f>ROUND(E125*P125,2)</f>
        <v>0</v>
      </c>
      <c r="R125" s="176"/>
      <c r="S125" s="176" t="s">
        <v>311</v>
      </c>
      <c r="T125" s="177" t="s">
        <v>297</v>
      </c>
      <c r="U125" s="162">
        <v>0</v>
      </c>
      <c r="V125" s="162">
        <f>ROUND(E125*U125,2)</f>
        <v>0</v>
      </c>
      <c r="W125" s="162"/>
      <c r="X125" s="152"/>
      <c r="Y125" s="152"/>
      <c r="Z125" s="152"/>
      <c r="AA125" s="152"/>
      <c r="AB125" s="152"/>
      <c r="AC125" s="152"/>
      <c r="AD125" s="152"/>
      <c r="AE125" s="152"/>
      <c r="AF125" s="152"/>
      <c r="AG125" s="152" t="s">
        <v>664</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72" t="s">
        <v>820</v>
      </c>
      <c r="D126" s="273"/>
      <c r="E126" s="273"/>
      <c r="F126" s="273"/>
      <c r="G126" s="273"/>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329</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5" t="s">
        <v>713</v>
      </c>
      <c r="D127" s="199"/>
      <c r="E127" s="200"/>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821</v>
      </c>
      <c r="D128" s="199"/>
      <c r="E128" s="200">
        <v>1.125</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6" t="s">
        <v>822</v>
      </c>
      <c r="D129" s="199"/>
      <c r="E129" s="200">
        <v>2.5500000000000003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2</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7" t="s">
        <v>716</v>
      </c>
      <c r="D130" s="201"/>
      <c r="E130" s="202">
        <v>3.6750000000000003</v>
      </c>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v>3</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5" t="s">
        <v>717</v>
      </c>
      <c r="D131" s="199"/>
      <c r="E131" s="200"/>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04" t="s">
        <v>823</v>
      </c>
      <c r="D132" s="197"/>
      <c r="E132" s="198">
        <v>4.0425000000000004</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680</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v>35</v>
      </c>
      <c r="B133" s="160" t="s">
        <v>824</v>
      </c>
      <c r="C133" s="208" t="s">
        <v>825</v>
      </c>
      <c r="D133" s="161" t="s">
        <v>0</v>
      </c>
      <c r="E133" s="203"/>
      <c r="F133" s="163"/>
      <c r="G133" s="162">
        <f>ROUND(E133*F133,2)</f>
        <v>0</v>
      </c>
      <c r="H133" s="163"/>
      <c r="I133" s="162">
        <f>ROUND(E133*H133,2)</f>
        <v>0</v>
      </c>
      <c r="J133" s="163"/>
      <c r="K133" s="162">
        <f>ROUND(E133*J133,2)</f>
        <v>0</v>
      </c>
      <c r="L133" s="162">
        <v>15</v>
      </c>
      <c r="M133" s="162">
        <f>G133*(1+L133/100)</f>
        <v>0</v>
      </c>
      <c r="N133" s="162">
        <v>0</v>
      </c>
      <c r="O133" s="162">
        <f>ROUND(E133*N133,2)</f>
        <v>0</v>
      </c>
      <c r="P133" s="162">
        <v>0</v>
      </c>
      <c r="Q133" s="162">
        <f>ROUND(E133*P133,2)</f>
        <v>0</v>
      </c>
      <c r="R133" s="162" t="s">
        <v>816</v>
      </c>
      <c r="S133" s="162" t="s">
        <v>296</v>
      </c>
      <c r="T133" s="162" t="s">
        <v>296</v>
      </c>
      <c r="U133" s="162">
        <v>0</v>
      </c>
      <c r="V133" s="162">
        <f>ROUND(E133*U133,2)</f>
        <v>0</v>
      </c>
      <c r="W133" s="162"/>
      <c r="X133" s="152"/>
      <c r="Y133" s="152"/>
      <c r="Z133" s="152"/>
      <c r="AA133" s="152"/>
      <c r="AB133" s="152"/>
      <c r="AC133" s="152"/>
      <c r="AD133" s="152"/>
      <c r="AE133" s="152"/>
      <c r="AF133" s="152"/>
      <c r="AG133" s="152" t="s">
        <v>786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76" t="s">
        <v>813</v>
      </c>
      <c r="D134" s="277"/>
      <c r="E134" s="277"/>
      <c r="F134" s="277"/>
      <c r="G134" s="277"/>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678</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x14ac:dyDescent="0.2">
      <c r="A135" s="165" t="s">
        <v>291</v>
      </c>
      <c r="B135" s="166" t="s">
        <v>250</v>
      </c>
      <c r="C135" s="186" t="s">
        <v>251</v>
      </c>
      <c r="D135" s="167"/>
      <c r="E135" s="168"/>
      <c r="F135" s="169"/>
      <c r="G135" s="169">
        <f>SUMIF(AG136:AG138,"&lt;&gt;NOR",G136:G138)</f>
        <v>0</v>
      </c>
      <c r="H135" s="169"/>
      <c r="I135" s="169">
        <f>SUM(I136:I138)</f>
        <v>0</v>
      </c>
      <c r="J135" s="169"/>
      <c r="K135" s="169">
        <f>SUM(K136:K138)</f>
        <v>0</v>
      </c>
      <c r="L135" s="169"/>
      <c r="M135" s="169">
        <f>SUM(M136:M138)</f>
        <v>0</v>
      </c>
      <c r="N135" s="169"/>
      <c r="O135" s="169">
        <f>SUM(O136:O138)</f>
        <v>0</v>
      </c>
      <c r="P135" s="169"/>
      <c r="Q135" s="169">
        <f>SUM(Q136:Q138)</f>
        <v>0</v>
      </c>
      <c r="R135" s="169"/>
      <c r="S135" s="169"/>
      <c r="T135" s="170"/>
      <c r="U135" s="164"/>
      <c r="V135" s="164">
        <f>SUM(V136:V138)</f>
        <v>0.49</v>
      </c>
      <c r="W135" s="164"/>
      <c r="AG135" t="s">
        <v>292</v>
      </c>
    </row>
    <row r="136" spans="1:60" ht="22.5" outlineLevel="1" x14ac:dyDescent="0.2">
      <c r="A136" s="171">
        <v>36</v>
      </c>
      <c r="B136" s="172" t="s">
        <v>826</v>
      </c>
      <c r="C136" s="188" t="s">
        <v>827</v>
      </c>
      <c r="D136" s="173" t="s">
        <v>404</v>
      </c>
      <c r="E136" s="174">
        <v>3.8250000000000002</v>
      </c>
      <c r="F136" s="175"/>
      <c r="G136" s="176">
        <f>ROUND(E136*F136,2)</f>
        <v>0</v>
      </c>
      <c r="H136" s="175"/>
      <c r="I136" s="176">
        <f>ROUND(E136*H136,2)</f>
        <v>0</v>
      </c>
      <c r="J136" s="175"/>
      <c r="K136" s="176">
        <f>ROUND(E136*J136,2)</f>
        <v>0</v>
      </c>
      <c r="L136" s="176">
        <v>15</v>
      </c>
      <c r="M136" s="176">
        <f>G136*(1+L136/100)</f>
        <v>0</v>
      </c>
      <c r="N136" s="176">
        <v>0</v>
      </c>
      <c r="O136" s="176">
        <f>ROUND(E136*N136,2)</f>
        <v>0</v>
      </c>
      <c r="P136" s="176">
        <v>1E-3</v>
      </c>
      <c r="Q136" s="176">
        <f>ROUND(E136*P136,2)</f>
        <v>0</v>
      </c>
      <c r="R136" s="176" t="s">
        <v>828</v>
      </c>
      <c r="S136" s="176" t="s">
        <v>296</v>
      </c>
      <c r="T136" s="177" t="s">
        <v>296</v>
      </c>
      <c r="U136" s="162">
        <v>0.128</v>
      </c>
      <c r="V136" s="162">
        <f>ROUND(E136*U136,2)</f>
        <v>0.49</v>
      </c>
      <c r="W136" s="162"/>
      <c r="X136" s="152"/>
      <c r="Y136" s="152"/>
      <c r="Z136" s="152"/>
      <c r="AA136" s="152"/>
      <c r="AB136" s="152"/>
      <c r="AC136" s="152"/>
      <c r="AD136" s="152"/>
      <c r="AE136" s="152"/>
      <c r="AF136" s="152"/>
      <c r="AG136" s="152" t="s">
        <v>324</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755</v>
      </c>
      <c r="D137" s="197"/>
      <c r="E137" s="198">
        <v>1.125</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04" t="s">
        <v>756</v>
      </c>
      <c r="D138" s="197"/>
      <c r="E138" s="198">
        <v>2.7</v>
      </c>
      <c r="F138" s="162"/>
      <c r="G138" s="162"/>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680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x14ac:dyDescent="0.2">
      <c r="A139" s="165" t="s">
        <v>291</v>
      </c>
      <c r="B139" s="166" t="s">
        <v>252</v>
      </c>
      <c r="C139" s="186" t="s">
        <v>253</v>
      </c>
      <c r="D139" s="167"/>
      <c r="E139" s="168"/>
      <c r="F139" s="169"/>
      <c r="G139" s="169">
        <f>SUMIF(AG140:AG152,"&lt;&gt;NOR",G140:G152)</f>
        <v>0</v>
      </c>
      <c r="H139" s="169"/>
      <c r="I139" s="169">
        <f>SUM(I140:I152)</f>
        <v>0</v>
      </c>
      <c r="J139" s="169"/>
      <c r="K139" s="169">
        <f>SUM(K140:K152)</f>
        <v>0</v>
      </c>
      <c r="L139" s="169"/>
      <c r="M139" s="169">
        <f>SUM(M140:M152)</f>
        <v>0</v>
      </c>
      <c r="N139" s="169"/>
      <c r="O139" s="169">
        <f>SUM(O140:O152)</f>
        <v>0.09</v>
      </c>
      <c r="P139" s="169"/>
      <c r="Q139" s="169">
        <f>SUM(Q140:Q152)</f>
        <v>0</v>
      </c>
      <c r="R139" s="169"/>
      <c r="S139" s="169"/>
      <c r="T139" s="170"/>
      <c r="U139" s="164"/>
      <c r="V139" s="164">
        <f>SUM(V140:V152)</f>
        <v>18.670000000000002</v>
      </c>
      <c r="W139" s="164"/>
      <c r="AG139" t="s">
        <v>292</v>
      </c>
    </row>
    <row r="140" spans="1:60" ht="22.5" outlineLevel="1" x14ac:dyDescent="0.2">
      <c r="A140" s="171">
        <v>37</v>
      </c>
      <c r="B140" s="172" t="s">
        <v>829</v>
      </c>
      <c r="C140" s="188" t="s">
        <v>830</v>
      </c>
      <c r="D140" s="173" t="s">
        <v>404</v>
      </c>
      <c r="E140" s="174">
        <v>17.37</v>
      </c>
      <c r="F140" s="175"/>
      <c r="G140" s="176">
        <f>ROUND(E140*F140,2)</f>
        <v>0</v>
      </c>
      <c r="H140" s="175"/>
      <c r="I140" s="176">
        <f>ROUND(E140*H140,2)</f>
        <v>0</v>
      </c>
      <c r="J140" s="175"/>
      <c r="K140" s="176">
        <f>ROUND(E140*J140,2)</f>
        <v>0</v>
      </c>
      <c r="L140" s="176">
        <v>15</v>
      </c>
      <c r="M140" s="176">
        <f>G140*(1+L140/100)</f>
        <v>0</v>
      </c>
      <c r="N140" s="176">
        <v>5.0300000000000006E-3</v>
      </c>
      <c r="O140" s="176">
        <f>ROUND(E140*N140,2)</f>
        <v>0.09</v>
      </c>
      <c r="P140" s="176">
        <v>0</v>
      </c>
      <c r="Q140" s="176">
        <f>ROUND(E140*P140,2)</f>
        <v>0</v>
      </c>
      <c r="R140" s="176" t="s">
        <v>816</v>
      </c>
      <c r="S140" s="176" t="s">
        <v>296</v>
      </c>
      <c r="T140" s="177" t="s">
        <v>296</v>
      </c>
      <c r="U140" s="162">
        <v>1.0746000000000002</v>
      </c>
      <c r="V140" s="162">
        <f>ROUND(E140*U140,2)</f>
        <v>18.670000000000002</v>
      </c>
      <c r="W140" s="162"/>
      <c r="X140" s="152"/>
      <c r="Y140" s="152"/>
      <c r="Z140" s="152"/>
      <c r="AA140" s="152"/>
      <c r="AB140" s="152"/>
      <c r="AC140" s="152"/>
      <c r="AD140" s="152"/>
      <c r="AE140" s="152"/>
      <c r="AF140" s="152"/>
      <c r="AG140" s="152" t="s">
        <v>324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33.75" outlineLevel="1" x14ac:dyDescent="0.2">
      <c r="A141" s="159"/>
      <c r="B141" s="160"/>
      <c r="C141" s="272" t="s">
        <v>909</v>
      </c>
      <c r="D141" s="273"/>
      <c r="E141" s="273"/>
      <c r="F141" s="273"/>
      <c r="G141" s="273"/>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329</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95" t="str">
        <f>C141</f>
        <v>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v>
      </c>
      <c r="BB141" s="152"/>
      <c r="BC141" s="152"/>
      <c r="BD141" s="152"/>
      <c r="BE141" s="152"/>
      <c r="BF141" s="152"/>
      <c r="BG141" s="152"/>
      <c r="BH141" s="152"/>
    </row>
    <row r="142" spans="1:60" outlineLevel="1" x14ac:dyDescent="0.2">
      <c r="A142" s="159"/>
      <c r="B142" s="160"/>
      <c r="C142" s="204" t="s">
        <v>832</v>
      </c>
      <c r="D142" s="197"/>
      <c r="E142" s="198">
        <v>5.16</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833</v>
      </c>
      <c r="D143" s="197"/>
      <c r="E143" s="198">
        <v>-0.72</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834</v>
      </c>
      <c r="D144" s="197"/>
      <c r="E144" s="198">
        <v>4.83</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835</v>
      </c>
      <c r="D145" s="197"/>
      <c r="E145" s="198">
        <v>9</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836</v>
      </c>
      <c r="D146" s="197"/>
      <c r="E146" s="198">
        <v>-0.89999999999999991</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1">
        <v>38</v>
      </c>
      <c r="B147" s="172" t="s">
        <v>837</v>
      </c>
      <c r="C147" s="188" t="s">
        <v>838</v>
      </c>
      <c r="D147" s="173" t="s">
        <v>332</v>
      </c>
      <c r="E147" s="174">
        <v>0.75</v>
      </c>
      <c r="F147" s="175"/>
      <c r="G147" s="176">
        <f>ROUND(E147*F147,2)</f>
        <v>0</v>
      </c>
      <c r="H147" s="175"/>
      <c r="I147" s="176">
        <f>ROUND(E147*H147,2)</f>
        <v>0</v>
      </c>
      <c r="J147" s="175"/>
      <c r="K147" s="176">
        <f>ROUND(E147*J147,2)</f>
        <v>0</v>
      </c>
      <c r="L147" s="176">
        <v>15</v>
      </c>
      <c r="M147" s="176">
        <f>G147*(1+L147/100)</f>
        <v>0</v>
      </c>
      <c r="N147" s="176">
        <v>2.4400000000000003E-3</v>
      </c>
      <c r="O147" s="176">
        <f>ROUND(E147*N147,2)</f>
        <v>0</v>
      </c>
      <c r="P147" s="176">
        <v>0</v>
      </c>
      <c r="Q147" s="176">
        <f>ROUND(E147*P147,2)</f>
        <v>0</v>
      </c>
      <c r="R147" s="176" t="s">
        <v>839</v>
      </c>
      <c r="S147" s="176" t="s">
        <v>296</v>
      </c>
      <c r="T147" s="177" t="s">
        <v>296</v>
      </c>
      <c r="U147" s="162">
        <v>0</v>
      </c>
      <c r="V147" s="162">
        <f>ROUND(E147*U147,2)</f>
        <v>0</v>
      </c>
      <c r="W147" s="162"/>
      <c r="X147" s="152"/>
      <c r="Y147" s="152"/>
      <c r="Z147" s="152"/>
      <c r="AA147" s="152"/>
      <c r="AB147" s="152"/>
      <c r="AC147" s="152"/>
      <c r="AD147" s="152"/>
      <c r="AE147" s="152"/>
      <c r="AF147" s="152"/>
      <c r="AG147" s="152" t="s">
        <v>840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74" t="s">
        <v>841</v>
      </c>
      <c r="D148" s="275"/>
      <c r="E148" s="275"/>
      <c r="F148" s="275"/>
      <c r="G148" s="275"/>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678</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204" t="s">
        <v>842</v>
      </c>
      <c r="D149" s="197"/>
      <c r="E149" s="198">
        <v>0.75</v>
      </c>
      <c r="F149" s="162"/>
      <c r="G149" s="162"/>
      <c r="H149" s="162"/>
      <c r="I149" s="162"/>
      <c r="J149" s="162"/>
      <c r="K149" s="162"/>
      <c r="L149" s="162"/>
      <c r="M149" s="162"/>
      <c r="N149" s="162"/>
      <c r="O149" s="162"/>
      <c r="P149" s="162"/>
      <c r="Q149" s="162"/>
      <c r="R149" s="162"/>
      <c r="S149" s="162"/>
      <c r="T149" s="162"/>
      <c r="U149" s="162"/>
      <c r="V149" s="162"/>
      <c r="W149" s="162"/>
      <c r="X149" s="152"/>
      <c r="Y149" s="152"/>
      <c r="Z149" s="152"/>
      <c r="AA149" s="152"/>
      <c r="AB149" s="152"/>
      <c r="AC149" s="152"/>
      <c r="AD149" s="152"/>
      <c r="AE149" s="152"/>
      <c r="AF149" s="152"/>
      <c r="AG149" s="152" t="s">
        <v>680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71">
        <v>39</v>
      </c>
      <c r="B150" s="172" t="s">
        <v>843</v>
      </c>
      <c r="C150" s="188" t="s">
        <v>844</v>
      </c>
      <c r="D150" s="173" t="s">
        <v>404</v>
      </c>
      <c r="E150" s="174">
        <v>18.585900000000002</v>
      </c>
      <c r="F150" s="175"/>
      <c r="G150" s="176">
        <f>ROUND(E150*F150,2)</f>
        <v>0</v>
      </c>
      <c r="H150" s="175"/>
      <c r="I150" s="176">
        <f>ROUND(E150*H150,2)</f>
        <v>0</v>
      </c>
      <c r="J150" s="175"/>
      <c r="K150" s="176">
        <f>ROUND(E150*J150,2)</f>
        <v>0</v>
      </c>
      <c r="L150" s="176">
        <v>15</v>
      </c>
      <c r="M150" s="176">
        <f>G150*(1+L150/100)</f>
        <v>0</v>
      </c>
      <c r="N150" s="176">
        <v>0</v>
      </c>
      <c r="O150" s="176">
        <f>ROUND(E150*N150,2)</f>
        <v>0</v>
      </c>
      <c r="P150" s="176">
        <v>0</v>
      </c>
      <c r="Q150" s="176">
        <f>ROUND(E150*P150,2)</f>
        <v>0</v>
      </c>
      <c r="R150" s="176"/>
      <c r="S150" s="176" t="s">
        <v>311</v>
      </c>
      <c r="T150" s="177" t="s">
        <v>297</v>
      </c>
      <c r="U150" s="162">
        <v>0</v>
      </c>
      <c r="V150" s="162">
        <f>ROUND(E150*U150,2)</f>
        <v>0</v>
      </c>
      <c r="W150" s="162"/>
      <c r="X150" s="152"/>
      <c r="Y150" s="152"/>
      <c r="Z150" s="152"/>
      <c r="AA150" s="152"/>
      <c r="AB150" s="152"/>
      <c r="AC150" s="152"/>
      <c r="AD150" s="152"/>
      <c r="AE150" s="152"/>
      <c r="AF150" s="152"/>
      <c r="AG150" s="152" t="s">
        <v>664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204" t="s">
        <v>845</v>
      </c>
      <c r="D151" s="197"/>
      <c r="E151" s="198">
        <v>18.585900000000002</v>
      </c>
      <c r="F151" s="162"/>
      <c r="G151" s="162"/>
      <c r="H151" s="162"/>
      <c r="I151" s="162"/>
      <c r="J151" s="162"/>
      <c r="K151" s="162"/>
      <c r="L151" s="162"/>
      <c r="M151" s="162"/>
      <c r="N151" s="162"/>
      <c r="O151" s="162"/>
      <c r="P151" s="162"/>
      <c r="Q151" s="162"/>
      <c r="R151" s="162"/>
      <c r="S151" s="162"/>
      <c r="T151" s="162"/>
      <c r="U151" s="162"/>
      <c r="V151" s="162"/>
      <c r="W151" s="162"/>
      <c r="X151" s="152"/>
      <c r="Y151" s="152"/>
      <c r="Z151" s="152"/>
      <c r="AA151" s="152"/>
      <c r="AB151" s="152"/>
      <c r="AC151" s="152"/>
      <c r="AD151" s="152"/>
      <c r="AE151" s="152"/>
      <c r="AF151" s="152"/>
      <c r="AG151" s="152" t="s">
        <v>680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v>40</v>
      </c>
      <c r="B152" s="160" t="s">
        <v>846</v>
      </c>
      <c r="C152" s="208" t="s">
        <v>847</v>
      </c>
      <c r="D152" s="161" t="s">
        <v>0</v>
      </c>
      <c r="E152" s="203"/>
      <c r="F152" s="163"/>
      <c r="G152" s="162">
        <f>ROUND(E152*F152,2)</f>
        <v>0</v>
      </c>
      <c r="H152" s="163"/>
      <c r="I152" s="162">
        <f>ROUND(E152*H152,2)</f>
        <v>0</v>
      </c>
      <c r="J152" s="163"/>
      <c r="K152" s="162">
        <f>ROUND(E152*J152,2)</f>
        <v>0</v>
      </c>
      <c r="L152" s="162">
        <v>15</v>
      </c>
      <c r="M152" s="162">
        <f>G152*(1+L152/100)</f>
        <v>0</v>
      </c>
      <c r="N152" s="162">
        <v>0</v>
      </c>
      <c r="O152" s="162">
        <f>ROUND(E152*N152,2)</f>
        <v>0</v>
      </c>
      <c r="P152" s="162">
        <v>0</v>
      </c>
      <c r="Q152" s="162">
        <f>ROUND(E152*P152,2)</f>
        <v>0</v>
      </c>
      <c r="R152" s="162" t="s">
        <v>816</v>
      </c>
      <c r="S152" s="162" t="s">
        <v>296</v>
      </c>
      <c r="T152" s="162" t="s">
        <v>296</v>
      </c>
      <c r="U152" s="162">
        <v>0</v>
      </c>
      <c r="V152" s="162">
        <f>ROUND(E152*U152,2)</f>
        <v>0</v>
      </c>
      <c r="W152" s="162"/>
      <c r="X152" s="152"/>
      <c r="Y152" s="152"/>
      <c r="Z152" s="152"/>
      <c r="AA152" s="152"/>
      <c r="AB152" s="152"/>
      <c r="AC152" s="152"/>
      <c r="AD152" s="152"/>
      <c r="AE152" s="152"/>
      <c r="AF152" s="152"/>
      <c r="AG152" s="152" t="s">
        <v>786</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x14ac:dyDescent="0.2">
      <c r="A153" s="165" t="s">
        <v>291</v>
      </c>
      <c r="B153" s="166" t="s">
        <v>254</v>
      </c>
      <c r="C153" s="186" t="s">
        <v>255</v>
      </c>
      <c r="D153" s="167"/>
      <c r="E153" s="168"/>
      <c r="F153" s="169"/>
      <c r="G153" s="169">
        <f>SUMIF(AG154:AG158,"&lt;&gt;NOR",G154:G158)</f>
        <v>0</v>
      </c>
      <c r="H153" s="169"/>
      <c r="I153" s="169">
        <f>SUM(I154:I158)</f>
        <v>0</v>
      </c>
      <c r="J153" s="169"/>
      <c r="K153" s="169">
        <f>SUM(K154:K158)</f>
        <v>0</v>
      </c>
      <c r="L153" s="169"/>
      <c r="M153" s="169">
        <f>SUM(M154:M158)</f>
        <v>0</v>
      </c>
      <c r="N153" s="169"/>
      <c r="O153" s="169">
        <f>SUM(O154:O158)</f>
        <v>0</v>
      </c>
      <c r="P153" s="169"/>
      <c r="Q153" s="169">
        <f>SUM(Q154:Q158)</f>
        <v>0</v>
      </c>
      <c r="R153" s="169"/>
      <c r="S153" s="169"/>
      <c r="T153" s="170"/>
      <c r="U153" s="164"/>
      <c r="V153" s="164">
        <f>SUM(V154:V158)</f>
        <v>0</v>
      </c>
      <c r="W153" s="164"/>
      <c r="AG153" t="s">
        <v>292</v>
      </c>
    </row>
    <row r="154" spans="1:60" outlineLevel="1" x14ac:dyDescent="0.2">
      <c r="A154" s="171">
        <v>41</v>
      </c>
      <c r="B154" s="172" t="s">
        <v>848</v>
      </c>
      <c r="C154" s="188" t="s">
        <v>849</v>
      </c>
      <c r="D154" s="173" t="s">
        <v>404</v>
      </c>
      <c r="E154" s="174">
        <v>19.830000000000002</v>
      </c>
      <c r="F154" s="175"/>
      <c r="G154" s="176">
        <f>ROUND(E154*F154,2)</f>
        <v>0</v>
      </c>
      <c r="H154" s="175"/>
      <c r="I154" s="176">
        <f>ROUND(E154*H154,2)</f>
        <v>0</v>
      </c>
      <c r="J154" s="175"/>
      <c r="K154" s="176">
        <f>ROUND(E154*J154,2)</f>
        <v>0</v>
      </c>
      <c r="L154" s="176">
        <v>15</v>
      </c>
      <c r="M154" s="176">
        <f>G154*(1+L154/100)</f>
        <v>0</v>
      </c>
      <c r="N154" s="176">
        <v>2.2000000000000001E-4</v>
      </c>
      <c r="O154" s="176">
        <f>ROUND(E154*N154,2)</f>
        <v>0</v>
      </c>
      <c r="P154" s="176">
        <v>0</v>
      </c>
      <c r="Q154" s="176">
        <f>ROUND(E154*P154,2)</f>
        <v>0</v>
      </c>
      <c r="R154" s="176" t="s">
        <v>839</v>
      </c>
      <c r="S154" s="176" t="s">
        <v>296</v>
      </c>
      <c r="T154" s="177" t="s">
        <v>296</v>
      </c>
      <c r="U154" s="162">
        <v>0</v>
      </c>
      <c r="V154" s="162">
        <f>ROUND(E154*U154,2)</f>
        <v>0</v>
      </c>
      <c r="W154" s="162"/>
      <c r="X154" s="152"/>
      <c r="Y154" s="152"/>
      <c r="Z154" s="152"/>
      <c r="AA154" s="152"/>
      <c r="AB154" s="152"/>
      <c r="AC154" s="152"/>
      <c r="AD154" s="152"/>
      <c r="AE154" s="152"/>
      <c r="AF154" s="152"/>
      <c r="AG154" s="152" t="s">
        <v>840</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907</v>
      </c>
      <c r="D155" s="197"/>
      <c r="E155" s="198">
        <v>12.9</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732</v>
      </c>
      <c r="D156" s="197"/>
      <c r="E156" s="198">
        <v>17</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733</v>
      </c>
      <c r="D157" s="197"/>
      <c r="E157" s="198">
        <v>7.3000000000000007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04" t="s">
        <v>734</v>
      </c>
      <c r="D158" s="197"/>
      <c r="E158" s="198">
        <v>-17.369999999999997</v>
      </c>
      <c r="F158" s="162"/>
      <c r="G158" s="162"/>
      <c r="H158" s="162"/>
      <c r="I158" s="162"/>
      <c r="J158" s="162"/>
      <c r="K158" s="162"/>
      <c r="L158" s="162"/>
      <c r="M158" s="162"/>
      <c r="N158" s="162"/>
      <c r="O158" s="162"/>
      <c r="P158" s="162"/>
      <c r="Q158" s="162"/>
      <c r="R158" s="162"/>
      <c r="S158" s="162"/>
      <c r="T158" s="162"/>
      <c r="U158" s="162"/>
      <c r="V158" s="162"/>
      <c r="W158" s="162"/>
      <c r="X158" s="152"/>
      <c r="Y158" s="152"/>
      <c r="Z158" s="152"/>
      <c r="AA158" s="152"/>
      <c r="AB158" s="152"/>
      <c r="AC158" s="152"/>
      <c r="AD158" s="152"/>
      <c r="AE158" s="152"/>
      <c r="AF158" s="152"/>
      <c r="AG158" s="152" t="s">
        <v>680</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x14ac:dyDescent="0.2">
      <c r="A159" s="165" t="s">
        <v>291</v>
      </c>
      <c r="B159" s="166" t="s">
        <v>256</v>
      </c>
      <c r="C159" s="186" t="s">
        <v>257</v>
      </c>
      <c r="D159" s="167"/>
      <c r="E159" s="168"/>
      <c r="F159" s="169"/>
      <c r="G159" s="169">
        <f>SUMIF(AG160:AG160,"&lt;&gt;NOR",G160:G160)</f>
        <v>0</v>
      </c>
      <c r="H159" s="169"/>
      <c r="I159" s="169">
        <f>SUM(I160:I160)</f>
        <v>0</v>
      </c>
      <c r="J159" s="169"/>
      <c r="K159" s="169">
        <f>SUM(K160:K160)</f>
        <v>0</v>
      </c>
      <c r="L159" s="169"/>
      <c r="M159" s="169">
        <f>SUM(M160:M160)</f>
        <v>0</v>
      </c>
      <c r="N159" s="169"/>
      <c r="O159" s="169">
        <f>SUM(O160:O160)</f>
        <v>0</v>
      </c>
      <c r="P159" s="169"/>
      <c r="Q159" s="169">
        <f>SUM(Q160:Q160)</f>
        <v>0</v>
      </c>
      <c r="R159" s="169"/>
      <c r="S159" s="169"/>
      <c r="T159" s="170"/>
      <c r="U159" s="164"/>
      <c r="V159" s="164">
        <f>SUM(V160:V160)</f>
        <v>0</v>
      </c>
      <c r="W159" s="164"/>
      <c r="AG159" t="s">
        <v>292</v>
      </c>
    </row>
    <row r="160" spans="1:60" ht="22.5" outlineLevel="1" x14ac:dyDescent="0.2">
      <c r="A160" s="178">
        <v>42</v>
      </c>
      <c r="B160" s="179" t="s">
        <v>850</v>
      </c>
      <c r="C160" s="187" t="s">
        <v>851</v>
      </c>
      <c r="D160" s="180" t="s">
        <v>310</v>
      </c>
      <c r="E160" s="181">
        <v>1</v>
      </c>
      <c r="F160" s="182"/>
      <c r="G160" s="183">
        <f>ROUND(E160*F160,2)</f>
        <v>0</v>
      </c>
      <c r="H160" s="182"/>
      <c r="I160" s="183">
        <f>ROUND(E160*H160,2)</f>
        <v>0</v>
      </c>
      <c r="J160" s="182"/>
      <c r="K160" s="183">
        <f>ROUND(E160*J160,2)</f>
        <v>0</v>
      </c>
      <c r="L160" s="183">
        <v>15</v>
      </c>
      <c r="M160" s="183">
        <f>G160*(1+L160/100)</f>
        <v>0</v>
      </c>
      <c r="N160" s="183">
        <v>0</v>
      </c>
      <c r="O160" s="183">
        <f>ROUND(E160*N160,2)</f>
        <v>0</v>
      </c>
      <c r="P160" s="183">
        <v>0</v>
      </c>
      <c r="Q160" s="183">
        <f>ROUND(E160*P160,2)</f>
        <v>0</v>
      </c>
      <c r="R160" s="183"/>
      <c r="S160" s="183" t="s">
        <v>311</v>
      </c>
      <c r="T160" s="184" t="s">
        <v>297</v>
      </c>
      <c r="U160" s="162">
        <v>0</v>
      </c>
      <c r="V160" s="162">
        <f>ROUND(E160*U160,2)</f>
        <v>0</v>
      </c>
      <c r="W160" s="162"/>
      <c r="X160" s="152"/>
      <c r="Y160" s="152"/>
      <c r="Z160" s="152"/>
      <c r="AA160" s="152"/>
      <c r="AB160" s="152"/>
      <c r="AC160" s="152"/>
      <c r="AD160" s="152"/>
      <c r="AE160" s="152"/>
      <c r="AF160" s="152"/>
      <c r="AG160" s="152" t="s">
        <v>664</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x14ac:dyDescent="0.2">
      <c r="A161" s="165" t="s">
        <v>291</v>
      </c>
      <c r="B161" s="166" t="s">
        <v>258</v>
      </c>
      <c r="C161" s="186" t="s">
        <v>259</v>
      </c>
      <c r="D161" s="167"/>
      <c r="E161" s="168"/>
      <c r="F161" s="169"/>
      <c r="G161" s="169">
        <f>SUMIF(AG162:AG162,"&lt;&gt;NOR",G162:G162)</f>
        <v>0</v>
      </c>
      <c r="H161" s="169"/>
      <c r="I161" s="169">
        <f>SUM(I162:I162)</f>
        <v>0</v>
      </c>
      <c r="J161" s="169"/>
      <c r="K161" s="169">
        <f>SUM(K162:K162)</f>
        <v>0</v>
      </c>
      <c r="L161" s="169"/>
      <c r="M161" s="169">
        <f>SUM(M162:M162)</f>
        <v>0</v>
      </c>
      <c r="N161" s="169"/>
      <c r="O161" s="169">
        <f>SUM(O162:O162)</f>
        <v>0</v>
      </c>
      <c r="P161" s="169"/>
      <c r="Q161" s="169">
        <f>SUM(Q162:Q162)</f>
        <v>0</v>
      </c>
      <c r="R161" s="169"/>
      <c r="S161" s="169"/>
      <c r="T161" s="170"/>
      <c r="U161" s="164"/>
      <c r="V161" s="164">
        <f>SUM(V162:V162)</f>
        <v>0</v>
      </c>
      <c r="W161" s="164"/>
      <c r="AG161" t="s">
        <v>292</v>
      </c>
    </row>
    <row r="162" spans="1:60" ht="22.5" outlineLevel="1" x14ac:dyDescent="0.2">
      <c r="A162" s="178">
        <v>43</v>
      </c>
      <c r="B162" s="179" t="s">
        <v>852</v>
      </c>
      <c r="C162" s="187" t="s">
        <v>853</v>
      </c>
      <c r="D162" s="180" t="s">
        <v>310</v>
      </c>
      <c r="E162" s="181">
        <v>2</v>
      </c>
      <c r="F162" s="182"/>
      <c r="G162" s="183">
        <f>ROUND(E162*F162,2)</f>
        <v>0</v>
      </c>
      <c r="H162" s="182"/>
      <c r="I162" s="183">
        <f>ROUND(E162*H162,2)</f>
        <v>0</v>
      </c>
      <c r="J162" s="182"/>
      <c r="K162" s="183">
        <f>ROUND(E162*J162,2)</f>
        <v>0</v>
      </c>
      <c r="L162" s="183">
        <v>15</v>
      </c>
      <c r="M162" s="183">
        <f>G162*(1+L162/100)</f>
        <v>0</v>
      </c>
      <c r="N162" s="183">
        <v>0</v>
      </c>
      <c r="O162" s="183">
        <f>ROUND(E162*N162,2)</f>
        <v>0</v>
      </c>
      <c r="P162" s="183">
        <v>0</v>
      </c>
      <c r="Q162" s="183">
        <f>ROUND(E162*P162,2)</f>
        <v>0</v>
      </c>
      <c r="R162" s="183"/>
      <c r="S162" s="183" t="s">
        <v>311</v>
      </c>
      <c r="T162" s="184" t="s">
        <v>297</v>
      </c>
      <c r="U162" s="162">
        <v>0</v>
      </c>
      <c r="V162" s="162">
        <f>ROUND(E162*U162,2)</f>
        <v>0</v>
      </c>
      <c r="W162" s="162"/>
      <c r="X162" s="152"/>
      <c r="Y162" s="152"/>
      <c r="Z162" s="152"/>
      <c r="AA162" s="152"/>
      <c r="AB162" s="152"/>
      <c r="AC162" s="152"/>
      <c r="AD162" s="152"/>
      <c r="AE162" s="152"/>
      <c r="AF162" s="152"/>
      <c r="AG162" s="152" t="s">
        <v>664</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x14ac:dyDescent="0.2">
      <c r="A163" s="165" t="s">
        <v>291</v>
      </c>
      <c r="B163" s="166" t="s">
        <v>260</v>
      </c>
      <c r="C163" s="186" t="s">
        <v>261</v>
      </c>
      <c r="D163" s="167"/>
      <c r="E163" s="168"/>
      <c r="F163" s="169"/>
      <c r="G163" s="169">
        <f>SUMIF(AG164:AG169,"&lt;&gt;NOR",G164:G169)</f>
        <v>0</v>
      </c>
      <c r="H163" s="169"/>
      <c r="I163" s="169">
        <f>SUM(I164:I169)</f>
        <v>0</v>
      </c>
      <c r="J163" s="169"/>
      <c r="K163" s="169">
        <f>SUM(K164:K169)</f>
        <v>0</v>
      </c>
      <c r="L163" s="169"/>
      <c r="M163" s="169">
        <f>SUM(M164:M169)</f>
        <v>0</v>
      </c>
      <c r="N163" s="169"/>
      <c r="O163" s="169">
        <f>SUM(O164:O169)</f>
        <v>0</v>
      </c>
      <c r="P163" s="169"/>
      <c r="Q163" s="169">
        <f>SUM(Q164:Q169)</f>
        <v>0</v>
      </c>
      <c r="R163" s="169"/>
      <c r="S163" s="169"/>
      <c r="T163" s="170"/>
      <c r="U163" s="164"/>
      <c r="V163" s="164">
        <f>SUM(V164:V169)</f>
        <v>2.7</v>
      </c>
      <c r="W163" s="164"/>
      <c r="AG163" t="s">
        <v>292</v>
      </c>
    </row>
    <row r="164" spans="1:60" outlineLevel="1" x14ac:dyDescent="0.2">
      <c r="A164" s="178">
        <v>44</v>
      </c>
      <c r="B164" s="179" t="s">
        <v>854</v>
      </c>
      <c r="C164" s="187" t="s">
        <v>855</v>
      </c>
      <c r="D164" s="180" t="s">
        <v>396</v>
      </c>
      <c r="E164" s="181">
        <v>1.54071</v>
      </c>
      <c r="F164" s="182"/>
      <c r="G164" s="183">
        <f t="shared" ref="G164:G169" si="0">ROUND(E164*F164,2)</f>
        <v>0</v>
      </c>
      <c r="H164" s="182"/>
      <c r="I164" s="183">
        <f t="shared" ref="I164:I169" si="1">ROUND(E164*H164,2)</f>
        <v>0</v>
      </c>
      <c r="J164" s="182"/>
      <c r="K164" s="183">
        <f t="shared" ref="K164:K169" si="2">ROUND(E164*J164,2)</f>
        <v>0</v>
      </c>
      <c r="L164" s="183">
        <v>15</v>
      </c>
      <c r="M164" s="183">
        <f t="shared" ref="M164:M169" si="3">G164*(1+L164/100)</f>
        <v>0</v>
      </c>
      <c r="N164" s="183">
        <v>0</v>
      </c>
      <c r="O164" s="183">
        <f t="shared" ref="O164:O169" si="4">ROUND(E164*N164,2)</f>
        <v>0</v>
      </c>
      <c r="P164" s="183">
        <v>0</v>
      </c>
      <c r="Q164" s="183">
        <f t="shared" ref="Q164:Q169" si="5">ROUND(E164*P164,2)</f>
        <v>0</v>
      </c>
      <c r="R164" s="183" t="s">
        <v>749</v>
      </c>
      <c r="S164" s="183" t="s">
        <v>296</v>
      </c>
      <c r="T164" s="184" t="s">
        <v>296</v>
      </c>
      <c r="U164" s="162">
        <v>0.49000000000000005</v>
      </c>
      <c r="V164" s="162">
        <f t="shared" ref="V164:V169" si="6">ROUND(E164*U164,2)</f>
        <v>0.75</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45</v>
      </c>
      <c r="B165" s="179" t="s">
        <v>857</v>
      </c>
      <c r="C165" s="187" t="s">
        <v>858</v>
      </c>
      <c r="D165" s="180" t="s">
        <v>396</v>
      </c>
      <c r="E165" s="181">
        <v>36.976920000000007</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v>
      </c>
      <c r="V165" s="162">
        <f t="shared" si="6"/>
        <v>0</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46</v>
      </c>
      <c r="B166" s="179" t="s">
        <v>859</v>
      </c>
      <c r="C166" s="187" t="s">
        <v>860</v>
      </c>
      <c r="D166" s="180" t="s">
        <v>396</v>
      </c>
      <c r="E166" s="181">
        <v>1.54071</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0.94200000000000006</v>
      </c>
      <c r="V166" s="162">
        <f t="shared" si="6"/>
        <v>1.45</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8">
        <v>47</v>
      </c>
      <c r="B167" s="179" t="s">
        <v>861</v>
      </c>
      <c r="C167" s="187" t="s">
        <v>862</v>
      </c>
      <c r="D167" s="180" t="s">
        <v>396</v>
      </c>
      <c r="E167" s="181">
        <v>4.6221200000000007</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0.10500000000000001</v>
      </c>
      <c r="V167" s="162">
        <f t="shared" si="6"/>
        <v>0.49</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8">
        <v>48</v>
      </c>
      <c r="B168" s="179" t="s">
        <v>863</v>
      </c>
      <c r="C168" s="187" t="s">
        <v>864</v>
      </c>
      <c r="D168" s="180" t="s">
        <v>396</v>
      </c>
      <c r="E168" s="181">
        <v>1.54071</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v>
      </c>
      <c r="V168" s="162">
        <f t="shared" si="6"/>
        <v>0</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1">
        <v>49</v>
      </c>
      <c r="B169" s="172" t="s">
        <v>865</v>
      </c>
      <c r="C169" s="188" t="s">
        <v>866</v>
      </c>
      <c r="D169" s="173" t="s">
        <v>396</v>
      </c>
      <c r="E169" s="174">
        <v>1.54071</v>
      </c>
      <c r="F169" s="175"/>
      <c r="G169" s="176">
        <f t="shared" si="0"/>
        <v>0</v>
      </c>
      <c r="H169" s="175"/>
      <c r="I169" s="176">
        <f t="shared" si="1"/>
        <v>0</v>
      </c>
      <c r="J169" s="175"/>
      <c r="K169" s="176">
        <f t="shared" si="2"/>
        <v>0</v>
      </c>
      <c r="L169" s="176">
        <v>15</v>
      </c>
      <c r="M169" s="176">
        <f t="shared" si="3"/>
        <v>0</v>
      </c>
      <c r="N169" s="176">
        <v>0</v>
      </c>
      <c r="O169" s="176">
        <f t="shared" si="4"/>
        <v>0</v>
      </c>
      <c r="P169" s="176">
        <v>0</v>
      </c>
      <c r="Q169" s="176">
        <f t="shared" si="5"/>
        <v>0</v>
      </c>
      <c r="R169" s="176"/>
      <c r="S169" s="176" t="s">
        <v>296</v>
      </c>
      <c r="T169" s="177" t="s">
        <v>296</v>
      </c>
      <c r="U169" s="162">
        <v>6.0000000000000001E-3</v>
      </c>
      <c r="V169" s="162">
        <f t="shared" si="6"/>
        <v>0.01</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
      <c r="A170" s="5"/>
      <c r="B170" s="6"/>
      <c r="C170" s="189"/>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5"/>
      <c r="B171" s="156" t="s">
        <v>29</v>
      </c>
      <c r="C171" s="190"/>
      <c r="D171" s="157"/>
      <c r="E171" s="158"/>
      <c r="F171" s="158"/>
      <c r="G171" s="185">
        <f>G8+G26+G64+G71+G98+G101+G116+G120+G135+G139+G153+G159+G161+G163</f>
        <v>0</v>
      </c>
      <c r="H171" s="5"/>
      <c r="I171" s="5"/>
      <c r="J171" s="5"/>
      <c r="K171" s="5"/>
      <c r="L171" s="5"/>
      <c r="M171" s="5"/>
      <c r="N171" s="5"/>
      <c r="O171" s="5"/>
      <c r="P171" s="5"/>
      <c r="Q171" s="5"/>
      <c r="R171" s="5"/>
      <c r="S171" s="5"/>
      <c r="T171" s="5"/>
      <c r="U171" s="5"/>
      <c r="V171" s="5"/>
      <c r="W171" s="5"/>
      <c r="AE171">
        <f>SUMIF(L7:L169,AE170,G7:G169)</f>
        <v>0</v>
      </c>
      <c r="AF171">
        <f>SUMIF(L7:L169,AF170,G7:G169)</f>
        <v>0</v>
      </c>
      <c r="AG171" t="s">
        <v>319</v>
      </c>
    </row>
    <row r="172" spans="1:60" x14ac:dyDescent="0.2">
      <c r="C172" s="191"/>
      <c r="D172" s="143"/>
      <c r="AG172" t="s">
        <v>320</v>
      </c>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V9FYFLTWugzSP3sUBnJmdZAYfgJjQ9KCq7fz45TXWXzalIlWUgQ3YwVhF+o3DsyTKO+OtvUCFaDbVdiZ4mDUeQ==" saltValue="4sy7esxT4ccQpDIKWXHqWQ=="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100:G100"/>
    <mergeCell ref="C37:G37"/>
    <mergeCell ref="C45:G45"/>
    <mergeCell ref="C66:G66"/>
    <mergeCell ref="C73:G73"/>
    <mergeCell ref="C76:G76"/>
    <mergeCell ref="C84:G84"/>
    <mergeCell ref="C87:G87"/>
    <mergeCell ref="C90:G90"/>
    <mergeCell ref="C95:G95"/>
    <mergeCell ref="C96:G96"/>
    <mergeCell ref="C97:G97"/>
    <mergeCell ref="C148:G148"/>
    <mergeCell ref="C115:G115"/>
    <mergeCell ref="C119:G119"/>
    <mergeCell ref="C122:G122"/>
    <mergeCell ref="C126:G126"/>
    <mergeCell ref="C134:G134"/>
    <mergeCell ref="C141:G1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72</v>
      </c>
      <c r="C3" s="264" t="s">
        <v>73</v>
      </c>
      <c r="D3" s="265"/>
      <c r="E3" s="265"/>
      <c r="F3" s="265"/>
      <c r="G3" s="266"/>
      <c r="AC3" s="90" t="s">
        <v>267</v>
      </c>
      <c r="AG3" t="s">
        <v>269</v>
      </c>
    </row>
    <row r="4" spans="1:60" ht="24.95" customHeight="1" x14ac:dyDescent="0.2">
      <c r="A4" s="145" t="s">
        <v>9</v>
      </c>
      <c r="B4" s="146" t="s">
        <v>74</v>
      </c>
      <c r="C4" s="267" t="s">
        <v>75</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193</v>
      </c>
      <c r="C8" s="186" t="s">
        <v>194</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outlineLevel="1" x14ac:dyDescent="0.2">
      <c r="A9" s="171">
        <v>1</v>
      </c>
      <c r="B9" s="172" t="s">
        <v>867</v>
      </c>
      <c r="C9" s="188" t="s">
        <v>910</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911</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195</v>
      </c>
      <c r="C11" s="186" t="s">
        <v>187</v>
      </c>
      <c r="D11" s="167"/>
      <c r="E11" s="168"/>
      <c r="F11" s="169"/>
      <c r="G11" s="169">
        <f>SUMIF(AG12:AG16,"&lt;&gt;NOR",G12:G16)</f>
        <v>0</v>
      </c>
      <c r="H11" s="169"/>
      <c r="I11" s="169">
        <f>SUM(I12:I16)</f>
        <v>0</v>
      </c>
      <c r="J11" s="169"/>
      <c r="K11" s="169">
        <f>SUM(K12:K16)</f>
        <v>0</v>
      </c>
      <c r="L11" s="169"/>
      <c r="M11" s="169">
        <f>SUM(M12:M16)</f>
        <v>0</v>
      </c>
      <c r="N11" s="169"/>
      <c r="O11" s="169">
        <f>SUM(O12:O16)</f>
        <v>0</v>
      </c>
      <c r="P11" s="169"/>
      <c r="Q11" s="169">
        <f>SUM(Q12:Q16)</f>
        <v>0</v>
      </c>
      <c r="R11" s="169"/>
      <c r="S11" s="169"/>
      <c r="T11" s="170"/>
      <c r="U11" s="164"/>
      <c r="V11" s="164">
        <f>SUM(V12:V16)</f>
        <v>0</v>
      </c>
      <c r="W11" s="164"/>
      <c r="AG11" t="s">
        <v>292</v>
      </c>
    </row>
    <row r="12" spans="1:60" outlineLevel="1" x14ac:dyDescent="0.2">
      <c r="A12" s="178">
        <v>2</v>
      </c>
      <c r="B12" s="179" t="s">
        <v>871</v>
      </c>
      <c r="C12" s="187" t="s">
        <v>872</v>
      </c>
      <c r="D12" s="180" t="s">
        <v>332</v>
      </c>
      <c r="E12" s="181">
        <v>15</v>
      </c>
      <c r="F12" s="182"/>
      <c r="G12" s="183">
        <f>ROUND(E12*F12,2)</f>
        <v>0</v>
      </c>
      <c r="H12" s="182"/>
      <c r="I12" s="183">
        <f>ROUND(E12*H12,2)</f>
        <v>0</v>
      </c>
      <c r="J12" s="182"/>
      <c r="K12" s="183">
        <f>ROUND(E12*J12,2)</f>
        <v>0</v>
      </c>
      <c r="L12" s="183">
        <v>15</v>
      </c>
      <c r="M12" s="183">
        <f>G12*(1+L12/100)</f>
        <v>0</v>
      </c>
      <c r="N12" s="183">
        <v>0</v>
      </c>
      <c r="O12" s="183">
        <f>ROUND(E12*N12,2)</f>
        <v>0</v>
      </c>
      <c r="P12" s="183">
        <v>0</v>
      </c>
      <c r="Q12" s="183">
        <f>ROUND(E12*P12,2)</f>
        <v>0</v>
      </c>
      <c r="R12" s="183"/>
      <c r="S12" s="183" t="s">
        <v>311</v>
      </c>
      <c r="T12" s="184" t="s">
        <v>297</v>
      </c>
      <c r="U12" s="162">
        <v>0</v>
      </c>
      <c r="V12" s="162">
        <f>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28</v>
      </c>
      <c r="F13" s="182"/>
      <c r="G13" s="183">
        <f>ROUND(E13*F13,2)</f>
        <v>0</v>
      </c>
      <c r="H13" s="182"/>
      <c r="I13" s="183">
        <f>ROUND(E13*H13,2)</f>
        <v>0</v>
      </c>
      <c r="J13" s="182"/>
      <c r="K13" s="183">
        <f>ROUND(E13*J13,2)</f>
        <v>0</v>
      </c>
      <c r="L13" s="183">
        <v>15</v>
      </c>
      <c r="M13" s="183">
        <f>G13*(1+L13/100)</f>
        <v>0</v>
      </c>
      <c r="N13" s="183">
        <v>0</v>
      </c>
      <c r="O13" s="183">
        <f>ROUND(E13*N13,2)</f>
        <v>0</v>
      </c>
      <c r="P13" s="183">
        <v>0</v>
      </c>
      <c r="Q13" s="183">
        <f>ROUND(E13*P13,2)</f>
        <v>0</v>
      </c>
      <c r="R13" s="183"/>
      <c r="S13" s="183" t="s">
        <v>311</v>
      </c>
      <c r="T13" s="184"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23</v>
      </c>
      <c r="F14" s="182"/>
      <c r="G14" s="183">
        <f>ROUND(E14*F14,2)</f>
        <v>0</v>
      </c>
      <c r="H14" s="182"/>
      <c r="I14" s="183">
        <f>ROUND(E14*H14,2)</f>
        <v>0</v>
      </c>
      <c r="J14" s="182"/>
      <c r="K14" s="183">
        <f>ROUND(E14*J14,2)</f>
        <v>0</v>
      </c>
      <c r="L14" s="183">
        <v>15</v>
      </c>
      <c r="M14" s="183">
        <f>G14*(1+L14/100)</f>
        <v>0</v>
      </c>
      <c r="N14" s="183">
        <v>0</v>
      </c>
      <c r="O14" s="183">
        <f>ROUND(E14*N14,2)</f>
        <v>0</v>
      </c>
      <c r="P14" s="183">
        <v>0</v>
      </c>
      <c r="Q14" s="183">
        <f>ROUND(E14*P14,2)</f>
        <v>0</v>
      </c>
      <c r="R14" s="183"/>
      <c r="S14" s="183" t="s">
        <v>311</v>
      </c>
      <c r="T14" s="184" t="s">
        <v>297</v>
      </c>
      <c r="U14" s="162">
        <v>0</v>
      </c>
      <c r="V14" s="162">
        <f>ROUND(E14*U14,2)</f>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5" t="s">
        <v>291</v>
      </c>
      <c r="B17" s="166" t="s">
        <v>196</v>
      </c>
      <c r="C17" s="186" t="s">
        <v>197</v>
      </c>
      <c r="D17" s="167"/>
      <c r="E17" s="168"/>
      <c r="F17" s="169"/>
      <c r="G17" s="169">
        <f>SUMIF(AG18:AG19,"&lt;&gt;NOR",G18:G19)</f>
        <v>0</v>
      </c>
      <c r="H17" s="169"/>
      <c r="I17" s="169">
        <f>SUM(I18:I19)</f>
        <v>0</v>
      </c>
      <c r="J17" s="169"/>
      <c r="K17" s="169">
        <f>SUM(K18:K19)</f>
        <v>0</v>
      </c>
      <c r="L17" s="169"/>
      <c r="M17" s="169">
        <f>SUM(M18:M19)</f>
        <v>0</v>
      </c>
      <c r="N17" s="169"/>
      <c r="O17" s="169">
        <f>SUM(O18:O19)</f>
        <v>0</v>
      </c>
      <c r="P17" s="169"/>
      <c r="Q17" s="169">
        <f>SUM(Q18:Q19)</f>
        <v>0</v>
      </c>
      <c r="R17" s="169"/>
      <c r="S17" s="169"/>
      <c r="T17" s="170"/>
      <c r="U17" s="164"/>
      <c r="V17" s="164">
        <f>SUM(V18:V19)</f>
        <v>0</v>
      </c>
      <c r="W17" s="164"/>
      <c r="AG17" t="s">
        <v>292</v>
      </c>
    </row>
    <row r="18" spans="1:60" outlineLevel="1" x14ac:dyDescent="0.2">
      <c r="A18" s="178">
        <v>7</v>
      </c>
      <c r="B18" s="179" t="s">
        <v>881</v>
      </c>
      <c r="C18" s="187" t="s">
        <v>882</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8</v>
      </c>
      <c r="B19" s="179" t="s">
        <v>883</v>
      </c>
      <c r="C19" s="187" t="s">
        <v>884</v>
      </c>
      <c r="D19" s="180" t="s">
        <v>310</v>
      </c>
      <c r="E19" s="181">
        <v>1</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199</v>
      </c>
      <c r="C20" s="186" t="s">
        <v>200</v>
      </c>
      <c r="D20" s="167"/>
      <c r="E20" s="168"/>
      <c r="F20" s="169"/>
      <c r="G20" s="169">
        <f>SUMIF(AG21:AG27,"&lt;&gt;NOR",G21:G27)</f>
        <v>0</v>
      </c>
      <c r="H20" s="169"/>
      <c r="I20" s="169">
        <f>SUM(I21:I27)</f>
        <v>0</v>
      </c>
      <c r="J20" s="169"/>
      <c r="K20" s="169">
        <f>SUM(K21:K27)</f>
        <v>0</v>
      </c>
      <c r="L20" s="169"/>
      <c r="M20" s="169">
        <f>SUM(M21:M27)</f>
        <v>0</v>
      </c>
      <c r="N20" s="169"/>
      <c r="O20" s="169">
        <f>SUM(O21:O27)</f>
        <v>0</v>
      </c>
      <c r="P20" s="169"/>
      <c r="Q20" s="169">
        <f>SUM(Q21:Q27)</f>
        <v>0</v>
      </c>
      <c r="R20" s="169"/>
      <c r="S20" s="169"/>
      <c r="T20" s="170"/>
      <c r="U20" s="164"/>
      <c r="V20" s="164">
        <f>SUM(V21:V27)</f>
        <v>0</v>
      </c>
      <c r="W20" s="164"/>
      <c r="AG20" t="s">
        <v>292</v>
      </c>
    </row>
    <row r="21" spans="1:60" outlineLevel="1" x14ac:dyDescent="0.2">
      <c r="A21" s="178">
        <v>9</v>
      </c>
      <c r="B21" s="179" t="s">
        <v>885</v>
      </c>
      <c r="C21" s="187" t="s">
        <v>886</v>
      </c>
      <c r="D21" s="180" t="s">
        <v>310</v>
      </c>
      <c r="E21" s="181">
        <v>3</v>
      </c>
      <c r="F21" s="182"/>
      <c r="G21" s="183">
        <f t="shared" ref="G21:G27" si="0">ROUND(E21*F21,2)</f>
        <v>0</v>
      </c>
      <c r="H21" s="182"/>
      <c r="I21" s="183">
        <f t="shared" ref="I21:I27" si="1">ROUND(E21*H21,2)</f>
        <v>0</v>
      </c>
      <c r="J21" s="182"/>
      <c r="K21" s="183">
        <f t="shared" ref="K21:K27" si="2">ROUND(E21*J21,2)</f>
        <v>0</v>
      </c>
      <c r="L21" s="183">
        <v>15</v>
      </c>
      <c r="M21" s="183">
        <f t="shared" ref="M21:M27" si="3">G21*(1+L21/100)</f>
        <v>0</v>
      </c>
      <c r="N21" s="183">
        <v>0</v>
      </c>
      <c r="O21" s="183">
        <f t="shared" ref="O21:O27" si="4">ROUND(E21*N21,2)</f>
        <v>0</v>
      </c>
      <c r="P21" s="183">
        <v>0</v>
      </c>
      <c r="Q21" s="183">
        <f t="shared" ref="Q21:Q27" si="5">ROUND(E21*P21,2)</f>
        <v>0</v>
      </c>
      <c r="R21" s="183"/>
      <c r="S21" s="183" t="s">
        <v>311</v>
      </c>
      <c r="T21" s="184" t="s">
        <v>297</v>
      </c>
      <c r="U21" s="162">
        <v>0</v>
      </c>
      <c r="V21" s="162">
        <f t="shared" ref="V21:V27" si="6">ROUND(E21*U21,2)</f>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10</v>
      </c>
      <c r="B22" s="179" t="s">
        <v>887</v>
      </c>
      <c r="C22" s="187" t="s">
        <v>888</v>
      </c>
      <c r="D22" s="180" t="s">
        <v>310</v>
      </c>
      <c r="E22" s="181">
        <v>2</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11</v>
      </c>
      <c r="B23" s="179" t="s">
        <v>889</v>
      </c>
      <c r="C23" s="187" t="s">
        <v>890</v>
      </c>
      <c r="D23" s="180" t="s">
        <v>310</v>
      </c>
      <c r="E23" s="181">
        <v>3</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12</v>
      </c>
      <c r="B24" s="179" t="s">
        <v>891</v>
      </c>
      <c r="C24" s="187" t="s">
        <v>892</v>
      </c>
      <c r="D24" s="180" t="s">
        <v>332</v>
      </c>
      <c r="E24" s="181">
        <v>3</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13</v>
      </c>
      <c r="B25" s="179" t="s">
        <v>893</v>
      </c>
      <c r="C25" s="187" t="s">
        <v>894</v>
      </c>
      <c r="D25" s="180" t="s">
        <v>310</v>
      </c>
      <c r="E25" s="181">
        <v>8</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14</v>
      </c>
      <c r="B26" s="179" t="s">
        <v>895</v>
      </c>
      <c r="C26" s="187" t="s">
        <v>896</v>
      </c>
      <c r="D26" s="180" t="s">
        <v>310</v>
      </c>
      <c r="E26" s="181">
        <v>2</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8">
        <v>15</v>
      </c>
      <c r="B27" s="179" t="s">
        <v>897</v>
      </c>
      <c r="C27" s="187" t="s">
        <v>898</v>
      </c>
      <c r="D27" s="180" t="s">
        <v>310</v>
      </c>
      <c r="E27" s="181">
        <v>8</v>
      </c>
      <c r="F27" s="182"/>
      <c r="G27" s="183">
        <f t="shared" si="0"/>
        <v>0</v>
      </c>
      <c r="H27" s="182"/>
      <c r="I27" s="183">
        <f t="shared" si="1"/>
        <v>0</v>
      </c>
      <c r="J27" s="182"/>
      <c r="K27" s="183">
        <f t="shared" si="2"/>
        <v>0</v>
      </c>
      <c r="L27" s="183">
        <v>15</v>
      </c>
      <c r="M27" s="183">
        <f t="shared" si="3"/>
        <v>0</v>
      </c>
      <c r="N27" s="183">
        <v>0</v>
      </c>
      <c r="O27" s="183">
        <f t="shared" si="4"/>
        <v>0</v>
      </c>
      <c r="P27" s="183">
        <v>0</v>
      </c>
      <c r="Q27" s="183">
        <f t="shared" si="5"/>
        <v>0</v>
      </c>
      <c r="R27" s="183"/>
      <c r="S27" s="183" t="s">
        <v>311</v>
      </c>
      <c r="T27" s="184" t="s">
        <v>297</v>
      </c>
      <c r="U27" s="162">
        <v>0</v>
      </c>
      <c r="V27" s="162">
        <f t="shared" si="6"/>
        <v>0</v>
      </c>
      <c r="W27" s="162"/>
      <c r="X27" s="152"/>
      <c r="Y27" s="152"/>
      <c r="Z27" s="152"/>
      <c r="AA27" s="152"/>
      <c r="AB27" s="152"/>
      <c r="AC27" s="152"/>
      <c r="AD27" s="152"/>
      <c r="AE27" s="152"/>
      <c r="AF27" s="152"/>
      <c r="AG27" s="152" t="s">
        <v>869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5" t="s">
        <v>291</v>
      </c>
      <c r="B28" s="166" t="s">
        <v>201</v>
      </c>
      <c r="C28" s="186" t="s">
        <v>191</v>
      </c>
      <c r="D28" s="167"/>
      <c r="E28" s="168"/>
      <c r="F28" s="169"/>
      <c r="G28" s="169">
        <f>SUMIF(AG29:AG30,"&lt;&gt;NOR",G29:G30)</f>
        <v>0</v>
      </c>
      <c r="H28" s="169"/>
      <c r="I28" s="169">
        <f>SUM(I29:I30)</f>
        <v>0</v>
      </c>
      <c r="J28" s="169"/>
      <c r="K28" s="169">
        <f>SUM(K29:K30)</f>
        <v>0</v>
      </c>
      <c r="L28" s="169"/>
      <c r="M28" s="169">
        <f>SUM(M29:M30)</f>
        <v>0</v>
      </c>
      <c r="N28" s="169"/>
      <c r="O28" s="169">
        <f>SUM(O29:O30)</f>
        <v>0</v>
      </c>
      <c r="P28" s="169"/>
      <c r="Q28" s="169">
        <f>SUM(Q29:Q30)</f>
        <v>0</v>
      </c>
      <c r="R28" s="169"/>
      <c r="S28" s="169"/>
      <c r="T28" s="170"/>
      <c r="U28" s="164"/>
      <c r="V28" s="164">
        <f>SUM(V29:V30)</f>
        <v>0</v>
      </c>
      <c r="W28" s="164"/>
      <c r="AG28" t="s">
        <v>292</v>
      </c>
    </row>
    <row r="29" spans="1:60" outlineLevel="1" x14ac:dyDescent="0.2">
      <c r="A29" s="178">
        <v>16</v>
      </c>
      <c r="B29" s="179" t="s">
        <v>899</v>
      </c>
      <c r="C29" s="187" t="s">
        <v>912</v>
      </c>
      <c r="D29" s="180" t="s">
        <v>310</v>
      </c>
      <c r="E29" s="181">
        <v>1</v>
      </c>
      <c r="F29" s="182"/>
      <c r="G29" s="183">
        <f>ROUND(E29*F29,2)</f>
        <v>0</v>
      </c>
      <c r="H29" s="182"/>
      <c r="I29" s="183">
        <f>ROUND(E29*H29,2)</f>
        <v>0</v>
      </c>
      <c r="J29" s="182"/>
      <c r="K29" s="183">
        <f>ROUND(E29*J29,2)</f>
        <v>0</v>
      </c>
      <c r="L29" s="183">
        <v>15</v>
      </c>
      <c r="M29" s="183">
        <f>G29*(1+L29/100)</f>
        <v>0</v>
      </c>
      <c r="N29" s="183">
        <v>0</v>
      </c>
      <c r="O29" s="183">
        <f>ROUND(E29*N29,2)</f>
        <v>0</v>
      </c>
      <c r="P29" s="183">
        <v>0</v>
      </c>
      <c r="Q29" s="183">
        <f>ROUND(E29*P29,2)</f>
        <v>0</v>
      </c>
      <c r="R29" s="183"/>
      <c r="S29" s="183" t="s">
        <v>311</v>
      </c>
      <c r="T29" s="184"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17</v>
      </c>
      <c r="B30" s="172" t="s">
        <v>902</v>
      </c>
      <c r="C30" s="188" t="s">
        <v>913</v>
      </c>
      <c r="D30" s="173" t="s">
        <v>310</v>
      </c>
      <c r="E30" s="174">
        <v>1</v>
      </c>
      <c r="F30" s="175"/>
      <c r="G30" s="176">
        <f>ROUND(E30*F30,2)</f>
        <v>0</v>
      </c>
      <c r="H30" s="175"/>
      <c r="I30" s="176">
        <f>ROUND(E30*H30,2)</f>
        <v>0</v>
      </c>
      <c r="J30" s="175"/>
      <c r="K30" s="176">
        <f>ROUND(E30*J30,2)</f>
        <v>0</v>
      </c>
      <c r="L30" s="176">
        <v>15</v>
      </c>
      <c r="M30" s="176">
        <f>G30*(1+L30/100)</f>
        <v>0</v>
      </c>
      <c r="N30" s="176">
        <v>0</v>
      </c>
      <c r="O30" s="176">
        <f>ROUND(E30*N30,2)</f>
        <v>0</v>
      </c>
      <c r="P30" s="176">
        <v>0</v>
      </c>
      <c r="Q30" s="176">
        <f>ROUND(E30*P30,2)</f>
        <v>0</v>
      </c>
      <c r="R30" s="176"/>
      <c r="S30" s="176" t="s">
        <v>311</v>
      </c>
      <c r="T30" s="177" t="s">
        <v>297</v>
      </c>
      <c r="U30" s="162">
        <v>0</v>
      </c>
      <c r="V30" s="162">
        <f>ROUND(E30*U30,2)</f>
        <v>0</v>
      </c>
      <c r="W30" s="162"/>
      <c r="X30" s="152"/>
      <c r="Y30" s="152"/>
      <c r="Z30" s="152"/>
      <c r="AA30" s="152"/>
      <c r="AB30" s="152"/>
      <c r="AC30" s="152"/>
      <c r="AD30" s="152"/>
      <c r="AE30" s="152"/>
      <c r="AF30" s="152"/>
      <c r="AG30" s="152" t="s">
        <v>901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x14ac:dyDescent="0.2">
      <c r="A31" s="5"/>
      <c r="B31" s="6"/>
      <c r="C31" s="189"/>
      <c r="D31" s="8"/>
      <c r="E31" s="5"/>
      <c r="F31" s="5"/>
      <c r="G31" s="5"/>
      <c r="H31" s="5"/>
      <c r="I31" s="5"/>
      <c r="J31" s="5"/>
      <c r="K31" s="5"/>
      <c r="L31" s="5"/>
      <c r="M31" s="5"/>
      <c r="N31" s="5"/>
      <c r="O31" s="5"/>
      <c r="P31" s="5"/>
      <c r="Q31" s="5"/>
      <c r="R31" s="5"/>
      <c r="S31" s="5"/>
      <c r="T31" s="5"/>
      <c r="U31" s="5"/>
      <c r="V31" s="5"/>
      <c r="W31" s="5"/>
      <c r="AE31">
        <v>15</v>
      </c>
      <c r="AF31">
        <v>21</v>
      </c>
    </row>
    <row r="32" spans="1:60" x14ac:dyDescent="0.2">
      <c r="A32" s="155"/>
      <c r="B32" s="156" t="s">
        <v>29</v>
      </c>
      <c r="C32" s="190"/>
      <c r="D32" s="157"/>
      <c r="E32" s="158"/>
      <c r="F32" s="158"/>
      <c r="G32" s="185">
        <f>G8+G11+G17+G20+G28</f>
        <v>0</v>
      </c>
      <c r="H32" s="5"/>
      <c r="I32" s="5"/>
      <c r="J32" s="5"/>
      <c r="K32" s="5"/>
      <c r="L32" s="5"/>
      <c r="M32" s="5"/>
      <c r="N32" s="5"/>
      <c r="O32" s="5"/>
      <c r="P32" s="5"/>
      <c r="Q32" s="5"/>
      <c r="R32" s="5"/>
      <c r="S32" s="5"/>
      <c r="T32" s="5"/>
      <c r="U32" s="5"/>
      <c r="V32" s="5"/>
      <c r="W32" s="5"/>
      <c r="AE32">
        <f>SUMIF(L7:L30,AE31,G7:G30)</f>
        <v>0</v>
      </c>
      <c r="AF32">
        <f>SUMIF(L7:L30,AF31,G7:G30)</f>
        <v>0</v>
      </c>
      <c r="AG32" t="s">
        <v>319</v>
      </c>
    </row>
    <row r="33" spans="3:33" x14ac:dyDescent="0.2">
      <c r="C33" s="191"/>
      <c r="D33" s="143"/>
      <c r="AG33" t="s">
        <v>320</v>
      </c>
    </row>
    <row r="34" spans="3:33" x14ac:dyDescent="0.2">
      <c r="D34" s="143"/>
    </row>
    <row r="35" spans="3:33" x14ac:dyDescent="0.2">
      <c r="D35" s="143"/>
    </row>
    <row r="36" spans="3:33" x14ac:dyDescent="0.2">
      <c r="D36" s="143"/>
    </row>
    <row r="37" spans="3:33" x14ac:dyDescent="0.2">
      <c r="D37" s="143"/>
    </row>
    <row r="38" spans="3:33" x14ac:dyDescent="0.2">
      <c r="D38" s="143"/>
    </row>
    <row r="39" spans="3:33" x14ac:dyDescent="0.2">
      <c r="D39" s="143"/>
    </row>
    <row r="40" spans="3:33" x14ac:dyDescent="0.2">
      <c r="D40" s="143"/>
    </row>
    <row r="41" spans="3:33" x14ac:dyDescent="0.2">
      <c r="D41" s="143"/>
    </row>
    <row r="42" spans="3:33" x14ac:dyDescent="0.2">
      <c r="D42" s="143"/>
    </row>
    <row r="43" spans="3:33" x14ac:dyDescent="0.2">
      <c r="D43" s="143"/>
    </row>
    <row r="44" spans="3:33" x14ac:dyDescent="0.2">
      <c r="D44" s="143"/>
    </row>
    <row r="45" spans="3:33" x14ac:dyDescent="0.2">
      <c r="D45" s="143"/>
    </row>
    <row r="46" spans="3:33" x14ac:dyDescent="0.2">
      <c r="D46" s="143"/>
    </row>
    <row r="47" spans="3:33" x14ac:dyDescent="0.2">
      <c r="D47" s="143"/>
    </row>
    <row r="48" spans="3:33"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8fI9TXZAQMPU3B+I+rUQoXUq/JClAUxShbAlLaCiKe5cMyKs7mqXomLIUpjFpEjH2Au2PN3bNUBoMbEzEMGhcQ==" saltValue="2AjEnBTIQiiwXm6/GdZIGw=="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76</v>
      </c>
      <c r="C3" s="264" t="s">
        <v>77</v>
      </c>
      <c r="D3" s="265"/>
      <c r="E3" s="265"/>
      <c r="F3" s="265"/>
      <c r="G3" s="266"/>
      <c r="AC3" s="90" t="s">
        <v>267</v>
      </c>
      <c r="AG3" t="s">
        <v>269</v>
      </c>
    </row>
    <row r="4" spans="1:60" ht="24.95" customHeight="1" x14ac:dyDescent="0.2">
      <c r="A4" s="145" t="s">
        <v>9</v>
      </c>
      <c r="B4" s="146" t="s">
        <v>78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SUMIF(AG9:AG17,"&lt;&gt;NOR",G9:G17)</f>
        <v>0</v>
      </c>
      <c r="H8" s="169"/>
      <c r="I8" s="169">
        <f>SUM(I9:I17)</f>
        <v>0</v>
      </c>
      <c r="J8" s="169"/>
      <c r="K8" s="169">
        <f>SUM(K9:K17)</f>
        <v>0</v>
      </c>
      <c r="L8" s="169"/>
      <c r="M8" s="169">
        <f>SUM(M9:M17)</f>
        <v>0</v>
      </c>
      <c r="N8" s="169"/>
      <c r="O8" s="169">
        <f>SUM(O9:O17)</f>
        <v>0.1</v>
      </c>
      <c r="P8" s="169"/>
      <c r="Q8" s="169">
        <f>SUM(Q9:Q17)</f>
        <v>0</v>
      </c>
      <c r="R8" s="169"/>
      <c r="S8" s="169"/>
      <c r="T8" s="170"/>
      <c r="U8" s="164"/>
      <c r="V8" s="164">
        <f>SUM(V9:V17)</f>
        <v>3.0200000000000005</v>
      </c>
      <c r="W8" s="164"/>
      <c r="AG8" t="s">
        <v>292</v>
      </c>
    </row>
    <row r="9" spans="1:60" ht="22.5" outlineLevel="1" x14ac:dyDescent="0.2">
      <c r="A9" s="171">
        <v>1</v>
      </c>
      <c r="B9" s="172" t="s">
        <v>673</v>
      </c>
      <c r="C9" s="188" t="s">
        <v>674</v>
      </c>
      <c r="D9" s="173" t="s">
        <v>675</v>
      </c>
      <c r="E9" s="174">
        <v>9.6000000000000002E-2</v>
      </c>
      <c r="F9" s="175"/>
      <c r="G9" s="176">
        <f>ROUND(E9*F9,2)</f>
        <v>0</v>
      </c>
      <c r="H9" s="175"/>
      <c r="I9" s="176">
        <f>ROUND(E9*H9,2)</f>
        <v>0</v>
      </c>
      <c r="J9" s="175"/>
      <c r="K9" s="176">
        <f>ROUND(E9*J9,2)</f>
        <v>0</v>
      </c>
      <c r="L9" s="176">
        <v>15</v>
      </c>
      <c r="M9" s="176">
        <f>G9*(1+L9/100)</f>
        <v>0</v>
      </c>
      <c r="N9" s="176">
        <v>0.76182000000000005</v>
      </c>
      <c r="O9" s="176">
        <f>ROUND(E9*N9,2)</f>
        <v>7.0000000000000007E-2</v>
      </c>
      <c r="P9" s="176">
        <v>0</v>
      </c>
      <c r="Q9" s="176">
        <f>ROUND(E9*P9,2)</f>
        <v>0</v>
      </c>
      <c r="R9" s="176" t="s">
        <v>676</v>
      </c>
      <c r="S9" s="176" t="s">
        <v>296</v>
      </c>
      <c r="T9" s="177" t="s">
        <v>296</v>
      </c>
      <c r="U9" s="162">
        <v>4.0388800000000007</v>
      </c>
      <c r="V9" s="162">
        <f>ROUND(E9*U9,2)</f>
        <v>0.39</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914</v>
      </c>
      <c r="D11" s="197"/>
      <c r="E11" s="198"/>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04" t="s">
        <v>915</v>
      </c>
      <c r="D12" s="197"/>
      <c r="E12" s="198">
        <v>9.6000000000000002E-2</v>
      </c>
      <c r="F12" s="162"/>
      <c r="G12" s="162"/>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680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2</v>
      </c>
      <c r="B13" s="172" t="s">
        <v>690</v>
      </c>
      <c r="C13" s="188" t="s">
        <v>691</v>
      </c>
      <c r="D13" s="173" t="s">
        <v>366</v>
      </c>
      <c r="E13" s="174">
        <v>1</v>
      </c>
      <c r="F13" s="175"/>
      <c r="G13" s="176">
        <f>ROUND(E13*F13,2)</f>
        <v>0</v>
      </c>
      <c r="H13" s="175"/>
      <c r="I13" s="176">
        <f>ROUND(E13*H13,2)</f>
        <v>0</v>
      </c>
      <c r="J13" s="175"/>
      <c r="K13" s="176">
        <f>ROUND(E13*J13,2)</f>
        <v>0</v>
      </c>
      <c r="L13" s="176">
        <v>15</v>
      </c>
      <c r="M13" s="176">
        <f>G13*(1+L13/100)</f>
        <v>0</v>
      </c>
      <c r="N13" s="176">
        <v>1.7090000000000001E-2</v>
      </c>
      <c r="O13" s="176">
        <f>ROUND(E13*N13,2)</f>
        <v>0.02</v>
      </c>
      <c r="P13" s="176">
        <v>0</v>
      </c>
      <c r="Q13" s="176">
        <f>ROUND(E13*P13,2)</f>
        <v>0</v>
      </c>
      <c r="R13" s="176"/>
      <c r="S13" s="176" t="s">
        <v>311</v>
      </c>
      <c r="T13" s="177" t="s">
        <v>296</v>
      </c>
      <c r="U13" s="162">
        <v>1.29</v>
      </c>
      <c r="V13" s="162">
        <f>ROUND(E13*U13,2)</f>
        <v>1.29</v>
      </c>
      <c r="W13" s="162"/>
      <c r="X13" s="152"/>
      <c r="Y13" s="152"/>
      <c r="Z13" s="152"/>
      <c r="AA13" s="152"/>
      <c r="AB13" s="152"/>
      <c r="AC13" s="152"/>
      <c r="AD13" s="152"/>
      <c r="AE13" s="152"/>
      <c r="AF13" s="152"/>
      <c r="AG13" s="152" t="s">
        <v>324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692</v>
      </c>
      <c r="D14" s="197"/>
      <c r="E14" s="198">
        <v>1</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693</v>
      </c>
      <c r="C15" s="188" t="s">
        <v>694</v>
      </c>
      <c r="D15" s="173" t="s">
        <v>332</v>
      </c>
      <c r="E15" s="174">
        <v>6</v>
      </c>
      <c r="F15" s="175"/>
      <c r="G15" s="176">
        <f>ROUND(E15*F15,2)</f>
        <v>0</v>
      </c>
      <c r="H15" s="175"/>
      <c r="I15" s="176">
        <f>ROUND(E15*H15,2)</f>
        <v>0</v>
      </c>
      <c r="J15" s="175"/>
      <c r="K15" s="176">
        <f>ROUND(E15*J15,2)</f>
        <v>0</v>
      </c>
      <c r="L15" s="176">
        <v>15</v>
      </c>
      <c r="M15" s="176">
        <f>G15*(1+L15/100)</f>
        <v>0</v>
      </c>
      <c r="N15" s="176">
        <v>1.0200000000000001E-3</v>
      </c>
      <c r="O15" s="176">
        <f>ROUND(E15*N15,2)</f>
        <v>0.01</v>
      </c>
      <c r="P15" s="176">
        <v>0</v>
      </c>
      <c r="Q15" s="176">
        <f>ROUND(E15*P15,2)</f>
        <v>0</v>
      </c>
      <c r="R15" s="176"/>
      <c r="S15" s="176" t="s">
        <v>311</v>
      </c>
      <c r="T15" s="177" t="s">
        <v>297</v>
      </c>
      <c r="U15" s="162">
        <v>0.223</v>
      </c>
      <c r="V15" s="162">
        <f>ROUND(E15*U15,2)</f>
        <v>1.34</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2" t="s">
        <v>695</v>
      </c>
      <c r="D16" s="273"/>
      <c r="E16" s="273"/>
      <c r="F16" s="273"/>
      <c r="G16" s="273"/>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329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04" t="s">
        <v>916</v>
      </c>
      <c r="D17" s="197"/>
      <c r="E17" s="198">
        <v>6</v>
      </c>
      <c r="F17" s="162"/>
      <c r="G17" s="162"/>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680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5" t="s">
        <v>291</v>
      </c>
      <c r="B18" s="166" t="s">
        <v>230</v>
      </c>
      <c r="C18" s="186" t="s">
        <v>231</v>
      </c>
      <c r="D18" s="167"/>
      <c r="E18" s="168"/>
      <c r="F18" s="169"/>
      <c r="G18" s="169">
        <f>SUMIF(AG19:AG50,"&lt;&gt;NOR",G19:G50)</f>
        <v>0</v>
      </c>
      <c r="H18" s="169"/>
      <c r="I18" s="169">
        <f>SUM(I19:I50)</f>
        <v>0</v>
      </c>
      <c r="J18" s="169"/>
      <c r="K18" s="169">
        <f>SUM(K19:K50)</f>
        <v>0</v>
      </c>
      <c r="L18" s="169"/>
      <c r="M18" s="169">
        <f>SUM(M19:M50)</f>
        <v>0</v>
      </c>
      <c r="N18" s="169"/>
      <c r="O18" s="169">
        <f>SUM(O19:O50)</f>
        <v>0.38000000000000012</v>
      </c>
      <c r="P18" s="169"/>
      <c r="Q18" s="169">
        <f>SUM(Q19:Q50)</f>
        <v>0</v>
      </c>
      <c r="R18" s="169"/>
      <c r="S18" s="169"/>
      <c r="T18" s="170"/>
      <c r="U18" s="164"/>
      <c r="V18" s="164">
        <f>SUM(V19:V50)</f>
        <v>11.870000000000001</v>
      </c>
      <c r="W18" s="164"/>
      <c r="AG18" t="s">
        <v>292</v>
      </c>
    </row>
    <row r="19" spans="1:60" outlineLevel="1" x14ac:dyDescent="0.2">
      <c r="A19" s="171">
        <v>4</v>
      </c>
      <c r="B19" s="172" t="s">
        <v>699</v>
      </c>
      <c r="C19" s="188" t="s">
        <v>700</v>
      </c>
      <c r="D19" s="173" t="s">
        <v>366</v>
      </c>
      <c r="E19" s="174">
        <v>12</v>
      </c>
      <c r="F19" s="175"/>
      <c r="G19" s="176">
        <f>ROUND(E19*F19,2)</f>
        <v>0</v>
      </c>
      <c r="H19" s="175"/>
      <c r="I19" s="176">
        <f>ROUND(E19*H19,2)</f>
        <v>0</v>
      </c>
      <c r="J19" s="175"/>
      <c r="K19" s="176">
        <f>ROUND(E19*J19,2)</f>
        <v>0</v>
      </c>
      <c r="L19" s="176">
        <v>15</v>
      </c>
      <c r="M19" s="176">
        <f>G19*(1+L19/100)</f>
        <v>0</v>
      </c>
      <c r="N19" s="176">
        <v>3.2000000000000002E-3</v>
      </c>
      <c r="O19" s="176">
        <f>ROUND(E19*N19,2)</f>
        <v>0.04</v>
      </c>
      <c r="P19" s="176">
        <v>0</v>
      </c>
      <c r="Q19" s="176">
        <f>ROUND(E19*P19,2)</f>
        <v>0</v>
      </c>
      <c r="R19" s="176" t="s">
        <v>676</v>
      </c>
      <c r="S19" s="176" t="s">
        <v>296</v>
      </c>
      <c r="T19" s="177" t="s">
        <v>296</v>
      </c>
      <c r="U19" s="162">
        <v>0.22498000000000001</v>
      </c>
      <c r="V19" s="162">
        <f>ROUND(E19*U19,2)</f>
        <v>2.7</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74" t="s">
        <v>701</v>
      </c>
      <c r="D20" s="275"/>
      <c r="E20" s="275"/>
      <c r="F20" s="275"/>
      <c r="G20" s="275"/>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678</v>
      </c>
      <c r="AH20" s="152"/>
      <c r="AI20" s="152"/>
      <c r="AJ20" s="152"/>
      <c r="AK20" s="152"/>
      <c r="AL20" s="152"/>
      <c r="AM20" s="152"/>
      <c r="AN20" s="152"/>
      <c r="AO20" s="152"/>
      <c r="AP20" s="152"/>
      <c r="AQ20" s="152"/>
      <c r="AR20" s="152"/>
      <c r="AS20" s="152"/>
      <c r="AT20" s="152"/>
      <c r="AU20" s="152"/>
      <c r="AV20" s="152"/>
      <c r="AW20" s="152"/>
      <c r="AX20" s="152"/>
      <c r="AY20" s="152"/>
      <c r="AZ20" s="152"/>
      <c r="BA20" s="195" t="str">
        <f>C20</f>
        <v>jakoukoliv maltou, z pomocného pracovního lešení o výšce podlahy do 1900 mm a pro zatížení do 1,5 kPa,</v>
      </c>
      <c r="BB20" s="152"/>
      <c r="BC20" s="152"/>
      <c r="BD20" s="152"/>
      <c r="BE20" s="152"/>
      <c r="BF20" s="152"/>
      <c r="BG20" s="152"/>
      <c r="BH20" s="152"/>
    </row>
    <row r="21" spans="1:60" outlineLevel="1" x14ac:dyDescent="0.2">
      <c r="A21" s="159"/>
      <c r="B21" s="160"/>
      <c r="C21" s="204" t="s">
        <v>702</v>
      </c>
      <c r="D21" s="197"/>
      <c r="E21" s="198">
        <v>12</v>
      </c>
      <c r="F21" s="162"/>
      <c r="G21" s="162"/>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680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5</v>
      </c>
      <c r="B22" s="172" t="s">
        <v>703</v>
      </c>
      <c r="C22" s="188" t="s">
        <v>704</v>
      </c>
      <c r="D22" s="173" t="s">
        <v>366</v>
      </c>
      <c r="E22" s="174">
        <v>1</v>
      </c>
      <c r="F22" s="175"/>
      <c r="G22" s="176">
        <f>ROUND(E22*F22,2)</f>
        <v>0</v>
      </c>
      <c r="H22" s="175"/>
      <c r="I22" s="176">
        <f>ROUND(E22*H22,2)</f>
        <v>0</v>
      </c>
      <c r="J22" s="175"/>
      <c r="K22" s="176">
        <f>ROUND(E22*J22,2)</f>
        <v>0</v>
      </c>
      <c r="L22" s="176">
        <v>15</v>
      </c>
      <c r="M22" s="176">
        <f>G22*(1+L22/100)</f>
        <v>0</v>
      </c>
      <c r="N22" s="176">
        <v>3.5620000000000006E-2</v>
      </c>
      <c r="O22" s="176">
        <f>ROUND(E22*N22,2)</f>
        <v>0.04</v>
      </c>
      <c r="P22" s="176">
        <v>0</v>
      </c>
      <c r="Q22" s="176">
        <f>ROUND(E22*P22,2)</f>
        <v>0</v>
      </c>
      <c r="R22" s="176" t="s">
        <v>676</v>
      </c>
      <c r="S22" s="176" t="s">
        <v>296</v>
      </c>
      <c r="T22" s="177" t="s">
        <v>296</v>
      </c>
      <c r="U22" s="162">
        <v>0.8829300000000001</v>
      </c>
      <c r="V22" s="162">
        <f>ROUND(E22*U22,2)</f>
        <v>0.88</v>
      </c>
      <c r="W22" s="162"/>
      <c r="X22" s="152"/>
      <c r="Y22" s="152"/>
      <c r="Z22" s="152"/>
      <c r="AA22" s="152"/>
      <c r="AB22" s="152"/>
      <c r="AC22" s="152"/>
      <c r="AD22" s="152"/>
      <c r="AE22" s="152"/>
      <c r="AF22" s="152"/>
      <c r="AG22" s="152" t="s">
        <v>324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74" t="s">
        <v>701</v>
      </c>
      <c r="D23" s="275"/>
      <c r="E23" s="275"/>
      <c r="F23" s="275"/>
      <c r="G23" s="275"/>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678</v>
      </c>
      <c r="AH23" s="152"/>
      <c r="AI23" s="152"/>
      <c r="AJ23" s="152"/>
      <c r="AK23" s="152"/>
      <c r="AL23" s="152"/>
      <c r="AM23" s="152"/>
      <c r="AN23" s="152"/>
      <c r="AO23" s="152"/>
      <c r="AP23" s="152"/>
      <c r="AQ23" s="152"/>
      <c r="AR23" s="152"/>
      <c r="AS23" s="152"/>
      <c r="AT23" s="152"/>
      <c r="AU23" s="152"/>
      <c r="AV23" s="152"/>
      <c r="AW23" s="152"/>
      <c r="AX23" s="152"/>
      <c r="AY23" s="152"/>
      <c r="AZ23" s="152"/>
      <c r="BA23" s="195" t="str">
        <f>C23</f>
        <v>jakoukoliv maltou, z pomocného pracovního lešení o výšce podlahy do 1900 mm a pro zatížení do 1,5 kPa,</v>
      </c>
      <c r="BB23" s="152"/>
      <c r="BC23" s="152"/>
      <c r="BD23" s="152"/>
      <c r="BE23" s="152"/>
      <c r="BF23" s="152"/>
      <c r="BG23" s="152"/>
      <c r="BH23" s="152"/>
    </row>
    <row r="24" spans="1:60" outlineLevel="1" x14ac:dyDescent="0.2">
      <c r="A24" s="159"/>
      <c r="B24" s="160"/>
      <c r="C24" s="204" t="s">
        <v>917</v>
      </c>
      <c r="D24" s="197"/>
      <c r="E24" s="198">
        <v>1</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ht="22.5" outlineLevel="1" x14ac:dyDescent="0.2">
      <c r="A25" s="171">
        <v>6</v>
      </c>
      <c r="B25" s="172" t="s">
        <v>705</v>
      </c>
      <c r="C25" s="188" t="s">
        <v>706</v>
      </c>
      <c r="D25" s="173" t="s">
        <v>332</v>
      </c>
      <c r="E25" s="174">
        <v>18</v>
      </c>
      <c r="F25" s="175"/>
      <c r="G25" s="176">
        <f>ROUND(E25*F25,2)</f>
        <v>0</v>
      </c>
      <c r="H25" s="175"/>
      <c r="I25" s="176">
        <f>ROUND(E25*H25,2)</f>
        <v>0</v>
      </c>
      <c r="J25" s="175"/>
      <c r="K25" s="176">
        <f>ROUND(E25*J25,2)</f>
        <v>0</v>
      </c>
      <c r="L25" s="176">
        <v>15</v>
      </c>
      <c r="M25" s="176">
        <f>G25*(1+L25/100)</f>
        <v>0</v>
      </c>
      <c r="N25" s="176">
        <v>4.3300000000000005E-3</v>
      </c>
      <c r="O25" s="176">
        <f>ROUND(E25*N25,2)</f>
        <v>0.08</v>
      </c>
      <c r="P25" s="176">
        <v>0</v>
      </c>
      <c r="Q25" s="176">
        <f>ROUND(E25*P25,2)</f>
        <v>0</v>
      </c>
      <c r="R25" s="176" t="s">
        <v>676</v>
      </c>
      <c r="S25" s="176" t="s">
        <v>296</v>
      </c>
      <c r="T25" s="177" t="s">
        <v>296</v>
      </c>
      <c r="U25" s="162">
        <v>0.15200000000000002</v>
      </c>
      <c r="V25" s="162">
        <f>ROUND(E25*U25,2)</f>
        <v>2.74</v>
      </c>
      <c r="W25" s="162"/>
      <c r="X25" s="152"/>
      <c r="Y25" s="152"/>
      <c r="Z25" s="152"/>
      <c r="AA25" s="152"/>
      <c r="AB25" s="152"/>
      <c r="AC25" s="152"/>
      <c r="AD25" s="152"/>
      <c r="AE25" s="152"/>
      <c r="AF25" s="152"/>
      <c r="AG25" s="152" t="s">
        <v>324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74" t="s">
        <v>707</v>
      </c>
      <c r="D26" s="275"/>
      <c r="E26" s="275"/>
      <c r="F26" s="275"/>
      <c r="G26" s="275"/>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678</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204" t="s">
        <v>708</v>
      </c>
      <c r="D27" s="197"/>
      <c r="E27" s="198">
        <v>18</v>
      </c>
      <c r="F27" s="162"/>
      <c r="G27" s="162"/>
      <c r="H27" s="162"/>
      <c r="I27" s="162"/>
      <c r="J27" s="162"/>
      <c r="K27" s="162"/>
      <c r="L27" s="162"/>
      <c r="M27" s="162"/>
      <c r="N27" s="162"/>
      <c r="O27" s="162"/>
      <c r="P27" s="162"/>
      <c r="Q27" s="162"/>
      <c r="R27" s="162"/>
      <c r="S27" s="162"/>
      <c r="T27" s="162"/>
      <c r="U27" s="162"/>
      <c r="V27" s="162"/>
      <c r="W27" s="162"/>
      <c r="X27" s="152"/>
      <c r="Y27" s="152"/>
      <c r="Z27" s="152"/>
      <c r="AA27" s="152"/>
      <c r="AB27" s="152"/>
      <c r="AC27" s="152"/>
      <c r="AD27" s="152"/>
      <c r="AE27" s="152"/>
      <c r="AF27" s="152"/>
      <c r="AG27" s="152" t="s">
        <v>680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7</v>
      </c>
      <c r="B28" s="172" t="s">
        <v>918</v>
      </c>
      <c r="C28" s="188" t="s">
        <v>919</v>
      </c>
      <c r="D28" s="173" t="s">
        <v>404</v>
      </c>
      <c r="E28" s="174">
        <v>3</v>
      </c>
      <c r="F28" s="175"/>
      <c r="G28" s="176">
        <f>ROUND(E28*F28,2)</f>
        <v>0</v>
      </c>
      <c r="H28" s="175"/>
      <c r="I28" s="176">
        <f>ROUND(E28*H28,2)</f>
        <v>0</v>
      </c>
      <c r="J28" s="175"/>
      <c r="K28" s="176">
        <f>ROUND(E28*J28,2)</f>
        <v>0</v>
      </c>
      <c r="L28" s="176">
        <v>15</v>
      </c>
      <c r="M28" s="176">
        <f>G28*(1+L28/100)</f>
        <v>0</v>
      </c>
      <c r="N28" s="176">
        <v>4.4140000000000006E-2</v>
      </c>
      <c r="O28" s="176">
        <f>ROUND(E28*N28,2)</f>
        <v>0.13</v>
      </c>
      <c r="P28" s="176">
        <v>0</v>
      </c>
      <c r="Q28" s="176">
        <f>ROUND(E28*P28,2)</f>
        <v>0</v>
      </c>
      <c r="R28" s="176" t="s">
        <v>686</v>
      </c>
      <c r="S28" s="176" t="s">
        <v>296</v>
      </c>
      <c r="T28" s="177" t="s">
        <v>296</v>
      </c>
      <c r="U28" s="162">
        <v>0.504</v>
      </c>
      <c r="V28" s="162">
        <f>ROUND(E28*U28,2)</f>
        <v>1.51</v>
      </c>
      <c r="W28" s="162"/>
      <c r="X28" s="152"/>
      <c r="Y28" s="152"/>
      <c r="Z28" s="152"/>
      <c r="AA28" s="152"/>
      <c r="AB28" s="152"/>
      <c r="AC28" s="152"/>
      <c r="AD28" s="152"/>
      <c r="AE28" s="152"/>
      <c r="AF28" s="152"/>
      <c r="AG28" s="152" t="s">
        <v>324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04" t="s">
        <v>920</v>
      </c>
      <c r="D29" s="197"/>
      <c r="E29" s="198">
        <v>3</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8</v>
      </c>
      <c r="B30" s="172" t="s">
        <v>710</v>
      </c>
      <c r="C30" s="188" t="s">
        <v>711</v>
      </c>
      <c r="D30" s="173" t="s">
        <v>404</v>
      </c>
      <c r="E30" s="174">
        <v>0.75</v>
      </c>
      <c r="F30" s="175"/>
      <c r="G30" s="176">
        <f>ROUND(E30*F30,2)</f>
        <v>0</v>
      </c>
      <c r="H30" s="175"/>
      <c r="I30" s="176">
        <f>ROUND(E30*H30,2)</f>
        <v>0</v>
      </c>
      <c r="J30" s="175"/>
      <c r="K30" s="176">
        <f>ROUND(E30*J30,2)</f>
        <v>0</v>
      </c>
      <c r="L30" s="176">
        <v>15</v>
      </c>
      <c r="M30" s="176">
        <f>G30*(1+L30/100)</f>
        <v>0</v>
      </c>
      <c r="N30" s="176">
        <v>3.8290000000000005E-2</v>
      </c>
      <c r="O30" s="176">
        <f>ROUND(E30*N30,2)</f>
        <v>0.03</v>
      </c>
      <c r="P30" s="176">
        <v>0</v>
      </c>
      <c r="Q30" s="176">
        <f>ROUND(E30*P30,2)</f>
        <v>0</v>
      </c>
      <c r="R30" s="176" t="s">
        <v>676</v>
      </c>
      <c r="S30" s="176" t="s">
        <v>296</v>
      </c>
      <c r="T30" s="177" t="s">
        <v>296</v>
      </c>
      <c r="U30" s="162">
        <v>1.8764100000000001</v>
      </c>
      <c r="V30" s="162">
        <f>ROUND(E30*U30,2)</f>
        <v>1.41</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712</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5" t="s">
        <v>713</v>
      </c>
      <c r="D32" s="199"/>
      <c r="E32" s="200"/>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6" t="s">
        <v>714</v>
      </c>
      <c r="D33" s="199"/>
      <c r="E33" s="200">
        <v>5</v>
      </c>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v>2</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7" t="s">
        <v>716</v>
      </c>
      <c r="D34" s="201"/>
      <c r="E34" s="202">
        <v>5</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3</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5" t="s">
        <v>717</v>
      </c>
      <c r="D35" s="199"/>
      <c r="E35" s="200"/>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04" t="s">
        <v>921</v>
      </c>
      <c r="D36" s="197"/>
      <c r="E36" s="198">
        <v>0.75</v>
      </c>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1">
        <v>9</v>
      </c>
      <c r="B37" s="172" t="s">
        <v>719</v>
      </c>
      <c r="C37" s="188" t="s">
        <v>720</v>
      </c>
      <c r="D37" s="173" t="s">
        <v>404</v>
      </c>
      <c r="E37" s="174">
        <v>0.5</v>
      </c>
      <c r="F37" s="175"/>
      <c r="G37" s="176">
        <f>ROUND(E37*F37,2)</f>
        <v>0</v>
      </c>
      <c r="H37" s="175"/>
      <c r="I37" s="176">
        <f>ROUND(E37*H37,2)</f>
        <v>0</v>
      </c>
      <c r="J37" s="175"/>
      <c r="K37" s="176">
        <f>ROUND(E37*J37,2)</f>
        <v>0</v>
      </c>
      <c r="L37" s="176">
        <v>15</v>
      </c>
      <c r="M37" s="176">
        <f>G37*(1+L37/100)</f>
        <v>0</v>
      </c>
      <c r="N37" s="176">
        <v>3.6070000000000005E-2</v>
      </c>
      <c r="O37" s="176">
        <f>ROUND(E37*N37,2)</f>
        <v>0.02</v>
      </c>
      <c r="P37" s="176">
        <v>0</v>
      </c>
      <c r="Q37" s="176">
        <f>ROUND(E37*P37,2)</f>
        <v>0</v>
      </c>
      <c r="R37" s="176" t="s">
        <v>676</v>
      </c>
      <c r="S37" s="176" t="s">
        <v>296</v>
      </c>
      <c r="T37" s="177" t="s">
        <v>296</v>
      </c>
      <c r="U37" s="162">
        <v>1.5803600000000002</v>
      </c>
      <c r="V37" s="162">
        <f>ROUND(E37*U37,2)</f>
        <v>0.79</v>
      </c>
      <c r="W37" s="162"/>
      <c r="X37" s="152"/>
      <c r="Y37" s="152"/>
      <c r="Z37" s="152"/>
      <c r="AA37" s="152"/>
      <c r="AB37" s="152"/>
      <c r="AC37" s="152"/>
      <c r="AD37" s="152"/>
      <c r="AE37" s="152"/>
      <c r="AF37" s="152"/>
      <c r="AG37" s="152" t="s">
        <v>324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74" t="s">
        <v>712</v>
      </c>
      <c r="D38" s="275"/>
      <c r="E38" s="275"/>
      <c r="F38" s="275"/>
      <c r="G38" s="275"/>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678</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5" t="s">
        <v>713</v>
      </c>
      <c r="D39" s="199"/>
      <c r="E39" s="200"/>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721</v>
      </c>
      <c r="D40" s="199"/>
      <c r="E40" s="200">
        <v>2</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2</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922</v>
      </c>
      <c r="D43" s="197"/>
      <c r="E43" s="198">
        <v>0.5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ht="22.5" outlineLevel="1" x14ac:dyDescent="0.2">
      <c r="A44" s="171">
        <v>10</v>
      </c>
      <c r="B44" s="172" t="s">
        <v>724</v>
      </c>
      <c r="C44" s="188" t="s">
        <v>725</v>
      </c>
      <c r="D44" s="173" t="s">
        <v>404</v>
      </c>
      <c r="E44" s="174">
        <v>3</v>
      </c>
      <c r="F44" s="175"/>
      <c r="G44" s="176">
        <f>ROUND(E44*F44,2)</f>
        <v>0</v>
      </c>
      <c r="H44" s="175"/>
      <c r="I44" s="176">
        <f>ROUND(E44*H44,2)</f>
        <v>0</v>
      </c>
      <c r="J44" s="175"/>
      <c r="K44" s="176">
        <f>ROUND(E44*J44,2)</f>
        <v>0</v>
      </c>
      <c r="L44" s="176">
        <v>15</v>
      </c>
      <c r="M44" s="176">
        <f>G44*(1+L44/100)</f>
        <v>0</v>
      </c>
      <c r="N44" s="176">
        <v>3.6700000000000001E-3</v>
      </c>
      <c r="O44" s="176">
        <f>ROUND(E44*N44,2)</f>
        <v>0.01</v>
      </c>
      <c r="P44" s="176">
        <v>0</v>
      </c>
      <c r="Q44" s="176">
        <f>ROUND(E44*P44,2)</f>
        <v>0</v>
      </c>
      <c r="R44" s="176" t="s">
        <v>686</v>
      </c>
      <c r="S44" s="176" t="s">
        <v>296</v>
      </c>
      <c r="T44" s="177" t="s">
        <v>296</v>
      </c>
      <c r="U44" s="162">
        <v>0.36200000000000004</v>
      </c>
      <c r="V44" s="162">
        <f>ROUND(E44*U44,2)</f>
        <v>1.0900000000000001</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4" t="s">
        <v>923</v>
      </c>
      <c r="D45" s="197"/>
      <c r="E45" s="198">
        <v>3</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1">
        <v>11</v>
      </c>
      <c r="B46" s="172" t="s">
        <v>729</v>
      </c>
      <c r="C46" s="188" t="s">
        <v>730</v>
      </c>
      <c r="D46" s="173" t="s">
        <v>404</v>
      </c>
      <c r="E46" s="174">
        <v>6.3500000000000005</v>
      </c>
      <c r="F46" s="175"/>
      <c r="G46" s="176">
        <f>ROUND(E46*F46,2)</f>
        <v>0</v>
      </c>
      <c r="H46" s="175"/>
      <c r="I46" s="176">
        <f>ROUND(E46*H46,2)</f>
        <v>0</v>
      </c>
      <c r="J46" s="175"/>
      <c r="K46" s="176">
        <f>ROUND(E46*J46,2)</f>
        <v>0</v>
      </c>
      <c r="L46" s="176">
        <v>15</v>
      </c>
      <c r="M46" s="176">
        <f>G46*(1+L46/100)</f>
        <v>0</v>
      </c>
      <c r="N46" s="176">
        <v>1.4800000000000002E-3</v>
      </c>
      <c r="O46" s="176">
        <f>ROUND(E46*N46,2)</f>
        <v>0.01</v>
      </c>
      <c r="P46" s="176">
        <v>0</v>
      </c>
      <c r="Q46" s="176">
        <f>ROUND(E46*P46,2)</f>
        <v>0</v>
      </c>
      <c r="R46" s="176"/>
      <c r="S46" s="176" t="s">
        <v>311</v>
      </c>
      <c r="T46" s="177" t="s">
        <v>296</v>
      </c>
      <c r="U46" s="162">
        <v>5.6000000000000001E-2</v>
      </c>
      <c r="V46" s="162">
        <f>ROUND(E46*U46,2)</f>
        <v>0.36</v>
      </c>
      <c r="W46" s="162"/>
      <c r="X46" s="152"/>
      <c r="Y46" s="152"/>
      <c r="Z46" s="152"/>
      <c r="AA46" s="152"/>
      <c r="AB46" s="152"/>
      <c r="AC46" s="152"/>
      <c r="AD46" s="152"/>
      <c r="AE46" s="152"/>
      <c r="AF46" s="152"/>
      <c r="AG46" s="152" t="s">
        <v>324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4" t="s">
        <v>924</v>
      </c>
      <c r="D47" s="197"/>
      <c r="E47" s="198">
        <v>18.950000000000003</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4" t="s">
        <v>925</v>
      </c>
      <c r="D48" s="197"/>
      <c r="E48" s="198">
        <v>-12.6</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71">
        <v>12</v>
      </c>
      <c r="B49" s="172" t="s">
        <v>735</v>
      </c>
      <c r="C49" s="188" t="s">
        <v>736</v>
      </c>
      <c r="D49" s="173" t="s">
        <v>332</v>
      </c>
      <c r="E49" s="174">
        <v>2</v>
      </c>
      <c r="F49" s="175"/>
      <c r="G49" s="176">
        <f>ROUND(E49*F49,2)</f>
        <v>0</v>
      </c>
      <c r="H49" s="175"/>
      <c r="I49" s="176">
        <f>ROUND(E49*H49,2)</f>
        <v>0</v>
      </c>
      <c r="J49" s="175"/>
      <c r="K49" s="176">
        <f>ROUND(E49*J49,2)</f>
        <v>0</v>
      </c>
      <c r="L49" s="176">
        <v>15</v>
      </c>
      <c r="M49" s="176">
        <f>G49*(1+L49/100)</f>
        <v>0</v>
      </c>
      <c r="N49" s="176">
        <v>8.490000000000001E-3</v>
      </c>
      <c r="O49" s="176">
        <f>ROUND(E49*N49,2)</f>
        <v>0.02</v>
      </c>
      <c r="P49" s="176">
        <v>0</v>
      </c>
      <c r="Q49" s="176">
        <f>ROUND(E49*P49,2)</f>
        <v>0</v>
      </c>
      <c r="R49" s="176"/>
      <c r="S49" s="176" t="s">
        <v>311</v>
      </c>
      <c r="T49" s="177" t="s">
        <v>297</v>
      </c>
      <c r="U49" s="162">
        <v>0.19700000000000001</v>
      </c>
      <c r="V49" s="162">
        <f>ROUND(E49*U49,2)</f>
        <v>0.39</v>
      </c>
      <c r="W49" s="162"/>
      <c r="X49" s="152"/>
      <c r="Y49" s="152"/>
      <c r="Z49" s="152"/>
      <c r="AA49" s="152"/>
      <c r="AB49" s="152"/>
      <c r="AC49" s="152"/>
      <c r="AD49" s="152"/>
      <c r="AE49" s="152"/>
      <c r="AF49" s="152"/>
      <c r="AG49" s="152" t="s">
        <v>324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4" t="s">
        <v>737</v>
      </c>
      <c r="D50" s="197"/>
      <c r="E50" s="198">
        <v>2</v>
      </c>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x14ac:dyDescent="0.2">
      <c r="A51" s="165" t="s">
        <v>291</v>
      </c>
      <c r="B51" s="166" t="s">
        <v>232</v>
      </c>
      <c r="C51" s="186" t="s">
        <v>233</v>
      </c>
      <c r="D51" s="167"/>
      <c r="E51" s="168"/>
      <c r="F51" s="169"/>
      <c r="G51" s="169">
        <f>SUMIF(AG52:AG54,"&lt;&gt;NOR",G52:G54)</f>
        <v>0</v>
      </c>
      <c r="H51" s="169"/>
      <c r="I51" s="169">
        <f>SUM(I52:I54)</f>
        <v>0</v>
      </c>
      <c r="J51" s="169"/>
      <c r="K51" s="169">
        <f>SUM(K52:K54)</f>
        <v>0</v>
      </c>
      <c r="L51" s="169"/>
      <c r="M51" s="169">
        <f>SUM(M52:M54)</f>
        <v>0</v>
      </c>
      <c r="N51" s="169"/>
      <c r="O51" s="169">
        <f>SUM(O52:O54)</f>
        <v>0.06</v>
      </c>
      <c r="P51" s="169"/>
      <c r="Q51" s="169">
        <f>SUM(Q52:Q54)</f>
        <v>0</v>
      </c>
      <c r="R51" s="169"/>
      <c r="S51" s="169"/>
      <c r="T51" s="170"/>
      <c r="U51" s="164"/>
      <c r="V51" s="164">
        <f>SUM(V52:V54)</f>
        <v>5.35</v>
      </c>
      <c r="W51" s="164"/>
      <c r="AG51" t="s">
        <v>292</v>
      </c>
    </row>
    <row r="52" spans="1:60" outlineLevel="1" x14ac:dyDescent="0.2">
      <c r="A52" s="171">
        <v>13</v>
      </c>
      <c r="B52" s="172" t="s">
        <v>743</v>
      </c>
      <c r="C52" s="188" t="s">
        <v>744</v>
      </c>
      <c r="D52" s="173" t="s">
        <v>404</v>
      </c>
      <c r="E52" s="174">
        <v>15.63</v>
      </c>
      <c r="F52" s="175"/>
      <c r="G52" s="176">
        <f>ROUND(E52*F52,2)</f>
        <v>0</v>
      </c>
      <c r="H52" s="175"/>
      <c r="I52" s="176">
        <f>ROUND(E52*H52,2)</f>
        <v>0</v>
      </c>
      <c r="J52" s="175"/>
      <c r="K52" s="176">
        <f>ROUND(E52*J52,2)</f>
        <v>0</v>
      </c>
      <c r="L52" s="176">
        <v>15</v>
      </c>
      <c r="M52" s="176">
        <f>G52*(1+L52/100)</f>
        <v>0</v>
      </c>
      <c r="N52" s="176">
        <v>3.7500000000000003E-3</v>
      </c>
      <c r="O52" s="176">
        <f>ROUND(E52*N52,2)</f>
        <v>0.06</v>
      </c>
      <c r="P52" s="176">
        <v>0</v>
      </c>
      <c r="Q52" s="176">
        <f>ROUND(E52*P52,2)</f>
        <v>0</v>
      </c>
      <c r="R52" s="176"/>
      <c r="S52" s="176" t="s">
        <v>311</v>
      </c>
      <c r="T52" s="177" t="s">
        <v>296</v>
      </c>
      <c r="U52" s="162">
        <v>0.34200000000000003</v>
      </c>
      <c r="V52" s="162">
        <f>ROUND(E52*U52,2)</f>
        <v>5.35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926</v>
      </c>
      <c r="D53" s="197"/>
      <c r="E53" s="198">
        <v>3</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927</v>
      </c>
      <c r="D54" s="197"/>
      <c r="E54" s="198">
        <v>12.63</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5" t="s">
        <v>291</v>
      </c>
      <c r="B55" s="166" t="s">
        <v>234</v>
      </c>
      <c r="C55" s="186" t="s">
        <v>235</v>
      </c>
      <c r="D55" s="167"/>
      <c r="E55" s="168"/>
      <c r="F55" s="169"/>
      <c r="G55" s="169">
        <f>SUMIF(AG56:AG77,"&lt;&gt;NOR",G56:G77)</f>
        <v>0</v>
      </c>
      <c r="H55" s="169"/>
      <c r="I55" s="169">
        <f>SUM(I56:I77)</f>
        <v>0</v>
      </c>
      <c r="J55" s="169"/>
      <c r="K55" s="169">
        <f>SUM(K56:K77)</f>
        <v>0</v>
      </c>
      <c r="L55" s="169"/>
      <c r="M55" s="169">
        <f>SUM(M56:M77)</f>
        <v>0</v>
      </c>
      <c r="N55" s="169"/>
      <c r="O55" s="169">
        <f>SUM(O56:O77)</f>
        <v>0</v>
      </c>
      <c r="P55" s="169"/>
      <c r="Q55" s="169">
        <f>SUM(Q56:Q77)</f>
        <v>1.3</v>
      </c>
      <c r="R55" s="169"/>
      <c r="S55" s="169"/>
      <c r="T55" s="170"/>
      <c r="U55" s="164"/>
      <c r="V55" s="164">
        <f>SUM(V56:V77)</f>
        <v>23.060000000000002</v>
      </c>
      <c r="W55" s="164"/>
      <c r="AG55" t="s">
        <v>292</v>
      </c>
    </row>
    <row r="56" spans="1:60" outlineLevel="1" x14ac:dyDescent="0.2">
      <c r="A56" s="171">
        <v>14</v>
      </c>
      <c r="B56" s="172" t="s">
        <v>747</v>
      </c>
      <c r="C56" s="188" t="s">
        <v>748</v>
      </c>
      <c r="D56" s="173" t="s">
        <v>404</v>
      </c>
      <c r="E56" s="174">
        <v>0.96600000000000008</v>
      </c>
      <c r="F56" s="175"/>
      <c r="G56" s="176">
        <f>ROUND(E56*F56,2)</f>
        <v>0</v>
      </c>
      <c r="H56" s="175"/>
      <c r="I56" s="176">
        <f>ROUND(E56*H56,2)</f>
        <v>0</v>
      </c>
      <c r="J56" s="175"/>
      <c r="K56" s="176">
        <f>ROUND(E56*J56,2)</f>
        <v>0</v>
      </c>
      <c r="L56" s="176">
        <v>15</v>
      </c>
      <c r="M56" s="176">
        <f>G56*(1+L56/100)</f>
        <v>0</v>
      </c>
      <c r="N56" s="176">
        <v>6.7000000000000002E-4</v>
      </c>
      <c r="O56" s="176">
        <f>ROUND(E56*N56,2)</f>
        <v>0</v>
      </c>
      <c r="P56" s="176">
        <v>0.18400000000000002</v>
      </c>
      <c r="Q56" s="176">
        <f>ROUND(E56*P56,2)</f>
        <v>0.18</v>
      </c>
      <c r="R56" s="176" t="s">
        <v>749</v>
      </c>
      <c r="S56" s="176" t="s">
        <v>296</v>
      </c>
      <c r="T56" s="177" t="s">
        <v>296</v>
      </c>
      <c r="U56" s="162">
        <v>0.22700000000000001</v>
      </c>
      <c r="V56" s="162">
        <f>ROUND(E56*U56,2)</f>
        <v>0.22</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2.5" outlineLevel="1" x14ac:dyDescent="0.2">
      <c r="A57" s="159"/>
      <c r="B57" s="160"/>
      <c r="C57" s="274" t="s">
        <v>750</v>
      </c>
      <c r="D57" s="275"/>
      <c r="E57" s="275"/>
      <c r="F57" s="275"/>
      <c r="G57" s="275"/>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678</v>
      </c>
      <c r="AH57" s="152"/>
      <c r="AI57" s="152"/>
      <c r="AJ57" s="152"/>
      <c r="AK57" s="152"/>
      <c r="AL57" s="152"/>
      <c r="AM57" s="152"/>
      <c r="AN57" s="152"/>
      <c r="AO57" s="152"/>
      <c r="AP57" s="152"/>
      <c r="AQ57" s="152"/>
      <c r="AR57" s="152"/>
      <c r="AS57" s="152"/>
      <c r="AT57" s="152"/>
      <c r="AU57" s="152"/>
      <c r="AV57" s="152"/>
      <c r="AW57" s="152"/>
      <c r="AX57" s="152"/>
      <c r="AY57" s="152"/>
      <c r="AZ57" s="152"/>
      <c r="BA57" s="195" t="str">
        <f>C57</f>
        <v>nebo vybourání otvorů průřezové plochy přes 4 m2 v příčkách, včetně pomocného lešení o výšce podlahy do 1900 mm a pro zatížení do 1,5 kPa  (150 kg/m2),</v>
      </c>
      <c r="BB57" s="152"/>
      <c r="BC57" s="152"/>
      <c r="BD57" s="152"/>
      <c r="BE57" s="152"/>
      <c r="BF57" s="152"/>
      <c r="BG57" s="152"/>
      <c r="BH57" s="152"/>
    </row>
    <row r="58" spans="1:60" outlineLevel="1" x14ac:dyDescent="0.2">
      <c r="A58" s="159"/>
      <c r="B58" s="160"/>
      <c r="C58" s="204" t="s">
        <v>928</v>
      </c>
      <c r="D58" s="197"/>
      <c r="E58" s="198">
        <v>0.96600000000000008</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1">
        <v>15</v>
      </c>
      <c r="B59" s="172" t="s">
        <v>752</v>
      </c>
      <c r="C59" s="188" t="s">
        <v>753</v>
      </c>
      <c r="D59" s="173" t="s">
        <v>404</v>
      </c>
      <c r="E59" s="174">
        <v>3</v>
      </c>
      <c r="F59" s="175"/>
      <c r="G59" s="176">
        <f>ROUND(E59*F59,2)</f>
        <v>0</v>
      </c>
      <c r="H59" s="175"/>
      <c r="I59" s="176">
        <f>ROUND(E59*H59,2)</f>
        <v>0</v>
      </c>
      <c r="J59" s="175"/>
      <c r="K59" s="176">
        <f>ROUND(E59*J59,2)</f>
        <v>0</v>
      </c>
      <c r="L59" s="176">
        <v>15</v>
      </c>
      <c r="M59" s="176">
        <f>G59*(1+L59/100)</f>
        <v>0</v>
      </c>
      <c r="N59" s="176">
        <v>0</v>
      </c>
      <c r="O59" s="176">
        <f>ROUND(E59*N59,2)</f>
        <v>0</v>
      </c>
      <c r="P59" s="176">
        <v>0.02</v>
      </c>
      <c r="Q59" s="176">
        <f>ROUND(E59*P59,2)</f>
        <v>0.06</v>
      </c>
      <c r="R59" s="176" t="s">
        <v>749</v>
      </c>
      <c r="S59" s="176" t="s">
        <v>296</v>
      </c>
      <c r="T59" s="177" t="s">
        <v>296</v>
      </c>
      <c r="U59" s="162">
        <v>0.23</v>
      </c>
      <c r="V59" s="162">
        <f>ROUND(E59*U59,2)</f>
        <v>0.69</v>
      </c>
      <c r="W59" s="162"/>
      <c r="X59" s="152"/>
      <c r="Y59" s="152"/>
      <c r="Z59" s="152"/>
      <c r="AA59" s="152"/>
      <c r="AB59" s="152"/>
      <c r="AC59" s="152"/>
      <c r="AD59" s="152"/>
      <c r="AE59" s="152"/>
      <c r="AF59" s="152"/>
      <c r="AG59" s="152" t="s">
        <v>324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74" t="s">
        <v>754</v>
      </c>
      <c r="D60" s="275"/>
      <c r="E60" s="275"/>
      <c r="F60" s="275"/>
      <c r="G60" s="275"/>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678</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929</v>
      </c>
      <c r="D61" s="197"/>
      <c r="E61" s="198">
        <v>3</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71">
        <v>16</v>
      </c>
      <c r="B62" s="172" t="s">
        <v>760</v>
      </c>
      <c r="C62" s="188" t="s">
        <v>761</v>
      </c>
      <c r="D62" s="173" t="s">
        <v>332</v>
      </c>
      <c r="E62" s="174">
        <v>6</v>
      </c>
      <c r="F62" s="175"/>
      <c r="G62" s="176">
        <f>ROUND(E62*F62,2)</f>
        <v>0</v>
      </c>
      <c r="H62" s="175"/>
      <c r="I62" s="176">
        <f>ROUND(E62*H62,2)</f>
        <v>0</v>
      </c>
      <c r="J62" s="175"/>
      <c r="K62" s="176">
        <f>ROUND(E62*J62,2)</f>
        <v>0</v>
      </c>
      <c r="L62" s="176">
        <v>15</v>
      </c>
      <c r="M62" s="176">
        <f>G62*(1+L62/100)</f>
        <v>0</v>
      </c>
      <c r="N62" s="176">
        <v>0</v>
      </c>
      <c r="O62" s="176">
        <f>ROUND(E62*N62,2)</f>
        <v>0</v>
      </c>
      <c r="P62" s="176">
        <v>4.6000000000000001E-4</v>
      </c>
      <c r="Q62" s="176">
        <f>ROUND(E62*P62,2)</f>
        <v>0</v>
      </c>
      <c r="R62" s="176" t="s">
        <v>749</v>
      </c>
      <c r="S62" s="176" t="s">
        <v>296</v>
      </c>
      <c r="T62" s="177" t="s">
        <v>296</v>
      </c>
      <c r="U62" s="162">
        <v>0.81</v>
      </c>
      <c r="V62" s="162">
        <f>ROUND(E62*U62,2)</f>
        <v>4.8600000000000003</v>
      </c>
      <c r="W62" s="162"/>
      <c r="X62" s="152"/>
      <c r="Y62" s="152"/>
      <c r="Z62" s="152"/>
      <c r="AA62" s="152"/>
      <c r="AB62" s="152"/>
      <c r="AC62" s="152"/>
      <c r="AD62" s="152"/>
      <c r="AE62" s="152"/>
      <c r="AF62" s="152"/>
      <c r="AG62" s="152" t="s">
        <v>324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930</v>
      </c>
      <c r="D63" s="197"/>
      <c r="E63" s="198">
        <v>6</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ht="33.75" outlineLevel="1" x14ac:dyDescent="0.2">
      <c r="A64" s="171">
        <v>17</v>
      </c>
      <c r="B64" s="172" t="s">
        <v>763</v>
      </c>
      <c r="C64" s="188" t="s">
        <v>764</v>
      </c>
      <c r="D64" s="173" t="s">
        <v>404</v>
      </c>
      <c r="E64" s="174">
        <v>3</v>
      </c>
      <c r="F64" s="175"/>
      <c r="G64" s="176">
        <f>ROUND(E64*F64,2)</f>
        <v>0</v>
      </c>
      <c r="H64" s="175"/>
      <c r="I64" s="176">
        <f>ROUND(E64*H64,2)</f>
        <v>0</v>
      </c>
      <c r="J64" s="175"/>
      <c r="K64" s="176">
        <f>ROUND(E64*J64,2)</f>
        <v>0</v>
      </c>
      <c r="L64" s="176">
        <v>15</v>
      </c>
      <c r="M64" s="176">
        <f>G64*(1+L64/100)</f>
        <v>0</v>
      </c>
      <c r="N64" s="176">
        <v>5.4000000000000001E-4</v>
      </c>
      <c r="O64" s="176">
        <f>ROUND(E64*N64,2)</f>
        <v>0</v>
      </c>
      <c r="P64" s="176">
        <v>0.18000000000000002</v>
      </c>
      <c r="Q64" s="176">
        <f>ROUND(E64*P64,2)</f>
        <v>0.54</v>
      </c>
      <c r="R64" s="176" t="s">
        <v>749</v>
      </c>
      <c r="S64" s="176" t="s">
        <v>296</v>
      </c>
      <c r="T64" s="177" t="s">
        <v>296</v>
      </c>
      <c r="U64" s="162">
        <v>0.30900000000000005</v>
      </c>
      <c r="V64" s="162">
        <f>ROUND(E64*U64,2)</f>
        <v>0.93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4" t="s">
        <v>765</v>
      </c>
      <c r="D65" s="275"/>
      <c r="E65" s="275"/>
      <c r="F65" s="275"/>
      <c r="G65" s="275"/>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678</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920</v>
      </c>
      <c r="D66" s="197"/>
      <c r="E66" s="198">
        <v>3</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ht="22.5" outlineLevel="1" x14ac:dyDescent="0.2">
      <c r="A67" s="171">
        <v>18</v>
      </c>
      <c r="B67" s="172" t="s">
        <v>768</v>
      </c>
      <c r="C67" s="188" t="s">
        <v>769</v>
      </c>
      <c r="D67" s="173" t="s">
        <v>404</v>
      </c>
      <c r="E67" s="174">
        <v>7.4700000000000006</v>
      </c>
      <c r="F67" s="175"/>
      <c r="G67" s="176">
        <f>ROUND(E67*F67,2)</f>
        <v>0</v>
      </c>
      <c r="H67" s="175"/>
      <c r="I67" s="176">
        <f>ROUND(E67*H67,2)</f>
        <v>0</v>
      </c>
      <c r="J67" s="175"/>
      <c r="K67" s="176">
        <f>ROUND(E67*J67,2)</f>
        <v>0</v>
      </c>
      <c r="L67" s="176">
        <v>15</v>
      </c>
      <c r="M67" s="176">
        <f>G67*(1+L67/100)</f>
        <v>0</v>
      </c>
      <c r="N67" s="176">
        <v>0</v>
      </c>
      <c r="O67" s="176">
        <f>ROUND(E67*N67,2)</f>
        <v>0</v>
      </c>
      <c r="P67" s="176">
        <v>6.8000000000000005E-2</v>
      </c>
      <c r="Q67" s="176">
        <f>ROUND(E67*P67,2)</f>
        <v>0.51</v>
      </c>
      <c r="R67" s="176" t="s">
        <v>749</v>
      </c>
      <c r="S67" s="176" t="s">
        <v>296</v>
      </c>
      <c r="T67" s="177" t="s">
        <v>296</v>
      </c>
      <c r="U67" s="162">
        <v>0.30000000000000004</v>
      </c>
      <c r="V67" s="162">
        <f>ROUND(E67*U67,2)</f>
        <v>2.2400000000000002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74" t="s">
        <v>770</v>
      </c>
      <c r="D68" s="275"/>
      <c r="E68" s="275"/>
      <c r="F68" s="275"/>
      <c r="G68" s="275"/>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678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931</v>
      </c>
      <c r="D69" s="197"/>
      <c r="E69" s="198">
        <v>8.370000000000001</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772</v>
      </c>
      <c r="D70" s="197"/>
      <c r="E70" s="198">
        <v>-0.89999999999999991</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71">
        <v>19</v>
      </c>
      <c r="B71" s="172" t="s">
        <v>773</v>
      </c>
      <c r="C71" s="188" t="s">
        <v>774</v>
      </c>
      <c r="D71" s="173" t="s">
        <v>366</v>
      </c>
      <c r="E71" s="174">
        <v>1</v>
      </c>
      <c r="F71" s="175"/>
      <c r="G71" s="176">
        <f>ROUND(E71*F71,2)</f>
        <v>0</v>
      </c>
      <c r="H71" s="175"/>
      <c r="I71" s="176">
        <f>ROUND(E71*H71,2)</f>
        <v>0</v>
      </c>
      <c r="J71" s="175"/>
      <c r="K71" s="176">
        <f>ROUND(E71*J71,2)</f>
        <v>0</v>
      </c>
      <c r="L71" s="176">
        <v>15</v>
      </c>
      <c r="M71" s="176">
        <f>G71*(1+L71/100)</f>
        <v>0</v>
      </c>
      <c r="N71" s="176">
        <v>0</v>
      </c>
      <c r="O71" s="176">
        <f>ROUND(E71*N71,2)</f>
        <v>0</v>
      </c>
      <c r="P71" s="176">
        <v>9.0000000000000011E-3</v>
      </c>
      <c r="Q71" s="176">
        <f>ROUND(E71*P71,2)</f>
        <v>0.01</v>
      </c>
      <c r="R71" s="176"/>
      <c r="S71" s="176" t="s">
        <v>311</v>
      </c>
      <c r="T71" s="177" t="s">
        <v>296</v>
      </c>
      <c r="U71" s="162">
        <v>0.11700000000000001</v>
      </c>
      <c r="V71" s="162">
        <f>ROUND(E71*U71,2)</f>
        <v>0.12</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932</v>
      </c>
      <c r="D72" s="197"/>
      <c r="E72" s="198">
        <v>1</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71">
        <v>20</v>
      </c>
      <c r="B73" s="172" t="s">
        <v>775</v>
      </c>
      <c r="C73" s="188" t="s">
        <v>776</v>
      </c>
      <c r="D73" s="173" t="s">
        <v>777</v>
      </c>
      <c r="E73" s="174">
        <v>14</v>
      </c>
      <c r="F73" s="175"/>
      <c r="G73" s="176">
        <f>ROUND(E73*F73,2)</f>
        <v>0</v>
      </c>
      <c r="H73" s="175"/>
      <c r="I73" s="176">
        <f>ROUND(E73*H73,2)</f>
        <v>0</v>
      </c>
      <c r="J73" s="175"/>
      <c r="K73" s="176">
        <f>ROUND(E73*J73,2)</f>
        <v>0</v>
      </c>
      <c r="L73" s="176">
        <v>15</v>
      </c>
      <c r="M73" s="176">
        <f>G73*(1+L73/100)</f>
        <v>0</v>
      </c>
      <c r="N73" s="176">
        <v>0</v>
      </c>
      <c r="O73" s="176">
        <f>ROUND(E73*N73,2)</f>
        <v>0</v>
      </c>
      <c r="P73" s="176">
        <v>0</v>
      </c>
      <c r="Q73" s="176">
        <f>ROUND(E73*P73,2)</f>
        <v>0</v>
      </c>
      <c r="R73" s="176" t="s">
        <v>778</v>
      </c>
      <c r="S73" s="176" t="s">
        <v>296</v>
      </c>
      <c r="T73" s="177" t="s">
        <v>779</v>
      </c>
      <c r="U73" s="162">
        <v>1</v>
      </c>
      <c r="V73" s="162">
        <f>ROUND(E73*U73,2)</f>
        <v>14</v>
      </c>
      <c r="W73" s="162"/>
      <c r="X73" s="152"/>
      <c r="Y73" s="152"/>
      <c r="Z73" s="152"/>
      <c r="AA73" s="152"/>
      <c r="AB73" s="152"/>
      <c r="AC73" s="152"/>
      <c r="AD73" s="152"/>
      <c r="AE73" s="152"/>
      <c r="AF73" s="152"/>
      <c r="AG73" s="152" t="s">
        <v>780</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72" t="s">
        <v>781</v>
      </c>
      <c r="D74" s="273"/>
      <c r="E74" s="273"/>
      <c r="F74" s="273"/>
      <c r="G74" s="273"/>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329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0" t="s">
        <v>782</v>
      </c>
      <c r="D75" s="271"/>
      <c r="E75" s="271"/>
      <c r="F75" s="271"/>
      <c r="G75" s="271"/>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329</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0" t="s">
        <v>783</v>
      </c>
      <c r="D76" s="271"/>
      <c r="E76" s="271"/>
      <c r="F76" s="271"/>
      <c r="G76" s="271"/>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329</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933</v>
      </c>
      <c r="D77" s="197"/>
      <c r="E77" s="198">
        <v>14</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x14ac:dyDescent="0.2">
      <c r="A78" s="165" t="s">
        <v>291</v>
      </c>
      <c r="B78" s="166" t="s">
        <v>236</v>
      </c>
      <c r="C78" s="186" t="s">
        <v>237</v>
      </c>
      <c r="D78" s="167"/>
      <c r="E78" s="168"/>
      <c r="F78" s="169"/>
      <c r="G78" s="169">
        <f>SUMIF(AG79:AG80,"&lt;&gt;NOR",G79:G80)</f>
        <v>0</v>
      </c>
      <c r="H78" s="169"/>
      <c r="I78" s="169">
        <f>SUM(I79:I80)</f>
        <v>0</v>
      </c>
      <c r="J78" s="169"/>
      <c r="K78" s="169">
        <f>SUM(K79:K80)</f>
        <v>0</v>
      </c>
      <c r="L78" s="169"/>
      <c r="M78" s="169">
        <f>SUM(M79:M80)</f>
        <v>0</v>
      </c>
      <c r="N78" s="169"/>
      <c r="O78" s="169">
        <f>SUM(O79:O80)</f>
        <v>0</v>
      </c>
      <c r="P78" s="169"/>
      <c r="Q78" s="169">
        <f>SUM(Q79:Q80)</f>
        <v>0</v>
      </c>
      <c r="R78" s="169"/>
      <c r="S78" s="169"/>
      <c r="T78" s="170"/>
      <c r="U78" s="164"/>
      <c r="V78" s="164">
        <f>SUM(V79:V80)</f>
        <v>0.49</v>
      </c>
      <c r="W78" s="164"/>
      <c r="AG78" t="s">
        <v>292</v>
      </c>
    </row>
    <row r="79" spans="1:60" ht="33.75" outlineLevel="1" x14ac:dyDescent="0.2">
      <c r="A79" s="171">
        <v>21</v>
      </c>
      <c r="B79" s="172" t="s">
        <v>784</v>
      </c>
      <c r="C79" s="188" t="s">
        <v>785</v>
      </c>
      <c r="D79" s="173" t="s">
        <v>396</v>
      </c>
      <c r="E79" s="174">
        <v>0.5257400000000001</v>
      </c>
      <c r="F79" s="175"/>
      <c r="G79" s="176">
        <f>ROUND(E79*F79,2)</f>
        <v>0</v>
      </c>
      <c r="H79" s="175"/>
      <c r="I79" s="176">
        <f>ROUND(E79*H79,2)</f>
        <v>0</v>
      </c>
      <c r="J79" s="175"/>
      <c r="K79" s="176">
        <f>ROUND(E79*J79,2)</f>
        <v>0</v>
      </c>
      <c r="L79" s="176">
        <v>15</v>
      </c>
      <c r="M79" s="176">
        <f>G79*(1+L79/100)</f>
        <v>0</v>
      </c>
      <c r="N79" s="176">
        <v>0</v>
      </c>
      <c r="O79" s="176">
        <f>ROUND(E79*N79,2)</f>
        <v>0</v>
      </c>
      <c r="P79" s="176">
        <v>0</v>
      </c>
      <c r="Q79" s="176">
        <f>ROUND(E79*P79,2)</f>
        <v>0</v>
      </c>
      <c r="R79" s="176" t="s">
        <v>676</v>
      </c>
      <c r="S79" s="176" t="s">
        <v>296</v>
      </c>
      <c r="T79" s="177" t="s">
        <v>296</v>
      </c>
      <c r="U79" s="162">
        <v>0.9385</v>
      </c>
      <c r="V79" s="162">
        <f>ROUND(E79*U79,2)</f>
        <v>0.49</v>
      </c>
      <c r="W79" s="162"/>
      <c r="X79" s="152"/>
      <c r="Y79" s="152"/>
      <c r="Z79" s="152"/>
      <c r="AA79" s="152"/>
      <c r="AB79" s="152"/>
      <c r="AC79" s="152"/>
      <c r="AD79" s="152"/>
      <c r="AE79" s="152"/>
      <c r="AF79" s="152"/>
      <c r="AG79" s="152" t="s">
        <v>786</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74" t="s">
        <v>787</v>
      </c>
      <c r="D80" s="275"/>
      <c r="E80" s="275"/>
      <c r="F80" s="275"/>
      <c r="G80" s="275"/>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678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x14ac:dyDescent="0.2">
      <c r="A81" s="165" t="s">
        <v>291</v>
      </c>
      <c r="B81" s="166" t="s">
        <v>238</v>
      </c>
      <c r="C81" s="186" t="s">
        <v>239</v>
      </c>
      <c r="D81" s="167"/>
      <c r="E81" s="168"/>
      <c r="F81" s="169"/>
      <c r="G81" s="169">
        <f>SUMIF(AG82:AG92,"&lt;&gt;NOR",G82:G92)</f>
        <v>0</v>
      </c>
      <c r="H81" s="169"/>
      <c r="I81" s="169">
        <f>SUM(I82:I92)</f>
        <v>0</v>
      </c>
      <c r="J81" s="169"/>
      <c r="K81" s="169">
        <f>SUM(K82:K92)</f>
        <v>0</v>
      </c>
      <c r="L81" s="169"/>
      <c r="M81" s="169">
        <f>SUM(M82:M92)</f>
        <v>0</v>
      </c>
      <c r="N81" s="169"/>
      <c r="O81" s="169">
        <f>SUM(O82:O92)</f>
        <v>0.04</v>
      </c>
      <c r="P81" s="169"/>
      <c r="Q81" s="169">
        <f>SUM(Q82:Q92)</f>
        <v>0</v>
      </c>
      <c r="R81" s="169"/>
      <c r="S81" s="169"/>
      <c r="T81" s="170"/>
      <c r="U81" s="164"/>
      <c r="V81" s="164">
        <f>SUM(V82:V92)</f>
        <v>5.85</v>
      </c>
      <c r="W81" s="164"/>
      <c r="AG81" t="s">
        <v>292</v>
      </c>
    </row>
    <row r="82" spans="1:60" outlineLevel="1" x14ac:dyDescent="0.2">
      <c r="A82" s="171">
        <v>22</v>
      </c>
      <c r="B82" s="172" t="s">
        <v>788</v>
      </c>
      <c r="C82" s="188" t="s">
        <v>789</v>
      </c>
      <c r="D82" s="173" t="s">
        <v>404</v>
      </c>
      <c r="E82" s="174">
        <v>9.6945000000000014</v>
      </c>
      <c r="F82" s="175"/>
      <c r="G82" s="176">
        <f>ROUND(E82*F82,2)</f>
        <v>0</v>
      </c>
      <c r="H82" s="175"/>
      <c r="I82" s="176">
        <f>ROUND(E82*H82,2)</f>
        <v>0</v>
      </c>
      <c r="J82" s="175"/>
      <c r="K82" s="176">
        <f>ROUND(E82*J82,2)</f>
        <v>0</v>
      </c>
      <c r="L82" s="176">
        <v>15</v>
      </c>
      <c r="M82" s="176">
        <f>G82*(1+L82/100)</f>
        <v>0</v>
      </c>
      <c r="N82" s="176">
        <v>3.6800000000000001E-3</v>
      </c>
      <c r="O82" s="176">
        <f>ROUND(E82*N82,2)</f>
        <v>0.04</v>
      </c>
      <c r="P82" s="176">
        <v>0</v>
      </c>
      <c r="Q82" s="176">
        <f>ROUND(E82*P82,2)</f>
        <v>0</v>
      </c>
      <c r="R82" s="176" t="s">
        <v>790</v>
      </c>
      <c r="S82" s="176" t="s">
        <v>296</v>
      </c>
      <c r="T82" s="177" t="s">
        <v>296</v>
      </c>
      <c r="U82" s="162">
        <v>0.38500000000000001</v>
      </c>
      <c r="V82" s="162">
        <f>ROUND(E82*U82,2)</f>
        <v>3.73</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04" t="s">
        <v>791</v>
      </c>
      <c r="D83" s="197"/>
      <c r="E83" s="198"/>
      <c r="F83" s="162"/>
      <c r="G83" s="162"/>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680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934</v>
      </c>
      <c r="D84" s="197"/>
      <c r="E84" s="198">
        <v>3</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935</v>
      </c>
      <c r="D85" s="197"/>
      <c r="E85" s="198">
        <v>5.9850000000000003</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4" t="s">
        <v>936</v>
      </c>
      <c r="D86" s="197"/>
      <c r="E86" s="198">
        <v>0.70950000000000002</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8">
        <v>23</v>
      </c>
      <c r="B87" s="179" t="s">
        <v>797</v>
      </c>
      <c r="C87" s="187" t="s">
        <v>798</v>
      </c>
      <c r="D87" s="180" t="s">
        <v>366</v>
      </c>
      <c r="E87" s="181">
        <v>1</v>
      </c>
      <c r="F87" s="182"/>
      <c r="G87" s="183">
        <f>ROUND(E87*F87,2)</f>
        <v>0</v>
      </c>
      <c r="H87" s="182"/>
      <c r="I87" s="183">
        <f>ROUND(E87*H87,2)</f>
        <v>0</v>
      </c>
      <c r="J87" s="182"/>
      <c r="K87" s="183">
        <f>ROUND(E87*J87,2)</f>
        <v>0</v>
      </c>
      <c r="L87" s="183">
        <v>15</v>
      </c>
      <c r="M87" s="183">
        <f>G87*(1+L87/100)</f>
        <v>0</v>
      </c>
      <c r="N87" s="183">
        <v>1.6000000000000001E-4</v>
      </c>
      <c r="O87" s="183">
        <f>ROUND(E87*N87,2)</f>
        <v>0</v>
      </c>
      <c r="P87" s="183">
        <v>0</v>
      </c>
      <c r="Q87" s="183">
        <f>ROUND(E87*P87,2)</f>
        <v>0</v>
      </c>
      <c r="R87" s="183" t="s">
        <v>790</v>
      </c>
      <c r="S87" s="183" t="s">
        <v>296</v>
      </c>
      <c r="T87" s="184" t="s">
        <v>296</v>
      </c>
      <c r="U87" s="162">
        <v>0.1</v>
      </c>
      <c r="V87" s="162">
        <f>ROUND(E87*U87,2)</f>
        <v>0.1</v>
      </c>
      <c r="W87" s="162"/>
      <c r="X87" s="152"/>
      <c r="Y87" s="152"/>
      <c r="Z87" s="152"/>
      <c r="AA87" s="152"/>
      <c r="AB87" s="152"/>
      <c r="AC87" s="152"/>
      <c r="AD87" s="152"/>
      <c r="AE87" s="152"/>
      <c r="AF87" s="152"/>
      <c r="AG87" s="152" t="s">
        <v>324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8">
        <v>24</v>
      </c>
      <c r="B88" s="179" t="s">
        <v>799</v>
      </c>
      <c r="C88" s="187" t="s">
        <v>800</v>
      </c>
      <c r="D88" s="180" t="s">
        <v>366</v>
      </c>
      <c r="E88" s="181">
        <v>5</v>
      </c>
      <c r="F88" s="182"/>
      <c r="G88" s="183">
        <f>ROUND(E88*F88,2)</f>
        <v>0</v>
      </c>
      <c r="H88" s="182"/>
      <c r="I88" s="183">
        <f>ROUND(E88*H88,2)</f>
        <v>0</v>
      </c>
      <c r="J88" s="182"/>
      <c r="K88" s="183">
        <f>ROUND(E88*J88,2)</f>
        <v>0</v>
      </c>
      <c r="L88" s="183">
        <v>15</v>
      </c>
      <c r="M88" s="183">
        <f>G88*(1+L88/100)</f>
        <v>0</v>
      </c>
      <c r="N88" s="183">
        <v>1.7000000000000001E-4</v>
      </c>
      <c r="O88" s="183">
        <f>ROUND(E88*N88,2)</f>
        <v>0</v>
      </c>
      <c r="P88" s="183">
        <v>0</v>
      </c>
      <c r="Q88" s="183">
        <f>ROUND(E88*P88,2)</f>
        <v>0</v>
      </c>
      <c r="R88" s="183" t="s">
        <v>790</v>
      </c>
      <c r="S88" s="183" t="s">
        <v>296</v>
      </c>
      <c r="T88" s="184" t="s">
        <v>296</v>
      </c>
      <c r="U88" s="162">
        <v>0.1</v>
      </c>
      <c r="V88" s="162">
        <f>ROUND(E88*U88,2)</f>
        <v>0.5</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71">
        <v>25</v>
      </c>
      <c r="B89" s="172" t="s">
        <v>801</v>
      </c>
      <c r="C89" s="188" t="s">
        <v>802</v>
      </c>
      <c r="D89" s="173" t="s">
        <v>332</v>
      </c>
      <c r="E89" s="174">
        <v>7.58</v>
      </c>
      <c r="F89" s="175"/>
      <c r="G89" s="176">
        <f>ROUND(E89*F89,2)</f>
        <v>0</v>
      </c>
      <c r="H89" s="175"/>
      <c r="I89" s="176">
        <f>ROUND(E89*H89,2)</f>
        <v>0</v>
      </c>
      <c r="J89" s="175"/>
      <c r="K89" s="176">
        <f>ROUND(E89*J89,2)</f>
        <v>0</v>
      </c>
      <c r="L89" s="176">
        <v>15</v>
      </c>
      <c r="M89" s="176">
        <f>G89*(1+L89/100)</f>
        <v>0</v>
      </c>
      <c r="N89" s="176">
        <v>1.1E-4</v>
      </c>
      <c r="O89" s="176">
        <f>ROUND(E89*N89,2)</f>
        <v>0</v>
      </c>
      <c r="P89" s="176">
        <v>0</v>
      </c>
      <c r="Q89" s="176">
        <f>ROUND(E89*P89,2)</f>
        <v>0</v>
      </c>
      <c r="R89" s="176" t="s">
        <v>790</v>
      </c>
      <c r="S89" s="176" t="s">
        <v>296</v>
      </c>
      <c r="T89" s="177" t="s">
        <v>296</v>
      </c>
      <c r="U89" s="162">
        <v>0.2</v>
      </c>
      <c r="V89" s="162">
        <f>ROUND(E89*U89,2)</f>
        <v>1.52</v>
      </c>
      <c r="W89" s="162"/>
      <c r="X89" s="152"/>
      <c r="Y89" s="152"/>
      <c r="Z89" s="152"/>
      <c r="AA89" s="152"/>
      <c r="AB89" s="152"/>
      <c r="AC89" s="152"/>
      <c r="AD89" s="152"/>
      <c r="AE89" s="152"/>
      <c r="AF89" s="152"/>
      <c r="AG89" s="152" t="s">
        <v>324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937</v>
      </c>
      <c r="D90" s="197"/>
      <c r="E90" s="198">
        <v>7.58</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v>26</v>
      </c>
      <c r="B91" s="160" t="s">
        <v>805</v>
      </c>
      <c r="C91" s="208" t="s">
        <v>806</v>
      </c>
      <c r="D91" s="161" t="s">
        <v>0</v>
      </c>
      <c r="E91" s="203"/>
      <c r="F91" s="163"/>
      <c r="G91" s="162">
        <f>ROUND(E91*F91,2)</f>
        <v>0</v>
      </c>
      <c r="H91" s="163"/>
      <c r="I91" s="162">
        <f>ROUND(E91*H91,2)</f>
        <v>0</v>
      </c>
      <c r="J91" s="163"/>
      <c r="K91" s="162">
        <f>ROUND(E91*J91,2)</f>
        <v>0</v>
      </c>
      <c r="L91" s="162">
        <v>15</v>
      </c>
      <c r="M91" s="162">
        <f>G91*(1+L91/100)</f>
        <v>0</v>
      </c>
      <c r="N91" s="162">
        <v>0</v>
      </c>
      <c r="O91" s="162">
        <f>ROUND(E91*N91,2)</f>
        <v>0</v>
      </c>
      <c r="P91" s="162">
        <v>0</v>
      </c>
      <c r="Q91" s="162">
        <f>ROUND(E91*P91,2)</f>
        <v>0</v>
      </c>
      <c r="R91" s="162" t="s">
        <v>790</v>
      </c>
      <c r="S91" s="162" t="s">
        <v>296</v>
      </c>
      <c r="T91" s="162" t="s">
        <v>296</v>
      </c>
      <c r="U91" s="162">
        <v>0</v>
      </c>
      <c r="V91" s="162">
        <f>ROUND(E91*U91,2)</f>
        <v>0</v>
      </c>
      <c r="W91" s="162"/>
      <c r="X91" s="152"/>
      <c r="Y91" s="152"/>
      <c r="Z91" s="152"/>
      <c r="AA91" s="152"/>
      <c r="AB91" s="152"/>
      <c r="AC91" s="152"/>
      <c r="AD91" s="152"/>
      <c r="AE91" s="152"/>
      <c r="AF91" s="152"/>
      <c r="AG91" s="152" t="s">
        <v>786</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76" t="s">
        <v>807</v>
      </c>
      <c r="D92" s="277"/>
      <c r="E92" s="277"/>
      <c r="F92" s="277"/>
      <c r="G92" s="277"/>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678</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x14ac:dyDescent="0.2">
      <c r="A93" s="165" t="s">
        <v>291</v>
      </c>
      <c r="B93" s="166" t="s">
        <v>246</v>
      </c>
      <c r="C93" s="186" t="s">
        <v>247</v>
      </c>
      <c r="D93" s="167"/>
      <c r="E93" s="168"/>
      <c r="F93" s="169"/>
      <c r="G93" s="169">
        <f>SUMIF(AG94:AG96,"&lt;&gt;NOR",G94:G96)</f>
        <v>0</v>
      </c>
      <c r="H93" s="169"/>
      <c r="I93" s="169">
        <f>SUM(I94:I96)</f>
        <v>0</v>
      </c>
      <c r="J93" s="169"/>
      <c r="K93" s="169">
        <f>SUM(K94:K96)</f>
        <v>0</v>
      </c>
      <c r="L93" s="169"/>
      <c r="M93" s="169">
        <f>SUM(M94:M96)</f>
        <v>0</v>
      </c>
      <c r="N93" s="169"/>
      <c r="O93" s="169">
        <f>SUM(O94:O96)</f>
        <v>0</v>
      </c>
      <c r="P93" s="169"/>
      <c r="Q93" s="169">
        <f>SUM(Q94:Q96)</f>
        <v>0</v>
      </c>
      <c r="R93" s="169"/>
      <c r="S93" s="169"/>
      <c r="T93" s="170"/>
      <c r="U93" s="164"/>
      <c r="V93" s="164">
        <f>SUM(V94:V96)</f>
        <v>0.2</v>
      </c>
      <c r="W93" s="164"/>
      <c r="AG93" t="s">
        <v>292</v>
      </c>
    </row>
    <row r="94" spans="1:60" outlineLevel="1" x14ac:dyDescent="0.2">
      <c r="A94" s="171">
        <v>27</v>
      </c>
      <c r="B94" s="172" t="s">
        <v>808</v>
      </c>
      <c r="C94" s="188" t="s">
        <v>809</v>
      </c>
      <c r="D94" s="173" t="s">
        <v>366</v>
      </c>
      <c r="E94" s="174">
        <v>1</v>
      </c>
      <c r="F94" s="175"/>
      <c r="G94" s="176">
        <f>ROUND(E94*F94,2)</f>
        <v>0</v>
      </c>
      <c r="H94" s="175"/>
      <c r="I94" s="176">
        <f>ROUND(E94*H94,2)</f>
        <v>0</v>
      </c>
      <c r="J94" s="175"/>
      <c r="K94" s="176">
        <f>ROUND(E94*J94,2)</f>
        <v>0</v>
      </c>
      <c r="L94" s="176">
        <v>15</v>
      </c>
      <c r="M94" s="176">
        <f>G94*(1+L94/100)</f>
        <v>0</v>
      </c>
      <c r="N94" s="176">
        <v>0</v>
      </c>
      <c r="O94" s="176">
        <f>ROUND(E94*N94,2)</f>
        <v>0</v>
      </c>
      <c r="P94" s="176">
        <v>1E-3</v>
      </c>
      <c r="Q94" s="176">
        <f>ROUND(E94*P94,2)</f>
        <v>0</v>
      </c>
      <c r="R94" s="176"/>
      <c r="S94" s="176" t="s">
        <v>311</v>
      </c>
      <c r="T94" s="177" t="s">
        <v>296</v>
      </c>
      <c r="U94" s="162">
        <v>0.2</v>
      </c>
      <c r="V94" s="162">
        <f>ROUND(E94*U94,2)</f>
        <v>0.2</v>
      </c>
      <c r="W94" s="162"/>
      <c r="X94" s="152"/>
      <c r="Y94" s="152"/>
      <c r="Z94" s="152"/>
      <c r="AA94" s="152"/>
      <c r="AB94" s="152"/>
      <c r="AC94" s="152"/>
      <c r="AD94" s="152"/>
      <c r="AE94" s="152"/>
      <c r="AF94" s="152"/>
      <c r="AG94" s="152" t="s">
        <v>324</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v>28</v>
      </c>
      <c r="B95" s="160" t="s">
        <v>810</v>
      </c>
      <c r="C95" s="208" t="s">
        <v>811</v>
      </c>
      <c r="D95" s="161" t="s">
        <v>0</v>
      </c>
      <c r="E95" s="203"/>
      <c r="F95" s="163"/>
      <c r="G95" s="162">
        <f>ROUND(E95*F95,2)</f>
        <v>0</v>
      </c>
      <c r="H95" s="163"/>
      <c r="I95" s="162">
        <f>ROUND(E95*H95,2)</f>
        <v>0</v>
      </c>
      <c r="J95" s="163"/>
      <c r="K95" s="162">
        <f>ROUND(E95*J95,2)</f>
        <v>0</v>
      </c>
      <c r="L95" s="162">
        <v>15</v>
      </c>
      <c r="M95" s="162">
        <f>G95*(1+L95/100)</f>
        <v>0</v>
      </c>
      <c r="N95" s="162">
        <v>0</v>
      </c>
      <c r="O95" s="162">
        <f>ROUND(E95*N95,2)</f>
        <v>0</v>
      </c>
      <c r="P95" s="162">
        <v>0</v>
      </c>
      <c r="Q95" s="162">
        <f>ROUND(E95*P95,2)</f>
        <v>0</v>
      </c>
      <c r="R95" s="162" t="s">
        <v>812</v>
      </c>
      <c r="S95" s="162" t="s">
        <v>296</v>
      </c>
      <c r="T95" s="162" t="s">
        <v>296</v>
      </c>
      <c r="U95" s="162">
        <v>0</v>
      </c>
      <c r="V95" s="162">
        <f>ROUND(E95*U95,2)</f>
        <v>0</v>
      </c>
      <c r="W95" s="162"/>
      <c r="X95" s="152"/>
      <c r="Y95" s="152"/>
      <c r="Z95" s="152"/>
      <c r="AA95" s="152"/>
      <c r="AB95" s="152"/>
      <c r="AC95" s="152"/>
      <c r="AD95" s="152"/>
      <c r="AE95" s="152"/>
      <c r="AF95" s="152"/>
      <c r="AG95" s="152" t="s">
        <v>786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6" t="s">
        <v>813</v>
      </c>
      <c r="D96" s="277"/>
      <c r="E96" s="277"/>
      <c r="F96" s="277"/>
      <c r="G96" s="277"/>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678</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248</v>
      </c>
      <c r="C97" s="186" t="s">
        <v>249</v>
      </c>
      <c r="D97" s="167"/>
      <c r="E97" s="168"/>
      <c r="F97" s="169"/>
      <c r="G97" s="169">
        <f>SUMIF(AG98:AG109,"&lt;&gt;NOR",G98:G109)</f>
        <v>0</v>
      </c>
      <c r="H97" s="169"/>
      <c r="I97" s="169">
        <f>SUM(I98:I109)</f>
        <v>0</v>
      </c>
      <c r="J97" s="169"/>
      <c r="K97" s="169">
        <f>SUM(K98:K109)</f>
        <v>0</v>
      </c>
      <c r="L97" s="169"/>
      <c r="M97" s="169">
        <f>SUM(M98:M109)</f>
        <v>0</v>
      </c>
      <c r="N97" s="169"/>
      <c r="O97" s="169">
        <f>SUM(O98:O109)</f>
        <v>0.01</v>
      </c>
      <c r="P97" s="169"/>
      <c r="Q97" s="169">
        <f>SUM(Q98:Q109)</f>
        <v>0</v>
      </c>
      <c r="R97" s="169"/>
      <c r="S97" s="169"/>
      <c r="T97" s="170"/>
      <c r="U97" s="164"/>
      <c r="V97" s="164">
        <f>SUM(V98:V109)</f>
        <v>2.91</v>
      </c>
      <c r="W97" s="164"/>
      <c r="AG97" t="s">
        <v>292</v>
      </c>
    </row>
    <row r="98" spans="1:60" ht="22.5" outlineLevel="1" x14ac:dyDescent="0.2">
      <c r="A98" s="171">
        <v>29</v>
      </c>
      <c r="B98" s="172" t="s">
        <v>814</v>
      </c>
      <c r="C98" s="188" t="s">
        <v>815</v>
      </c>
      <c r="D98" s="173" t="s">
        <v>404</v>
      </c>
      <c r="E98" s="174">
        <v>3</v>
      </c>
      <c r="F98" s="175"/>
      <c r="G98" s="176">
        <f>ROUND(E98*F98,2)</f>
        <v>0</v>
      </c>
      <c r="H98" s="175"/>
      <c r="I98" s="176">
        <f>ROUND(E98*H98,2)</f>
        <v>0</v>
      </c>
      <c r="J98" s="175"/>
      <c r="K98" s="176">
        <f>ROUND(E98*J98,2)</f>
        <v>0</v>
      </c>
      <c r="L98" s="176">
        <v>15</v>
      </c>
      <c r="M98" s="176">
        <f>G98*(1+L98/100)</f>
        <v>0</v>
      </c>
      <c r="N98" s="176">
        <v>4.8300000000000001E-3</v>
      </c>
      <c r="O98" s="176">
        <f>ROUND(E98*N98,2)</f>
        <v>0.01</v>
      </c>
      <c r="P98" s="176">
        <v>0</v>
      </c>
      <c r="Q98" s="176">
        <f>ROUND(E98*P98,2)</f>
        <v>0</v>
      </c>
      <c r="R98" s="176" t="s">
        <v>816</v>
      </c>
      <c r="S98" s="176" t="s">
        <v>296</v>
      </c>
      <c r="T98" s="177" t="s">
        <v>296</v>
      </c>
      <c r="U98" s="162">
        <v>0.97000000000000008</v>
      </c>
      <c r="V98" s="162">
        <f>ROUND(E98*U98,2)</f>
        <v>2.91</v>
      </c>
      <c r="W98" s="162"/>
      <c r="X98" s="152"/>
      <c r="Y98" s="152"/>
      <c r="Z98" s="152"/>
      <c r="AA98" s="152"/>
      <c r="AB98" s="152"/>
      <c r="AC98" s="152"/>
      <c r="AD98" s="152"/>
      <c r="AE98" s="152"/>
      <c r="AF98" s="152"/>
      <c r="AG98" s="152" t="s">
        <v>324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33.75" outlineLevel="1" x14ac:dyDescent="0.2">
      <c r="A99" s="159"/>
      <c r="B99" s="160"/>
      <c r="C99" s="272" t="s">
        <v>817</v>
      </c>
      <c r="D99" s="273"/>
      <c r="E99" s="273"/>
      <c r="F99" s="273"/>
      <c r="G99" s="273"/>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329</v>
      </c>
      <c r="AH99" s="152"/>
      <c r="AI99" s="152"/>
      <c r="AJ99" s="152"/>
      <c r="AK99" s="152"/>
      <c r="AL99" s="152"/>
      <c r="AM99" s="152"/>
      <c r="AN99" s="152"/>
      <c r="AO99" s="152"/>
      <c r="AP99" s="152"/>
      <c r="AQ99" s="152"/>
      <c r="AR99" s="152"/>
      <c r="AS99" s="152"/>
      <c r="AT99" s="152"/>
      <c r="AU99" s="152"/>
      <c r="AV99" s="152"/>
      <c r="AW99" s="152"/>
      <c r="AX99" s="152"/>
      <c r="AY99" s="152"/>
      <c r="AZ99" s="152"/>
      <c r="BA99" s="195" t="str">
        <f>C99</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99" s="152"/>
      <c r="BC99" s="152"/>
      <c r="BD99" s="152"/>
      <c r="BE99" s="152"/>
      <c r="BF99" s="152"/>
      <c r="BG99" s="152"/>
      <c r="BH99" s="152"/>
    </row>
    <row r="100" spans="1:60" outlineLevel="1" x14ac:dyDescent="0.2">
      <c r="A100" s="159"/>
      <c r="B100" s="160"/>
      <c r="C100" s="204" t="s">
        <v>929</v>
      </c>
      <c r="D100" s="197"/>
      <c r="E100" s="198">
        <v>3</v>
      </c>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71">
        <v>30</v>
      </c>
      <c r="B101" s="172" t="s">
        <v>818</v>
      </c>
      <c r="C101" s="188" t="s">
        <v>819</v>
      </c>
      <c r="D101" s="173" t="s">
        <v>404</v>
      </c>
      <c r="E101" s="174">
        <v>3.3000000000000003</v>
      </c>
      <c r="F101" s="175"/>
      <c r="G101" s="176">
        <f>ROUND(E101*F101,2)</f>
        <v>0</v>
      </c>
      <c r="H101" s="175"/>
      <c r="I101" s="176">
        <f>ROUND(E101*H101,2)</f>
        <v>0</v>
      </c>
      <c r="J101" s="175"/>
      <c r="K101" s="176">
        <f>ROUND(E101*J101,2)</f>
        <v>0</v>
      </c>
      <c r="L101" s="176">
        <v>15</v>
      </c>
      <c r="M101" s="176">
        <f>G101*(1+L101/100)</f>
        <v>0</v>
      </c>
      <c r="N101" s="176">
        <v>0</v>
      </c>
      <c r="O101" s="176">
        <f>ROUND(E101*N101,2)</f>
        <v>0</v>
      </c>
      <c r="P101" s="176">
        <v>0</v>
      </c>
      <c r="Q101" s="176">
        <f>ROUND(E101*P101,2)</f>
        <v>0</v>
      </c>
      <c r="R101" s="176"/>
      <c r="S101" s="176" t="s">
        <v>311</v>
      </c>
      <c r="T101" s="177" t="s">
        <v>297</v>
      </c>
      <c r="U101" s="162">
        <v>0</v>
      </c>
      <c r="V101" s="162">
        <f>ROUND(E101*U101,2)</f>
        <v>0</v>
      </c>
      <c r="W101" s="162"/>
      <c r="X101" s="152"/>
      <c r="Y101" s="152"/>
      <c r="Z101" s="152"/>
      <c r="AA101" s="152"/>
      <c r="AB101" s="152"/>
      <c r="AC101" s="152"/>
      <c r="AD101" s="152"/>
      <c r="AE101" s="152"/>
      <c r="AF101" s="152"/>
      <c r="AG101" s="152" t="s">
        <v>664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72" t="s">
        <v>820</v>
      </c>
      <c r="D102" s="273"/>
      <c r="E102" s="273"/>
      <c r="F102" s="273"/>
      <c r="G102" s="273"/>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329</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5" t="s">
        <v>713</v>
      </c>
      <c r="D103" s="199"/>
      <c r="E103" s="200"/>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6" t="s">
        <v>938</v>
      </c>
      <c r="D104" s="199"/>
      <c r="E104" s="200">
        <v>3</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2</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7" t="s">
        <v>716</v>
      </c>
      <c r="D105" s="201"/>
      <c r="E105" s="202">
        <v>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3</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5" t="s">
        <v>717</v>
      </c>
      <c r="D106" s="199"/>
      <c r="E106" s="200"/>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939</v>
      </c>
      <c r="D107" s="197"/>
      <c r="E107" s="198">
        <v>3.3000000000000003</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v>31</v>
      </c>
      <c r="B108" s="160" t="s">
        <v>824</v>
      </c>
      <c r="C108" s="208" t="s">
        <v>825</v>
      </c>
      <c r="D108" s="161" t="s">
        <v>0</v>
      </c>
      <c r="E108" s="203"/>
      <c r="F108" s="163"/>
      <c r="G108" s="162">
        <f>ROUND(E108*F108,2)</f>
        <v>0</v>
      </c>
      <c r="H108" s="163"/>
      <c r="I108" s="162">
        <f>ROUND(E108*H108,2)</f>
        <v>0</v>
      </c>
      <c r="J108" s="163"/>
      <c r="K108" s="162">
        <f>ROUND(E108*J108,2)</f>
        <v>0</v>
      </c>
      <c r="L108" s="162">
        <v>15</v>
      </c>
      <c r="M108" s="162">
        <f>G108*(1+L108/100)</f>
        <v>0</v>
      </c>
      <c r="N108" s="162">
        <v>0</v>
      </c>
      <c r="O108" s="162">
        <f>ROUND(E108*N108,2)</f>
        <v>0</v>
      </c>
      <c r="P108" s="162">
        <v>0</v>
      </c>
      <c r="Q108" s="162">
        <f>ROUND(E108*P108,2)</f>
        <v>0</v>
      </c>
      <c r="R108" s="162" t="s">
        <v>816</v>
      </c>
      <c r="S108" s="162" t="s">
        <v>296</v>
      </c>
      <c r="T108" s="162" t="s">
        <v>296</v>
      </c>
      <c r="U108" s="162">
        <v>0</v>
      </c>
      <c r="V108" s="162">
        <f>ROUND(E108*U108,2)</f>
        <v>0</v>
      </c>
      <c r="W108" s="162"/>
      <c r="X108" s="152"/>
      <c r="Y108" s="152"/>
      <c r="Z108" s="152"/>
      <c r="AA108" s="152"/>
      <c r="AB108" s="152"/>
      <c r="AC108" s="152"/>
      <c r="AD108" s="152"/>
      <c r="AE108" s="152"/>
      <c r="AF108" s="152"/>
      <c r="AG108" s="152" t="s">
        <v>786</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76" t="s">
        <v>813</v>
      </c>
      <c r="D109" s="277"/>
      <c r="E109" s="277"/>
      <c r="F109" s="277"/>
      <c r="G109" s="277"/>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678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x14ac:dyDescent="0.2">
      <c r="A110" s="165" t="s">
        <v>291</v>
      </c>
      <c r="B110" s="166" t="s">
        <v>250</v>
      </c>
      <c r="C110" s="186" t="s">
        <v>251</v>
      </c>
      <c r="D110" s="167"/>
      <c r="E110" s="168"/>
      <c r="F110" s="169"/>
      <c r="G110" s="169">
        <f>SUMIF(AG111:AG112,"&lt;&gt;NOR",G111:G112)</f>
        <v>0</v>
      </c>
      <c r="H110" s="169"/>
      <c r="I110" s="169">
        <f>SUM(I111:I112)</f>
        <v>0</v>
      </c>
      <c r="J110" s="169"/>
      <c r="K110" s="169">
        <f>SUM(K111:K112)</f>
        <v>0</v>
      </c>
      <c r="L110" s="169"/>
      <c r="M110" s="169">
        <f>SUM(M111:M112)</f>
        <v>0</v>
      </c>
      <c r="N110" s="169"/>
      <c r="O110" s="169">
        <f>SUM(O111:O112)</f>
        <v>0</v>
      </c>
      <c r="P110" s="169"/>
      <c r="Q110" s="169">
        <f>SUM(Q111:Q112)</f>
        <v>0</v>
      </c>
      <c r="R110" s="169"/>
      <c r="S110" s="169"/>
      <c r="T110" s="170"/>
      <c r="U110" s="164"/>
      <c r="V110" s="164">
        <f>SUM(V111:V112)</f>
        <v>0.38</v>
      </c>
      <c r="W110" s="164"/>
      <c r="AG110" t="s">
        <v>292</v>
      </c>
    </row>
    <row r="111" spans="1:60" ht="22.5" outlineLevel="1" x14ac:dyDescent="0.2">
      <c r="A111" s="171">
        <v>32</v>
      </c>
      <c r="B111" s="172" t="s">
        <v>826</v>
      </c>
      <c r="C111" s="188" t="s">
        <v>827</v>
      </c>
      <c r="D111" s="173" t="s">
        <v>404</v>
      </c>
      <c r="E111" s="174">
        <v>3</v>
      </c>
      <c r="F111" s="175"/>
      <c r="G111" s="176">
        <f>ROUND(E111*F111,2)</f>
        <v>0</v>
      </c>
      <c r="H111" s="175"/>
      <c r="I111" s="176">
        <f>ROUND(E111*H111,2)</f>
        <v>0</v>
      </c>
      <c r="J111" s="175"/>
      <c r="K111" s="176">
        <f>ROUND(E111*J111,2)</f>
        <v>0</v>
      </c>
      <c r="L111" s="176">
        <v>15</v>
      </c>
      <c r="M111" s="176">
        <f>G111*(1+L111/100)</f>
        <v>0</v>
      </c>
      <c r="N111" s="176">
        <v>0</v>
      </c>
      <c r="O111" s="176">
        <f>ROUND(E111*N111,2)</f>
        <v>0</v>
      </c>
      <c r="P111" s="176">
        <v>1E-3</v>
      </c>
      <c r="Q111" s="176">
        <f>ROUND(E111*P111,2)</f>
        <v>0</v>
      </c>
      <c r="R111" s="176" t="s">
        <v>828</v>
      </c>
      <c r="S111" s="176" t="s">
        <v>296</v>
      </c>
      <c r="T111" s="177" t="s">
        <v>296</v>
      </c>
      <c r="U111" s="162">
        <v>0.128</v>
      </c>
      <c r="V111" s="162">
        <f>ROUND(E111*U111,2)</f>
        <v>0.38</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929</v>
      </c>
      <c r="D112" s="197"/>
      <c r="E112" s="198">
        <v>3</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
      <c r="A113" s="165" t="s">
        <v>291</v>
      </c>
      <c r="B113" s="166" t="s">
        <v>252</v>
      </c>
      <c r="C113" s="186" t="s">
        <v>253</v>
      </c>
      <c r="D113" s="167"/>
      <c r="E113" s="168"/>
      <c r="F113" s="169"/>
      <c r="G113" s="169">
        <f>SUMIF(AG114:AG122,"&lt;&gt;NOR",G114:G122)</f>
        <v>0</v>
      </c>
      <c r="H113" s="169"/>
      <c r="I113" s="169">
        <f>SUM(I114:I122)</f>
        <v>0</v>
      </c>
      <c r="J113" s="169"/>
      <c r="K113" s="169">
        <f>SUM(K114:K122)</f>
        <v>0</v>
      </c>
      <c r="L113" s="169"/>
      <c r="M113" s="169">
        <f>SUM(M114:M122)</f>
        <v>0</v>
      </c>
      <c r="N113" s="169"/>
      <c r="O113" s="169">
        <f>SUM(O114:O122)</f>
        <v>0.06</v>
      </c>
      <c r="P113" s="169"/>
      <c r="Q113" s="169">
        <f>SUM(Q114:Q122)</f>
        <v>0</v>
      </c>
      <c r="R113" s="169"/>
      <c r="S113" s="169"/>
      <c r="T113" s="170"/>
      <c r="U113" s="164"/>
      <c r="V113" s="164">
        <f>SUM(V114:V122)</f>
        <v>13.57</v>
      </c>
      <c r="W113" s="164"/>
      <c r="AG113" t="s">
        <v>292</v>
      </c>
    </row>
    <row r="114" spans="1:60" ht="22.5" outlineLevel="1" x14ac:dyDescent="0.2">
      <c r="A114" s="171">
        <v>33</v>
      </c>
      <c r="B114" s="172" t="s">
        <v>829</v>
      </c>
      <c r="C114" s="188" t="s">
        <v>830</v>
      </c>
      <c r="D114" s="173" t="s">
        <v>404</v>
      </c>
      <c r="E114" s="174">
        <v>12.63</v>
      </c>
      <c r="F114" s="175"/>
      <c r="G114" s="176">
        <f>ROUND(E114*F114,2)</f>
        <v>0</v>
      </c>
      <c r="H114" s="175"/>
      <c r="I114" s="176">
        <f>ROUND(E114*H114,2)</f>
        <v>0</v>
      </c>
      <c r="J114" s="175"/>
      <c r="K114" s="176">
        <f>ROUND(E114*J114,2)</f>
        <v>0</v>
      </c>
      <c r="L114" s="176">
        <v>15</v>
      </c>
      <c r="M114" s="176">
        <f>G114*(1+L114/100)</f>
        <v>0</v>
      </c>
      <c r="N114" s="176">
        <v>5.0300000000000006E-3</v>
      </c>
      <c r="O114" s="176">
        <f>ROUND(E114*N114,2)</f>
        <v>0.06</v>
      </c>
      <c r="P114" s="176">
        <v>0</v>
      </c>
      <c r="Q114" s="176">
        <f>ROUND(E114*P114,2)</f>
        <v>0</v>
      </c>
      <c r="R114" s="176" t="s">
        <v>816</v>
      </c>
      <c r="S114" s="176" t="s">
        <v>296</v>
      </c>
      <c r="T114" s="177" t="s">
        <v>296</v>
      </c>
      <c r="U114" s="162">
        <v>1.0746000000000002</v>
      </c>
      <c r="V114" s="162">
        <f>ROUND(E114*U114,2)</f>
        <v>13.57</v>
      </c>
      <c r="W114" s="162"/>
      <c r="X114" s="152"/>
      <c r="Y114" s="152"/>
      <c r="Z114" s="152"/>
      <c r="AA114" s="152"/>
      <c r="AB114" s="152"/>
      <c r="AC114" s="152"/>
      <c r="AD114" s="152"/>
      <c r="AE114" s="152"/>
      <c r="AF114" s="152"/>
      <c r="AG114" s="152" t="s">
        <v>324</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33.75" outlineLevel="1" x14ac:dyDescent="0.2">
      <c r="A115" s="159"/>
      <c r="B115" s="160"/>
      <c r="C115" s="272" t="s">
        <v>940</v>
      </c>
      <c r="D115" s="273"/>
      <c r="E115" s="273"/>
      <c r="F115" s="273"/>
      <c r="G115" s="273"/>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329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95" t="str">
        <f>C115</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15" s="152"/>
      <c r="BC115" s="152"/>
      <c r="BD115" s="152"/>
      <c r="BE115" s="152"/>
      <c r="BF115" s="152"/>
      <c r="BG115" s="152"/>
      <c r="BH115" s="152"/>
    </row>
    <row r="116" spans="1:60" outlineLevel="1" x14ac:dyDescent="0.2">
      <c r="A116" s="159"/>
      <c r="B116" s="160"/>
      <c r="C116" s="204" t="s">
        <v>941</v>
      </c>
      <c r="D116" s="197"/>
      <c r="E116" s="198">
        <v>6.4050000000000002</v>
      </c>
      <c r="F116" s="162"/>
      <c r="G116" s="162"/>
      <c r="H116" s="162"/>
      <c r="I116" s="162"/>
      <c r="J116" s="162"/>
      <c r="K116" s="162"/>
      <c r="L116" s="162"/>
      <c r="M116" s="162"/>
      <c r="N116" s="162"/>
      <c r="O116" s="162"/>
      <c r="P116" s="162"/>
      <c r="Q116" s="162"/>
      <c r="R116" s="162"/>
      <c r="S116" s="162"/>
      <c r="T116" s="162"/>
      <c r="U116" s="162"/>
      <c r="V116" s="162"/>
      <c r="W116" s="162"/>
      <c r="X116" s="152"/>
      <c r="Y116" s="152"/>
      <c r="Z116" s="152"/>
      <c r="AA116" s="152"/>
      <c r="AB116" s="152"/>
      <c r="AC116" s="152"/>
      <c r="AD116" s="152"/>
      <c r="AE116" s="152"/>
      <c r="AF116" s="152"/>
      <c r="AG116" s="152" t="s">
        <v>680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04" t="s">
        <v>942</v>
      </c>
      <c r="D117" s="197"/>
      <c r="E117" s="198">
        <v>7.0950000000000006</v>
      </c>
      <c r="F117" s="162"/>
      <c r="G117" s="162"/>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680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04" t="s">
        <v>836</v>
      </c>
      <c r="D118" s="197"/>
      <c r="E118" s="198">
        <v>-0.89999999999999991</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04" t="s">
        <v>943</v>
      </c>
      <c r="D119" s="197"/>
      <c r="E119" s="198">
        <v>3.0000000000000002E-2</v>
      </c>
      <c r="F119" s="162"/>
      <c r="G119" s="162"/>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680</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1">
        <v>34</v>
      </c>
      <c r="B120" s="172" t="s">
        <v>843</v>
      </c>
      <c r="C120" s="188" t="s">
        <v>844</v>
      </c>
      <c r="D120" s="173" t="s">
        <v>404</v>
      </c>
      <c r="E120" s="174">
        <v>13.482000000000001</v>
      </c>
      <c r="F120" s="175"/>
      <c r="G120" s="176">
        <f>ROUND(E120*F120,2)</f>
        <v>0</v>
      </c>
      <c r="H120" s="175"/>
      <c r="I120" s="176">
        <f>ROUND(E120*H120,2)</f>
        <v>0</v>
      </c>
      <c r="J120" s="175"/>
      <c r="K120" s="176">
        <f>ROUND(E120*J120,2)</f>
        <v>0</v>
      </c>
      <c r="L120" s="176">
        <v>15</v>
      </c>
      <c r="M120" s="176">
        <f>G120*(1+L120/100)</f>
        <v>0</v>
      </c>
      <c r="N120" s="176">
        <v>0</v>
      </c>
      <c r="O120" s="176">
        <f>ROUND(E120*N120,2)</f>
        <v>0</v>
      </c>
      <c r="P120" s="176">
        <v>0</v>
      </c>
      <c r="Q120" s="176">
        <f>ROUND(E120*P120,2)</f>
        <v>0</v>
      </c>
      <c r="R120" s="176"/>
      <c r="S120" s="176" t="s">
        <v>311</v>
      </c>
      <c r="T120" s="177" t="s">
        <v>297</v>
      </c>
      <c r="U120" s="162">
        <v>0</v>
      </c>
      <c r="V120" s="162">
        <f>ROUND(E120*U120,2)</f>
        <v>0</v>
      </c>
      <c r="W120" s="162"/>
      <c r="X120" s="152"/>
      <c r="Y120" s="152"/>
      <c r="Z120" s="152"/>
      <c r="AA120" s="152"/>
      <c r="AB120" s="152"/>
      <c r="AC120" s="152"/>
      <c r="AD120" s="152"/>
      <c r="AE120" s="152"/>
      <c r="AF120" s="152"/>
      <c r="AG120" s="152" t="s">
        <v>664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04" t="s">
        <v>944</v>
      </c>
      <c r="D121" s="197"/>
      <c r="E121" s="198">
        <v>13.482000000000001</v>
      </c>
      <c r="F121" s="162"/>
      <c r="G121" s="162"/>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680</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v>35</v>
      </c>
      <c r="B122" s="160" t="s">
        <v>846</v>
      </c>
      <c r="C122" s="208" t="s">
        <v>847</v>
      </c>
      <c r="D122" s="161" t="s">
        <v>0</v>
      </c>
      <c r="E122" s="203"/>
      <c r="F122" s="163"/>
      <c r="G122" s="162">
        <f>ROUND(E122*F122,2)</f>
        <v>0</v>
      </c>
      <c r="H122" s="163"/>
      <c r="I122" s="162">
        <f>ROUND(E122*H122,2)</f>
        <v>0</v>
      </c>
      <c r="J122" s="163"/>
      <c r="K122" s="162">
        <f>ROUND(E122*J122,2)</f>
        <v>0</v>
      </c>
      <c r="L122" s="162">
        <v>15</v>
      </c>
      <c r="M122" s="162">
        <f>G122*(1+L122/100)</f>
        <v>0</v>
      </c>
      <c r="N122" s="162">
        <v>0</v>
      </c>
      <c r="O122" s="162">
        <f>ROUND(E122*N122,2)</f>
        <v>0</v>
      </c>
      <c r="P122" s="162">
        <v>0</v>
      </c>
      <c r="Q122" s="162">
        <f>ROUND(E122*P122,2)</f>
        <v>0</v>
      </c>
      <c r="R122" s="162" t="s">
        <v>816</v>
      </c>
      <c r="S122" s="162" t="s">
        <v>296</v>
      </c>
      <c r="T122" s="162" t="s">
        <v>296</v>
      </c>
      <c r="U122" s="162">
        <v>0</v>
      </c>
      <c r="V122" s="162">
        <f>ROUND(E122*U122,2)</f>
        <v>0</v>
      </c>
      <c r="W122" s="162"/>
      <c r="X122" s="152"/>
      <c r="Y122" s="152"/>
      <c r="Z122" s="152"/>
      <c r="AA122" s="152"/>
      <c r="AB122" s="152"/>
      <c r="AC122" s="152"/>
      <c r="AD122" s="152"/>
      <c r="AE122" s="152"/>
      <c r="AF122" s="152"/>
      <c r="AG122" s="152" t="s">
        <v>786</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
      <c r="A123" s="165" t="s">
        <v>291</v>
      </c>
      <c r="B123" s="166" t="s">
        <v>254</v>
      </c>
      <c r="C123" s="186" t="s">
        <v>255</v>
      </c>
      <c r="D123" s="167"/>
      <c r="E123" s="168"/>
      <c r="F123" s="169"/>
      <c r="G123" s="169">
        <f>SUMIF(AG124:AG126,"&lt;&gt;NOR",G124:G126)</f>
        <v>0</v>
      </c>
      <c r="H123" s="169"/>
      <c r="I123" s="169">
        <f>SUM(I124:I126)</f>
        <v>0</v>
      </c>
      <c r="J123" s="169"/>
      <c r="K123" s="169">
        <f>SUM(K124:K126)</f>
        <v>0</v>
      </c>
      <c r="L123" s="169"/>
      <c r="M123" s="169">
        <f>SUM(M124:M126)</f>
        <v>0</v>
      </c>
      <c r="N123" s="169"/>
      <c r="O123" s="169">
        <f>SUM(O124:O126)</f>
        <v>0</v>
      </c>
      <c r="P123" s="169"/>
      <c r="Q123" s="169">
        <f>SUM(Q124:Q126)</f>
        <v>0</v>
      </c>
      <c r="R123" s="169"/>
      <c r="S123" s="169"/>
      <c r="T123" s="170"/>
      <c r="U123" s="164"/>
      <c r="V123" s="164">
        <f>SUM(V124:V126)</f>
        <v>0</v>
      </c>
      <c r="W123" s="164"/>
      <c r="AG123" t="s">
        <v>292</v>
      </c>
    </row>
    <row r="124" spans="1:60" outlineLevel="1" x14ac:dyDescent="0.2">
      <c r="A124" s="171">
        <v>36</v>
      </c>
      <c r="B124" s="172" t="s">
        <v>848</v>
      </c>
      <c r="C124" s="188" t="s">
        <v>849</v>
      </c>
      <c r="D124" s="173" t="s">
        <v>404</v>
      </c>
      <c r="E124" s="174">
        <v>6.3500000000000005</v>
      </c>
      <c r="F124" s="175"/>
      <c r="G124" s="176">
        <f>ROUND(E124*F124,2)</f>
        <v>0</v>
      </c>
      <c r="H124" s="175"/>
      <c r="I124" s="176">
        <f>ROUND(E124*H124,2)</f>
        <v>0</v>
      </c>
      <c r="J124" s="175"/>
      <c r="K124" s="176">
        <f>ROUND(E124*J124,2)</f>
        <v>0</v>
      </c>
      <c r="L124" s="176">
        <v>15</v>
      </c>
      <c r="M124" s="176">
        <f>G124*(1+L124/100)</f>
        <v>0</v>
      </c>
      <c r="N124" s="176">
        <v>2.2000000000000001E-4</v>
      </c>
      <c r="O124" s="176">
        <f>ROUND(E124*N124,2)</f>
        <v>0</v>
      </c>
      <c r="P124" s="176">
        <v>0</v>
      </c>
      <c r="Q124" s="176">
        <f>ROUND(E124*P124,2)</f>
        <v>0</v>
      </c>
      <c r="R124" s="176" t="s">
        <v>839</v>
      </c>
      <c r="S124" s="176" t="s">
        <v>296</v>
      </c>
      <c r="T124" s="177" t="s">
        <v>296</v>
      </c>
      <c r="U124" s="162">
        <v>0</v>
      </c>
      <c r="V124" s="162">
        <f>ROUND(E124*U124,2)</f>
        <v>0</v>
      </c>
      <c r="W124" s="162"/>
      <c r="X124" s="152"/>
      <c r="Y124" s="152"/>
      <c r="Z124" s="152"/>
      <c r="AA124" s="152"/>
      <c r="AB124" s="152"/>
      <c r="AC124" s="152"/>
      <c r="AD124" s="152"/>
      <c r="AE124" s="152"/>
      <c r="AF124" s="152"/>
      <c r="AG124" s="152" t="s">
        <v>840</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04" t="s">
        <v>924</v>
      </c>
      <c r="D125" s="197"/>
      <c r="E125" s="198">
        <v>18.950000000000003</v>
      </c>
      <c r="F125" s="162"/>
      <c r="G125" s="162"/>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680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4" t="s">
        <v>925</v>
      </c>
      <c r="D126" s="197"/>
      <c r="E126" s="198">
        <v>-12.6</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x14ac:dyDescent="0.2">
      <c r="A127" s="165" t="s">
        <v>291</v>
      </c>
      <c r="B127" s="166" t="s">
        <v>256</v>
      </c>
      <c r="C127" s="186" t="s">
        <v>257</v>
      </c>
      <c r="D127" s="167"/>
      <c r="E127" s="168"/>
      <c r="F127" s="169"/>
      <c r="G127" s="169">
        <f>SUMIF(AG128:AG128,"&lt;&gt;NOR",G128:G128)</f>
        <v>0</v>
      </c>
      <c r="H127" s="169"/>
      <c r="I127" s="169">
        <f>SUM(I128:I128)</f>
        <v>0</v>
      </c>
      <c r="J127" s="169"/>
      <c r="K127" s="169">
        <f>SUM(K128:K128)</f>
        <v>0</v>
      </c>
      <c r="L127" s="169"/>
      <c r="M127" s="169">
        <f>SUM(M128:M128)</f>
        <v>0</v>
      </c>
      <c r="N127" s="169"/>
      <c r="O127" s="169">
        <f>SUM(O128:O128)</f>
        <v>0</v>
      </c>
      <c r="P127" s="169"/>
      <c r="Q127" s="169">
        <f>SUM(Q128:Q128)</f>
        <v>0</v>
      </c>
      <c r="R127" s="169"/>
      <c r="S127" s="169"/>
      <c r="T127" s="170"/>
      <c r="U127" s="164"/>
      <c r="V127" s="164">
        <f>SUM(V128:V128)</f>
        <v>0</v>
      </c>
      <c r="W127" s="164"/>
      <c r="AG127" t="s">
        <v>292</v>
      </c>
    </row>
    <row r="128" spans="1:60" ht="22.5" outlineLevel="1" x14ac:dyDescent="0.2">
      <c r="A128" s="178">
        <v>37</v>
      </c>
      <c r="B128" s="179" t="s">
        <v>850</v>
      </c>
      <c r="C128" s="187" t="s">
        <v>851</v>
      </c>
      <c r="D128" s="180" t="s">
        <v>310</v>
      </c>
      <c r="E128" s="181">
        <v>1</v>
      </c>
      <c r="F128" s="182"/>
      <c r="G128" s="183">
        <f>ROUND(E128*F128,2)</f>
        <v>0</v>
      </c>
      <c r="H128" s="182"/>
      <c r="I128" s="183">
        <f>ROUND(E128*H128,2)</f>
        <v>0</v>
      </c>
      <c r="J128" s="182"/>
      <c r="K128" s="183">
        <f>ROUND(E128*J128,2)</f>
        <v>0</v>
      </c>
      <c r="L128" s="183">
        <v>15</v>
      </c>
      <c r="M128" s="183">
        <f>G128*(1+L128/100)</f>
        <v>0</v>
      </c>
      <c r="N128" s="183">
        <v>0</v>
      </c>
      <c r="O128" s="183">
        <f>ROUND(E128*N128,2)</f>
        <v>0</v>
      </c>
      <c r="P128" s="183">
        <v>0</v>
      </c>
      <c r="Q128" s="183">
        <f>ROUND(E128*P128,2)</f>
        <v>0</v>
      </c>
      <c r="R128" s="183"/>
      <c r="S128" s="183" t="s">
        <v>311</v>
      </c>
      <c r="T128" s="184" t="s">
        <v>297</v>
      </c>
      <c r="U128" s="162">
        <v>0</v>
      </c>
      <c r="V128" s="162">
        <f>ROUND(E128*U128,2)</f>
        <v>0</v>
      </c>
      <c r="W128" s="162"/>
      <c r="X128" s="152"/>
      <c r="Y128" s="152"/>
      <c r="Z128" s="152"/>
      <c r="AA128" s="152"/>
      <c r="AB128" s="152"/>
      <c r="AC128" s="152"/>
      <c r="AD128" s="152"/>
      <c r="AE128" s="152"/>
      <c r="AF128" s="152"/>
      <c r="AG128" s="152" t="s">
        <v>664</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x14ac:dyDescent="0.2">
      <c r="A129" s="165" t="s">
        <v>291</v>
      </c>
      <c r="B129" s="166" t="s">
        <v>258</v>
      </c>
      <c r="C129" s="186" t="s">
        <v>259</v>
      </c>
      <c r="D129" s="167"/>
      <c r="E129" s="168"/>
      <c r="F129" s="169"/>
      <c r="G129" s="169">
        <f>SUMIF(AG130:AG130,"&lt;&gt;NOR",G130:G130)</f>
        <v>0</v>
      </c>
      <c r="H129" s="169"/>
      <c r="I129" s="169">
        <f>SUM(I130:I130)</f>
        <v>0</v>
      </c>
      <c r="J129" s="169"/>
      <c r="K129" s="169">
        <f>SUM(K130:K130)</f>
        <v>0</v>
      </c>
      <c r="L129" s="169"/>
      <c r="M129" s="169">
        <f>SUM(M130:M130)</f>
        <v>0</v>
      </c>
      <c r="N129" s="169"/>
      <c r="O129" s="169">
        <f>SUM(O130:O130)</f>
        <v>0</v>
      </c>
      <c r="P129" s="169"/>
      <c r="Q129" s="169">
        <f>SUM(Q130:Q130)</f>
        <v>0</v>
      </c>
      <c r="R129" s="169"/>
      <c r="S129" s="169"/>
      <c r="T129" s="170"/>
      <c r="U129" s="164"/>
      <c r="V129" s="164">
        <f>SUM(V130:V130)</f>
        <v>0</v>
      </c>
      <c r="W129" s="164"/>
      <c r="AG129" t="s">
        <v>292</v>
      </c>
    </row>
    <row r="130" spans="1:60" ht="22.5" outlineLevel="1" x14ac:dyDescent="0.2">
      <c r="A130" s="178">
        <v>38</v>
      </c>
      <c r="B130" s="179" t="s">
        <v>852</v>
      </c>
      <c r="C130" s="187" t="s">
        <v>853</v>
      </c>
      <c r="D130" s="180" t="s">
        <v>310</v>
      </c>
      <c r="E130" s="181">
        <v>1</v>
      </c>
      <c r="F130" s="182"/>
      <c r="G130" s="183">
        <f>ROUND(E130*F130,2)</f>
        <v>0</v>
      </c>
      <c r="H130" s="182"/>
      <c r="I130" s="183">
        <f>ROUND(E130*H130,2)</f>
        <v>0</v>
      </c>
      <c r="J130" s="182"/>
      <c r="K130" s="183">
        <f>ROUND(E130*J130,2)</f>
        <v>0</v>
      </c>
      <c r="L130" s="183">
        <v>15</v>
      </c>
      <c r="M130" s="183">
        <f>G130*(1+L130/100)</f>
        <v>0</v>
      </c>
      <c r="N130" s="183">
        <v>0</v>
      </c>
      <c r="O130" s="183">
        <f>ROUND(E130*N130,2)</f>
        <v>0</v>
      </c>
      <c r="P130" s="183">
        <v>0</v>
      </c>
      <c r="Q130" s="183">
        <f>ROUND(E130*P130,2)</f>
        <v>0</v>
      </c>
      <c r="R130" s="183"/>
      <c r="S130" s="183" t="s">
        <v>311</v>
      </c>
      <c r="T130" s="184" t="s">
        <v>297</v>
      </c>
      <c r="U130" s="162">
        <v>0</v>
      </c>
      <c r="V130" s="162">
        <f>ROUND(E130*U130,2)</f>
        <v>0</v>
      </c>
      <c r="W130" s="162"/>
      <c r="X130" s="152"/>
      <c r="Y130" s="152"/>
      <c r="Z130" s="152"/>
      <c r="AA130" s="152"/>
      <c r="AB130" s="152"/>
      <c r="AC130" s="152"/>
      <c r="AD130" s="152"/>
      <c r="AE130" s="152"/>
      <c r="AF130" s="152"/>
      <c r="AG130" s="152" t="s">
        <v>664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5" t="s">
        <v>291</v>
      </c>
      <c r="B131" s="166" t="s">
        <v>260</v>
      </c>
      <c r="C131" s="186" t="s">
        <v>261</v>
      </c>
      <c r="D131" s="167"/>
      <c r="E131" s="168"/>
      <c r="F131" s="169"/>
      <c r="G131" s="169">
        <f>SUMIF(AG132:AG137,"&lt;&gt;NOR",G132:G137)</f>
        <v>0</v>
      </c>
      <c r="H131" s="169"/>
      <c r="I131" s="169">
        <f>SUM(I132:I137)</f>
        <v>0</v>
      </c>
      <c r="J131" s="169"/>
      <c r="K131" s="169">
        <f>SUM(K132:K137)</f>
        <v>0</v>
      </c>
      <c r="L131" s="169"/>
      <c r="M131" s="169">
        <f>SUM(M132:M137)</f>
        <v>0</v>
      </c>
      <c r="N131" s="169"/>
      <c r="O131" s="169">
        <f>SUM(O132:O137)</f>
        <v>0</v>
      </c>
      <c r="P131" s="169"/>
      <c r="Q131" s="169">
        <f>SUM(Q132:Q137)</f>
        <v>0</v>
      </c>
      <c r="R131" s="169"/>
      <c r="S131" s="169"/>
      <c r="T131" s="170"/>
      <c r="U131" s="164"/>
      <c r="V131" s="164">
        <f>SUM(V132:V137)</f>
        <v>2.29</v>
      </c>
      <c r="W131" s="164"/>
      <c r="AG131" t="s">
        <v>292</v>
      </c>
    </row>
    <row r="132" spans="1:60" outlineLevel="1" x14ac:dyDescent="0.2">
      <c r="A132" s="178">
        <v>39</v>
      </c>
      <c r="B132" s="179" t="s">
        <v>854</v>
      </c>
      <c r="C132" s="187" t="s">
        <v>855</v>
      </c>
      <c r="D132" s="180" t="s">
        <v>396</v>
      </c>
      <c r="E132" s="181">
        <v>1.3014600000000001</v>
      </c>
      <c r="F132" s="182"/>
      <c r="G132" s="183">
        <f t="shared" ref="G132:G137" si="0">ROUND(E132*F132,2)</f>
        <v>0</v>
      </c>
      <c r="H132" s="182"/>
      <c r="I132" s="183">
        <f t="shared" ref="I132:I137" si="1">ROUND(E132*H132,2)</f>
        <v>0</v>
      </c>
      <c r="J132" s="182"/>
      <c r="K132" s="183">
        <f t="shared" ref="K132:K137" si="2">ROUND(E132*J132,2)</f>
        <v>0</v>
      </c>
      <c r="L132" s="183">
        <v>15</v>
      </c>
      <c r="M132" s="183">
        <f t="shared" ref="M132:M137" si="3">G132*(1+L132/100)</f>
        <v>0</v>
      </c>
      <c r="N132" s="183">
        <v>0</v>
      </c>
      <c r="O132" s="183">
        <f t="shared" ref="O132:O137" si="4">ROUND(E132*N132,2)</f>
        <v>0</v>
      </c>
      <c r="P132" s="183">
        <v>0</v>
      </c>
      <c r="Q132" s="183">
        <f t="shared" ref="Q132:Q137" si="5">ROUND(E132*P132,2)</f>
        <v>0</v>
      </c>
      <c r="R132" s="183" t="s">
        <v>749</v>
      </c>
      <c r="S132" s="183" t="s">
        <v>296</v>
      </c>
      <c r="T132" s="184" t="s">
        <v>296</v>
      </c>
      <c r="U132" s="162">
        <v>0.49000000000000005</v>
      </c>
      <c r="V132" s="162">
        <f t="shared" ref="V132:V137" si="6">ROUND(E132*U132,2)</f>
        <v>0.64</v>
      </c>
      <c r="W132" s="162"/>
      <c r="X132" s="152"/>
      <c r="Y132" s="152"/>
      <c r="Z132" s="152"/>
      <c r="AA132" s="152"/>
      <c r="AB132" s="152"/>
      <c r="AC132" s="152"/>
      <c r="AD132" s="152"/>
      <c r="AE132" s="152"/>
      <c r="AF132" s="152"/>
      <c r="AG132" s="152" t="s">
        <v>856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8">
        <v>40</v>
      </c>
      <c r="B133" s="179" t="s">
        <v>857</v>
      </c>
      <c r="C133" s="187" t="s">
        <v>858</v>
      </c>
      <c r="D133" s="180" t="s">
        <v>396</v>
      </c>
      <c r="E133" s="181">
        <v>31.235140000000001</v>
      </c>
      <c r="F133" s="182"/>
      <c r="G133" s="183">
        <f t="shared" si="0"/>
        <v>0</v>
      </c>
      <c r="H133" s="182"/>
      <c r="I133" s="183">
        <f t="shared" si="1"/>
        <v>0</v>
      </c>
      <c r="J133" s="182"/>
      <c r="K133" s="183">
        <f t="shared" si="2"/>
        <v>0</v>
      </c>
      <c r="L133" s="183">
        <v>15</v>
      </c>
      <c r="M133" s="183">
        <f t="shared" si="3"/>
        <v>0</v>
      </c>
      <c r="N133" s="183">
        <v>0</v>
      </c>
      <c r="O133" s="183">
        <f t="shared" si="4"/>
        <v>0</v>
      </c>
      <c r="P133" s="183">
        <v>0</v>
      </c>
      <c r="Q133" s="183">
        <f t="shared" si="5"/>
        <v>0</v>
      </c>
      <c r="R133" s="183" t="s">
        <v>749</v>
      </c>
      <c r="S133" s="183" t="s">
        <v>296</v>
      </c>
      <c r="T133" s="184" t="s">
        <v>296</v>
      </c>
      <c r="U133" s="162">
        <v>0</v>
      </c>
      <c r="V133" s="162">
        <f t="shared" si="6"/>
        <v>0</v>
      </c>
      <c r="W133" s="162"/>
      <c r="X133" s="152"/>
      <c r="Y133" s="152"/>
      <c r="Z133" s="152"/>
      <c r="AA133" s="152"/>
      <c r="AB133" s="152"/>
      <c r="AC133" s="152"/>
      <c r="AD133" s="152"/>
      <c r="AE133" s="152"/>
      <c r="AF133" s="152"/>
      <c r="AG133" s="152" t="s">
        <v>856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78">
        <v>41</v>
      </c>
      <c r="B134" s="179" t="s">
        <v>859</v>
      </c>
      <c r="C134" s="187" t="s">
        <v>860</v>
      </c>
      <c r="D134" s="180" t="s">
        <v>396</v>
      </c>
      <c r="E134" s="181">
        <v>1.3014600000000001</v>
      </c>
      <c r="F134" s="182"/>
      <c r="G134" s="183">
        <f t="shared" si="0"/>
        <v>0</v>
      </c>
      <c r="H134" s="182"/>
      <c r="I134" s="183">
        <f t="shared" si="1"/>
        <v>0</v>
      </c>
      <c r="J134" s="182"/>
      <c r="K134" s="183">
        <f t="shared" si="2"/>
        <v>0</v>
      </c>
      <c r="L134" s="183">
        <v>15</v>
      </c>
      <c r="M134" s="183">
        <f t="shared" si="3"/>
        <v>0</v>
      </c>
      <c r="N134" s="183">
        <v>0</v>
      </c>
      <c r="O134" s="183">
        <f t="shared" si="4"/>
        <v>0</v>
      </c>
      <c r="P134" s="183">
        <v>0</v>
      </c>
      <c r="Q134" s="183">
        <f t="shared" si="5"/>
        <v>0</v>
      </c>
      <c r="R134" s="183" t="s">
        <v>749</v>
      </c>
      <c r="S134" s="183" t="s">
        <v>296</v>
      </c>
      <c r="T134" s="184" t="s">
        <v>296</v>
      </c>
      <c r="U134" s="162">
        <v>0.94200000000000006</v>
      </c>
      <c r="V134" s="162">
        <f t="shared" si="6"/>
        <v>1.23</v>
      </c>
      <c r="W134" s="162"/>
      <c r="X134" s="152"/>
      <c r="Y134" s="152"/>
      <c r="Z134" s="152"/>
      <c r="AA134" s="152"/>
      <c r="AB134" s="152"/>
      <c r="AC134" s="152"/>
      <c r="AD134" s="152"/>
      <c r="AE134" s="152"/>
      <c r="AF134" s="152"/>
      <c r="AG134" s="152" t="s">
        <v>856</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x14ac:dyDescent="0.2">
      <c r="A135" s="178">
        <v>42</v>
      </c>
      <c r="B135" s="179" t="s">
        <v>861</v>
      </c>
      <c r="C135" s="187" t="s">
        <v>862</v>
      </c>
      <c r="D135" s="180" t="s">
        <v>396</v>
      </c>
      <c r="E135" s="181">
        <v>3.9043900000000002</v>
      </c>
      <c r="F135" s="182"/>
      <c r="G135" s="183">
        <f t="shared" si="0"/>
        <v>0</v>
      </c>
      <c r="H135" s="182"/>
      <c r="I135" s="183">
        <f t="shared" si="1"/>
        <v>0</v>
      </c>
      <c r="J135" s="182"/>
      <c r="K135" s="183">
        <f t="shared" si="2"/>
        <v>0</v>
      </c>
      <c r="L135" s="183">
        <v>15</v>
      </c>
      <c r="M135" s="183">
        <f t="shared" si="3"/>
        <v>0</v>
      </c>
      <c r="N135" s="183">
        <v>0</v>
      </c>
      <c r="O135" s="183">
        <f t="shared" si="4"/>
        <v>0</v>
      </c>
      <c r="P135" s="183">
        <v>0</v>
      </c>
      <c r="Q135" s="183">
        <f t="shared" si="5"/>
        <v>0</v>
      </c>
      <c r="R135" s="183" t="s">
        <v>749</v>
      </c>
      <c r="S135" s="183" t="s">
        <v>296</v>
      </c>
      <c r="T135" s="184" t="s">
        <v>296</v>
      </c>
      <c r="U135" s="162">
        <v>0.10500000000000001</v>
      </c>
      <c r="V135" s="162">
        <f t="shared" si="6"/>
        <v>0.41</v>
      </c>
      <c r="W135" s="162"/>
      <c r="X135" s="152"/>
      <c r="Y135" s="152"/>
      <c r="Z135" s="152"/>
      <c r="AA135" s="152"/>
      <c r="AB135" s="152"/>
      <c r="AC135" s="152"/>
      <c r="AD135" s="152"/>
      <c r="AE135" s="152"/>
      <c r="AF135" s="152"/>
      <c r="AG135" s="152" t="s">
        <v>856</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8">
        <v>43</v>
      </c>
      <c r="B136" s="179" t="s">
        <v>863</v>
      </c>
      <c r="C136" s="187" t="s">
        <v>864</v>
      </c>
      <c r="D136" s="180" t="s">
        <v>396</v>
      </c>
      <c r="E136" s="181">
        <v>1.3014600000000001</v>
      </c>
      <c r="F136" s="182"/>
      <c r="G136" s="183">
        <f t="shared" si="0"/>
        <v>0</v>
      </c>
      <c r="H136" s="182"/>
      <c r="I136" s="183">
        <f t="shared" si="1"/>
        <v>0</v>
      </c>
      <c r="J136" s="182"/>
      <c r="K136" s="183">
        <f t="shared" si="2"/>
        <v>0</v>
      </c>
      <c r="L136" s="183">
        <v>15</v>
      </c>
      <c r="M136" s="183">
        <f t="shared" si="3"/>
        <v>0</v>
      </c>
      <c r="N136" s="183">
        <v>0</v>
      </c>
      <c r="O136" s="183">
        <f t="shared" si="4"/>
        <v>0</v>
      </c>
      <c r="P136" s="183">
        <v>0</v>
      </c>
      <c r="Q136" s="183">
        <f t="shared" si="5"/>
        <v>0</v>
      </c>
      <c r="R136" s="183" t="s">
        <v>749</v>
      </c>
      <c r="S136" s="183" t="s">
        <v>296</v>
      </c>
      <c r="T136" s="184" t="s">
        <v>296</v>
      </c>
      <c r="U136" s="162">
        <v>0</v>
      </c>
      <c r="V136" s="162">
        <f t="shared" si="6"/>
        <v>0</v>
      </c>
      <c r="W136" s="162"/>
      <c r="X136" s="152"/>
      <c r="Y136" s="152"/>
      <c r="Z136" s="152"/>
      <c r="AA136" s="152"/>
      <c r="AB136" s="152"/>
      <c r="AC136" s="152"/>
      <c r="AD136" s="152"/>
      <c r="AE136" s="152"/>
      <c r="AF136" s="152"/>
      <c r="AG136" s="152" t="s">
        <v>856</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1">
        <v>44</v>
      </c>
      <c r="B137" s="172" t="s">
        <v>865</v>
      </c>
      <c r="C137" s="188" t="s">
        <v>866</v>
      </c>
      <c r="D137" s="173" t="s">
        <v>396</v>
      </c>
      <c r="E137" s="174">
        <v>1.3014600000000001</v>
      </c>
      <c r="F137" s="175"/>
      <c r="G137" s="176">
        <f t="shared" si="0"/>
        <v>0</v>
      </c>
      <c r="H137" s="175"/>
      <c r="I137" s="176">
        <f t="shared" si="1"/>
        <v>0</v>
      </c>
      <c r="J137" s="175"/>
      <c r="K137" s="176">
        <f t="shared" si="2"/>
        <v>0</v>
      </c>
      <c r="L137" s="176">
        <v>15</v>
      </c>
      <c r="M137" s="176">
        <f t="shared" si="3"/>
        <v>0</v>
      </c>
      <c r="N137" s="176">
        <v>0</v>
      </c>
      <c r="O137" s="176">
        <f t="shared" si="4"/>
        <v>0</v>
      </c>
      <c r="P137" s="176">
        <v>0</v>
      </c>
      <c r="Q137" s="176">
        <f t="shared" si="5"/>
        <v>0</v>
      </c>
      <c r="R137" s="176"/>
      <c r="S137" s="176" t="s">
        <v>296</v>
      </c>
      <c r="T137" s="177" t="s">
        <v>296</v>
      </c>
      <c r="U137" s="162">
        <v>6.0000000000000001E-3</v>
      </c>
      <c r="V137" s="162">
        <f t="shared" si="6"/>
        <v>0.01</v>
      </c>
      <c r="W137" s="162"/>
      <c r="X137" s="152"/>
      <c r="Y137" s="152"/>
      <c r="Z137" s="152"/>
      <c r="AA137" s="152"/>
      <c r="AB137" s="152"/>
      <c r="AC137" s="152"/>
      <c r="AD137" s="152"/>
      <c r="AE137" s="152"/>
      <c r="AF137" s="152"/>
      <c r="AG137" s="152" t="s">
        <v>856</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5"/>
      <c r="B138" s="6"/>
      <c r="C138" s="189"/>
      <c r="D138" s="8"/>
      <c r="E138" s="5"/>
      <c r="F138" s="5"/>
      <c r="G138" s="5"/>
      <c r="H138" s="5"/>
      <c r="I138" s="5"/>
      <c r="J138" s="5"/>
      <c r="K138" s="5"/>
      <c r="L138" s="5"/>
      <c r="M138" s="5"/>
      <c r="N138" s="5"/>
      <c r="O138" s="5"/>
      <c r="P138" s="5"/>
      <c r="Q138" s="5"/>
      <c r="R138" s="5"/>
      <c r="S138" s="5"/>
      <c r="T138" s="5"/>
      <c r="U138" s="5"/>
      <c r="V138" s="5"/>
      <c r="W138" s="5"/>
      <c r="AE138">
        <v>15</v>
      </c>
      <c r="AF138">
        <v>21</v>
      </c>
    </row>
    <row r="139" spans="1:60" x14ac:dyDescent="0.2">
      <c r="A139" s="155"/>
      <c r="B139" s="156" t="s">
        <v>29</v>
      </c>
      <c r="C139" s="190"/>
      <c r="D139" s="157"/>
      <c r="E139" s="158"/>
      <c r="F139" s="158"/>
      <c r="G139" s="185">
        <f>G8+G18+G51+G55+G78+G81+G93+G97+G110+G113+G123+G127+G129+G131</f>
        <v>0</v>
      </c>
      <c r="H139" s="5"/>
      <c r="I139" s="5"/>
      <c r="J139" s="5"/>
      <c r="K139" s="5"/>
      <c r="L139" s="5"/>
      <c r="M139" s="5"/>
      <c r="N139" s="5"/>
      <c r="O139" s="5"/>
      <c r="P139" s="5"/>
      <c r="Q139" s="5"/>
      <c r="R139" s="5"/>
      <c r="S139" s="5"/>
      <c r="T139" s="5"/>
      <c r="U139" s="5"/>
      <c r="V139" s="5"/>
      <c r="W139" s="5"/>
      <c r="AE139">
        <f>SUMIF(L7:L137,AE138,G7:G137)</f>
        <v>0</v>
      </c>
      <c r="AF139">
        <f>SUMIF(L7:L137,AF138,G7:G137)</f>
        <v>0</v>
      </c>
      <c r="AG139" t="s">
        <v>319</v>
      </c>
    </row>
    <row r="140" spans="1:60" x14ac:dyDescent="0.2">
      <c r="C140" s="191"/>
      <c r="D140" s="143"/>
      <c r="AG140" t="s">
        <v>320</v>
      </c>
    </row>
    <row r="141" spans="1:60" x14ac:dyDescent="0.2">
      <c r="D141" s="143"/>
    </row>
    <row r="142" spans="1:60" x14ac:dyDescent="0.2">
      <c r="D142" s="143"/>
    </row>
    <row r="143" spans="1:60" x14ac:dyDescent="0.2">
      <c r="D143" s="143"/>
    </row>
    <row r="144" spans="1:60"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g4pW+30Kb/Ap8ApW4yepl4spi9Zw1jsZMHE822/Hm238YRxqq0pOpixhuzRrQeUxoA90syB8oDU66weup/ZGkg==" saltValue="FwuUP63vAv4+YRbZgJFAYw==" spinCount="100000" sheet="1"/>
  <mergeCells count="25">
    <mergeCell ref="C16:G16"/>
    <mergeCell ref="A1:G1"/>
    <mergeCell ref="C2:G2"/>
    <mergeCell ref="C3:G3"/>
    <mergeCell ref="C4:G4"/>
    <mergeCell ref="C10:G10"/>
    <mergeCell ref="C76:G76"/>
    <mergeCell ref="C20:G20"/>
    <mergeCell ref="C23:G23"/>
    <mergeCell ref="C26:G26"/>
    <mergeCell ref="C31:G31"/>
    <mergeCell ref="C38:G38"/>
    <mergeCell ref="C57:G57"/>
    <mergeCell ref="C60:G60"/>
    <mergeCell ref="C65:G65"/>
    <mergeCell ref="C68:G68"/>
    <mergeCell ref="C74:G74"/>
    <mergeCell ref="C75:G75"/>
    <mergeCell ref="C115:G115"/>
    <mergeCell ref="C80:G80"/>
    <mergeCell ref="C92:G92"/>
    <mergeCell ref="C96:G96"/>
    <mergeCell ref="C99:G99"/>
    <mergeCell ref="C102:G102"/>
    <mergeCell ref="C109:G1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76</v>
      </c>
      <c r="C3" s="264" t="s">
        <v>77</v>
      </c>
      <c r="D3" s="265"/>
      <c r="E3" s="265"/>
      <c r="F3" s="265"/>
      <c r="G3" s="266"/>
      <c r="AC3" s="90" t="s">
        <v>267</v>
      </c>
      <c r="AG3" t="s">
        <v>269</v>
      </c>
    </row>
    <row r="4" spans="1:60" ht="24.95" customHeight="1" x14ac:dyDescent="0.2">
      <c r="A4" s="145" t="s">
        <v>9</v>
      </c>
      <c r="B4" s="146" t="s">
        <v>79</v>
      </c>
      <c r="C4" s="267" t="s">
        <v>80</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184</v>
      </c>
      <c r="C8" s="186" t="s">
        <v>185</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ht="22.5" outlineLevel="1" x14ac:dyDescent="0.2">
      <c r="A9" s="171">
        <v>1</v>
      </c>
      <c r="B9" s="172" t="s">
        <v>867</v>
      </c>
      <c r="C9" s="188" t="s">
        <v>945</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911</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198</v>
      </c>
      <c r="C11" s="186" t="s">
        <v>187</v>
      </c>
      <c r="D11" s="167"/>
      <c r="E11" s="168"/>
      <c r="F11" s="169"/>
      <c r="G11" s="169">
        <f>SUMIF(AG12:AG26,"&lt;&gt;NOR",G12:G26)</f>
        <v>0</v>
      </c>
      <c r="H11" s="169"/>
      <c r="I11" s="169">
        <f>SUM(I12:I26)</f>
        <v>0</v>
      </c>
      <c r="J11" s="169"/>
      <c r="K11" s="169">
        <f>SUM(K12:K26)</f>
        <v>0</v>
      </c>
      <c r="L11" s="169"/>
      <c r="M11" s="169">
        <f>SUM(M12:M26)</f>
        <v>0</v>
      </c>
      <c r="N11" s="169"/>
      <c r="O11" s="169">
        <f>SUM(O12:O26)</f>
        <v>0</v>
      </c>
      <c r="P11" s="169"/>
      <c r="Q11" s="169">
        <f>SUM(Q12:Q26)</f>
        <v>0</v>
      </c>
      <c r="R11" s="169"/>
      <c r="S11" s="169"/>
      <c r="T11" s="170"/>
      <c r="U11" s="164"/>
      <c r="V11" s="164">
        <f>SUM(V12:V26)</f>
        <v>0</v>
      </c>
      <c r="W11" s="164"/>
      <c r="AG11" t="s">
        <v>292</v>
      </c>
    </row>
    <row r="12" spans="1:60" outlineLevel="1" x14ac:dyDescent="0.2">
      <c r="A12" s="178">
        <v>2</v>
      </c>
      <c r="B12" s="179" t="s">
        <v>871</v>
      </c>
      <c r="C12" s="187" t="s">
        <v>872</v>
      </c>
      <c r="D12" s="180" t="s">
        <v>332</v>
      </c>
      <c r="E12" s="181">
        <v>10</v>
      </c>
      <c r="F12" s="182"/>
      <c r="G12" s="183">
        <f t="shared" ref="G12:G18" si="0">ROUND(E12*F12,2)</f>
        <v>0</v>
      </c>
      <c r="H12" s="182"/>
      <c r="I12" s="183">
        <f t="shared" ref="I12:I18" si="1">ROUND(E12*H12,2)</f>
        <v>0</v>
      </c>
      <c r="J12" s="182"/>
      <c r="K12" s="183">
        <f t="shared" ref="K12:K18" si="2">ROUND(E12*J12,2)</f>
        <v>0</v>
      </c>
      <c r="L12" s="183">
        <v>15</v>
      </c>
      <c r="M12" s="183">
        <f t="shared" ref="M12:M18" si="3">G12*(1+L12/100)</f>
        <v>0</v>
      </c>
      <c r="N12" s="183">
        <v>0</v>
      </c>
      <c r="O12" s="183">
        <f t="shared" ref="O12:O18" si="4">ROUND(E12*N12,2)</f>
        <v>0</v>
      </c>
      <c r="P12" s="183">
        <v>0</v>
      </c>
      <c r="Q12" s="183">
        <f t="shared" ref="Q12:Q18" si="5">ROUND(E12*P12,2)</f>
        <v>0</v>
      </c>
      <c r="R12" s="183"/>
      <c r="S12" s="183" t="s">
        <v>311</v>
      </c>
      <c r="T12" s="184" t="s">
        <v>297</v>
      </c>
      <c r="U12" s="162">
        <v>0</v>
      </c>
      <c r="V12" s="162">
        <f t="shared" ref="V12:V18" si="6">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26</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20</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882</v>
      </c>
      <c r="D17" s="180" t="s">
        <v>310</v>
      </c>
      <c r="E17" s="181">
        <v>1</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1">
        <v>8</v>
      </c>
      <c r="B18" s="172" t="s">
        <v>883</v>
      </c>
      <c r="C18" s="188" t="s">
        <v>884</v>
      </c>
      <c r="D18" s="173" t="s">
        <v>310</v>
      </c>
      <c r="E18" s="174">
        <v>1</v>
      </c>
      <c r="F18" s="175"/>
      <c r="G18" s="176">
        <f t="shared" si="0"/>
        <v>0</v>
      </c>
      <c r="H18" s="175"/>
      <c r="I18" s="176">
        <f t="shared" si="1"/>
        <v>0</v>
      </c>
      <c r="J18" s="175"/>
      <c r="K18" s="176">
        <f t="shared" si="2"/>
        <v>0</v>
      </c>
      <c r="L18" s="176">
        <v>15</v>
      </c>
      <c r="M18" s="176">
        <f t="shared" si="3"/>
        <v>0</v>
      </c>
      <c r="N18" s="176">
        <v>0</v>
      </c>
      <c r="O18" s="176">
        <f t="shared" si="4"/>
        <v>0</v>
      </c>
      <c r="P18" s="176">
        <v>0</v>
      </c>
      <c r="Q18" s="176">
        <f t="shared" si="5"/>
        <v>0</v>
      </c>
      <c r="R18" s="176"/>
      <c r="S18" s="176" t="s">
        <v>311</v>
      </c>
      <c r="T18" s="177"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2" t="s">
        <v>200</v>
      </c>
      <c r="D19" s="273"/>
      <c r="E19" s="273"/>
      <c r="F19" s="273"/>
      <c r="G19" s="273"/>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329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9</v>
      </c>
      <c r="B20" s="179" t="s">
        <v>885</v>
      </c>
      <c r="C20" s="187" t="s">
        <v>886</v>
      </c>
      <c r="D20" s="180" t="s">
        <v>310</v>
      </c>
      <c r="E20" s="181">
        <v>2</v>
      </c>
      <c r="F20" s="182"/>
      <c r="G20" s="183">
        <f t="shared" ref="G20:G26" si="7">ROUND(E20*F20,2)</f>
        <v>0</v>
      </c>
      <c r="H20" s="182"/>
      <c r="I20" s="183">
        <f t="shared" ref="I20:I26" si="8">ROUND(E20*H20,2)</f>
        <v>0</v>
      </c>
      <c r="J20" s="182"/>
      <c r="K20" s="183">
        <f t="shared" ref="K20:K26" si="9">ROUND(E20*J20,2)</f>
        <v>0</v>
      </c>
      <c r="L20" s="183">
        <v>15</v>
      </c>
      <c r="M20" s="183">
        <f t="shared" ref="M20:M26" si="10">G20*(1+L20/100)</f>
        <v>0</v>
      </c>
      <c r="N20" s="183">
        <v>0</v>
      </c>
      <c r="O20" s="183">
        <f t="shared" ref="O20:O26" si="11">ROUND(E20*N20,2)</f>
        <v>0</v>
      </c>
      <c r="P20" s="183">
        <v>0</v>
      </c>
      <c r="Q20" s="183">
        <f t="shared" ref="Q20:Q26" si="12">ROUND(E20*P20,2)</f>
        <v>0</v>
      </c>
      <c r="R20" s="183"/>
      <c r="S20" s="183" t="s">
        <v>311</v>
      </c>
      <c r="T20" s="184" t="s">
        <v>297</v>
      </c>
      <c r="U20" s="162">
        <v>0</v>
      </c>
      <c r="V20" s="162">
        <f t="shared" ref="V20:V26" si="13">ROUND(E20*U20,2)</f>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10</v>
      </c>
      <c r="B21" s="179" t="s">
        <v>887</v>
      </c>
      <c r="C21" s="187" t="s">
        <v>888</v>
      </c>
      <c r="D21" s="180" t="s">
        <v>310</v>
      </c>
      <c r="E21" s="181">
        <v>1</v>
      </c>
      <c r="F21" s="182"/>
      <c r="G21" s="183">
        <f t="shared" si="7"/>
        <v>0</v>
      </c>
      <c r="H21" s="182"/>
      <c r="I21" s="183">
        <f t="shared" si="8"/>
        <v>0</v>
      </c>
      <c r="J21" s="182"/>
      <c r="K21" s="183">
        <f t="shared" si="9"/>
        <v>0</v>
      </c>
      <c r="L21" s="183">
        <v>15</v>
      </c>
      <c r="M21" s="183">
        <f t="shared" si="10"/>
        <v>0</v>
      </c>
      <c r="N21" s="183">
        <v>0</v>
      </c>
      <c r="O21" s="183">
        <f t="shared" si="11"/>
        <v>0</v>
      </c>
      <c r="P21" s="183">
        <v>0</v>
      </c>
      <c r="Q21" s="183">
        <f t="shared" si="12"/>
        <v>0</v>
      </c>
      <c r="R21" s="183"/>
      <c r="S21" s="183" t="s">
        <v>311</v>
      </c>
      <c r="T21" s="184" t="s">
        <v>297</v>
      </c>
      <c r="U21" s="162">
        <v>0</v>
      </c>
      <c r="V21" s="162">
        <f t="shared" si="13"/>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11</v>
      </c>
      <c r="B22" s="179" t="s">
        <v>889</v>
      </c>
      <c r="C22" s="187" t="s">
        <v>890</v>
      </c>
      <c r="D22" s="180" t="s">
        <v>310</v>
      </c>
      <c r="E22" s="181">
        <v>2</v>
      </c>
      <c r="F22" s="182"/>
      <c r="G22" s="183">
        <f t="shared" si="7"/>
        <v>0</v>
      </c>
      <c r="H22" s="182"/>
      <c r="I22" s="183">
        <f t="shared" si="8"/>
        <v>0</v>
      </c>
      <c r="J22" s="182"/>
      <c r="K22" s="183">
        <f t="shared" si="9"/>
        <v>0</v>
      </c>
      <c r="L22" s="183">
        <v>15</v>
      </c>
      <c r="M22" s="183">
        <f t="shared" si="10"/>
        <v>0</v>
      </c>
      <c r="N22" s="183">
        <v>0</v>
      </c>
      <c r="O22" s="183">
        <f t="shared" si="11"/>
        <v>0</v>
      </c>
      <c r="P22" s="183">
        <v>0</v>
      </c>
      <c r="Q22" s="183">
        <f t="shared" si="12"/>
        <v>0</v>
      </c>
      <c r="R22" s="183"/>
      <c r="S22" s="183" t="s">
        <v>311</v>
      </c>
      <c r="T22" s="184" t="s">
        <v>297</v>
      </c>
      <c r="U22" s="162">
        <v>0</v>
      </c>
      <c r="V22" s="162">
        <f t="shared" si="13"/>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12</v>
      </c>
      <c r="B23" s="179" t="s">
        <v>891</v>
      </c>
      <c r="C23" s="187" t="s">
        <v>892</v>
      </c>
      <c r="D23" s="180" t="s">
        <v>332</v>
      </c>
      <c r="E23" s="181">
        <v>3</v>
      </c>
      <c r="F23" s="182"/>
      <c r="G23" s="183">
        <f t="shared" si="7"/>
        <v>0</v>
      </c>
      <c r="H23" s="182"/>
      <c r="I23" s="183">
        <f t="shared" si="8"/>
        <v>0</v>
      </c>
      <c r="J23" s="182"/>
      <c r="K23" s="183">
        <f t="shared" si="9"/>
        <v>0</v>
      </c>
      <c r="L23" s="183">
        <v>15</v>
      </c>
      <c r="M23" s="183">
        <f t="shared" si="10"/>
        <v>0</v>
      </c>
      <c r="N23" s="183">
        <v>0</v>
      </c>
      <c r="O23" s="183">
        <f t="shared" si="11"/>
        <v>0</v>
      </c>
      <c r="P23" s="183">
        <v>0</v>
      </c>
      <c r="Q23" s="183">
        <f t="shared" si="12"/>
        <v>0</v>
      </c>
      <c r="R23" s="183"/>
      <c r="S23" s="183" t="s">
        <v>311</v>
      </c>
      <c r="T23" s="184" t="s">
        <v>297</v>
      </c>
      <c r="U23" s="162">
        <v>0</v>
      </c>
      <c r="V23" s="162">
        <f t="shared" si="13"/>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13</v>
      </c>
      <c r="B24" s="179" t="s">
        <v>893</v>
      </c>
      <c r="C24" s="187" t="s">
        <v>894</v>
      </c>
      <c r="D24" s="180" t="s">
        <v>310</v>
      </c>
      <c r="E24" s="181">
        <v>5</v>
      </c>
      <c r="F24" s="182"/>
      <c r="G24" s="183">
        <f t="shared" si="7"/>
        <v>0</v>
      </c>
      <c r="H24" s="182"/>
      <c r="I24" s="183">
        <f t="shared" si="8"/>
        <v>0</v>
      </c>
      <c r="J24" s="182"/>
      <c r="K24" s="183">
        <f t="shared" si="9"/>
        <v>0</v>
      </c>
      <c r="L24" s="183">
        <v>15</v>
      </c>
      <c r="M24" s="183">
        <f t="shared" si="10"/>
        <v>0</v>
      </c>
      <c r="N24" s="183">
        <v>0</v>
      </c>
      <c r="O24" s="183">
        <f t="shared" si="11"/>
        <v>0</v>
      </c>
      <c r="P24" s="183">
        <v>0</v>
      </c>
      <c r="Q24" s="183">
        <f t="shared" si="12"/>
        <v>0</v>
      </c>
      <c r="R24" s="183"/>
      <c r="S24" s="183" t="s">
        <v>311</v>
      </c>
      <c r="T24" s="184" t="s">
        <v>297</v>
      </c>
      <c r="U24" s="162">
        <v>0</v>
      </c>
      <c r="V24" s="162">
        <f t="shared" si="13"/>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14</v>
      </c>
      <c r="B25" s="179" t="s">
        <v>895</v>
      </c>
      <c r="C25" s="187" t="s">
        <v>896</v>
      </c>
      <c r="D25" s="180" t="s">
        <v>310</v>
      </c>
      <c r="E25" s="181">
        <v>1</v>
      </c>
      <c r="F25" s="182"/>
      <c r="G25" s="183">
        <f t="shared" si="7"/>
        <v>0</v>
      </c>
      <c r="H25" s="182"/>
      <c r="I25" s="183">
        <f t="shared" si="8"/>
        <v>0</v>
      </c>
      <c r="J25" s="182"/>
      <c r="K25" s="183">
        <f t="shared" si="9"/>
        <v>0</v>
      </c>
      <c r="L25" s="183">
        <v>15</v>
      </c>
      <c r="M25" s="183">
        <f t="shared" si="10"/>
        <v>0</v>
      </c>
      <c r="N25" s="183">
        <v>0</v>
      </c>
      <c r="O25" s="183">
        <f t="shared" si="11"/>
        <v>0</v>
      </c>
      <c r="P25" s="183">
        <v>0</v>
      </c>
      <c r="Q25" s="183">
        <f t="shared" si="12"/>
        <v>0</v>
      </c>
      <c r="R25" s="183"/>
      <c r="S25" s="183" t="s">
        <v>311</v>
      </c>
      <c r="T25" s="184" t="s">
        <v>297</v>
      </c>
      <c r="U25" s="162">
        <v>0</v>
      </c>
      <c r="V25" s="162">
        <f t="shared" si="13"/>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15</v>
      </c>
      <c r="B26" s="179" t="s">
        <v>897</v>
      </c>
      <c r="C26" s="187" t="s">
        <v>898</v>
      </c>
      <c r="D26" s="180" t="s">
        <v>310</v>
      </c>
      <c r="E26" s="181">
        <v>6</v>
      </c>
      <c r="F26" s="182"/>
      <c r="G26" s="183">
        <f t="shared" si="7"/>
        <v>0</v>
      </c>
      <c r="H26" s="182"/>
      <c r="I26" s="183">
        <f t="shared" si="8"/>
        <v>0</v>
      </c>
      <c r="J26" s="182"/>
      <c r="K26" s="183">
        <f t="shared" si="9"/>
        <v>0</v>
      </c>
      <c r="L26" s="183">
        <v>15</v>
      </c>
      <c r="M26" s="183">
        <f t="shared" si="10"/>
        <v>0</v>
      </c>
      <c r="N26" s="183">
        <v>0</v>
      </c>
      <c r="O26" s="183">
        <f t="shared" si="11"/>
        <v>0</v>
      </c>
      <c r="P26" s="183">
        <v>0</v>
      </c>
      <c r="Q26" s="183">
        <f t="shared" si="12"/>
        <v>0</v>
      </c>
      <c r="R26" s="183"/>
      <c r="S26" s="183" t="s">
        <v>311</v>
      </c>
      <c r="T26" s="184" t="s">
        <v>297</v>
      </c>
      <c r="U26" s="162">
        <v>0</v>
      </c>
      <c r="V26" s="162">
        <f t="shared" si="13"/>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5" t="s">
        <v>291</v>
      </c>
      <c r="B27" s="166" t="s">
        <v>202</v>
      </c>
      <c r="C27" s="186" t="s">
        <v>191</v>
      </c>
      <c r="D27" s="167"/>
      <c r="E27" s="168"/>
      <c r="F27" s="169"/>
      <c r="G27" s="169">
        <f>SUMIF(AG28:AG29,"&lt;&gt;NOR",G28:G29)</f>
        <v>0</v>
      </c>
      <c r="H27" s="169"/>
      <c r="I27" s="169">
        <f>SUM(I28:I29)</f>
        <v>0</v>
      </c>
      <c r="J27" s="169"/>
      <c r="K27" s="169">
        <f>SUM(K28:K29)</f>
        <v>0</v>
      </c>
      <c r="L27" s="169"/>
      <c r="M27" s="169">
        <f>SUM(M28:M29)</f>
        <v>0</v>
      </c>
      <c r="N27" s="169"/>
      <c r="O27" s="169">
        <f>SUM(O28:O29)</f>
        <v>0</v>
      </c>
      <c r="P27" s="169"/>
      <c r="Q27" s="169">
        <f>SUM(Q28:Q29)</f>
        <v>0</v>
      </c>
      <c r="R27" s="169"/>
      <c r="S27" s="169"/>
      <c r="T27" s="170"/>
      <c r="U27" s="164"/>
      <c r="V27" s="164">
        <f>SUM(V28:V29)</f>
        <v>0</v>
      </c>
      <c r="W27" s="164"/>
      <c r="AG27" t="s">
        <v>292</v>
      </c>
    </row>
    <row r="28" spans="1:60" outlineLevel="1" x14ac:dyDescent="0.2">
      <c r="A28" s="178">
        <v>16</v>
      </c>
      <c r="B28" s="179" t="s">
        <v>899</v>
      </c>
      <c r="C28" s="187" t="s">
        <v>946</v>
      </c>
      <c r="D28" s="180" t="s">
        <v>310</v>
      </c>
      <c r="E28" s="181">
        <v>1</v>
      </c>
      <c r="F28" s="182"/>
      <c r="G28" s="183">
        <f>ROUND(E28*F28,2)</f>
        <v>0</v>
      </c>
      <c r="H28" s="182"/>
      <c r="I28" s="183">
        <f>ROUND(E28*H28,2)</f>
        <v>0</v>
      </c>
      <c r="J28" s="182"/>
      <c r="K28" s="183">
        <f>ROUND(E28*J28,2)</f>
        <v>0</v>
      </c>
      <c r="L28" s="183">
        <v>15</v>
      </c>
      <c r="M28" s="183">
        <f>G28*(1+L28/100)</f>
        <v>0</v>
      </c>
      <c r="N28" s="183">
        <v>0</v>
      </c>
      <c r="O28" s="183">
        <f>ROUND(E28*N28,2)</f>
        <v>0</v>
      </c>
      <c r="P28" s="183">
        <v>0</v>
      </c>
      <c r="Q28" s="183">
        <f>ROUND(E28*P28,2)</f>
        <v>0</v>
      </c>
      <c r="R28" s="183"/>
      <c r="S28" s="183" t="s">
        <v>311</v>
      </c>
      <c r="T28" s="184"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1">
        <v>17</v>
      </c>
      <c r="B29" s="172" t="s">
        <v>902</v>
      </c>
      <c r="C29" s="188" t="s">
        <v>913</v>
      </c>
      <c r="D29" s="173" t="s">
        <v>310</v>
      </c>
      <c r="E29" s="174">
        <v>1</v>
      </c>
      <c r="F29" s="175"/>
      <c r="G29" s="176">
        <f>ROUND(E29*F29,2)</f>
        <v>0</v>
      </c>
      <c r="H29" s="175"/>
      <c r="I29" s="176">
        <f>ROUND(E29*H29,2)</f>
        <v>0</v>
      </c>
      <c r="J29" s="175"/>
      <c r="K29" s="176">
        <f>ROUND(E29*J29,2)</f>
        <v>0</v>
      </c>
      <c r="L29" s="176">
        <v>15</v>
      </c>
      <c r="M29" s="176">
        <f>G29*(1+L29/100)</f>
        <v>0</v>
      </c>
      <c r="N29" s="176">
        <v>0</v>
      </c>
      <c r="O29" s="176">
        <f>ROUND(E29*N29,2)</f>
        <v>0</v>
      </c>
      <c r="P29" s="176">
        <v>0</v>
      </c>
      <c r="Q29" s="176">
        <f>ROUND(E29*P29,2)</f>
        <v>0</v>
      </c>
      <c r="R29" s="176"/>
      <c r="S29" s="176" t="s">
        <v>311</v>
      </c>
      <c r="T29" s="177"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5"/>
      <c r="B30" s="6"/>
      <c r="C30" s="189"/>
      <c r="D30" s="8"/>
      <c r="E30" s="5"/>
      <c r="F30" s="5"/>
      <c r="G30" s="5"/>
      <c r="H30" s="5"/>
      <c r="I30" s="5"/>
      <c r="J30" s="5"/>
      <c r="K30" s="5"/>
      <c r="L30" s="5"/>
      <c r="M30" s="5"/>
      <c r="N30" s="5"/>
      <c r="O30" s="5"/>
      <c r="P30" s="5"/>
      <c r="Q30" s="5"/>
      <c r="R30" s="5"/>
      <c r="S30" s="5"/>
      <c r="T30" s="5"/>
      <c r="U30" s="5"/>
      <c r="V30" s="5"/>
      <c r="W30" s="5"/>
      <c r="AE30">
        <v>15</v>
      </c>
      <c r="AF30">
        <v>21</v>
      </c>
    </row>
    <row r="31" spans="1:60" x14ac:dyDescent="0.2">
      <c r="A31" s="155"/>
      <c r="B31" s="156" t="s">
        <v>29</v>
      </c>
      <c r="C31" s="190"/>
      <c r="D31" s="157"/>
      <c r="E31" s="158"/>
      <c r="F31" s="158"/>
      <c r="G31" s="185">
        <f>G8+G11+G27</f>
        <v>0</v>
      </c>
      <c r="H31" s="5"/>
      <c r="I31" s="5"/>
      <c r="J31" s="5"/>
      <c r="K31" s="5"/>
      <c r="L31" s="5"/>
      <c r="M31" s="5"/>
      <c r="N31" s="5"/>
      <c r="O31" s="5"/>
      <c r="P31" s="5"/>
      <c r="Q31" s="5"/>
      <c r="R31" s="5"/>
      <c r="S31" s="5"/>
      <c r="T31" s="5"/>
      <c r="U31" s="5"/>
      <c r="V31" s="5"/>
      <c r="W31" s="5"/>
      <c r="AE31">
        <f>SUMIF(L7:L29,AE30,G7:G29)</f>
        <v>0</v>
      </c>
      <c r="AF31">
        <f>SUMIF(L7:L29,AF30,G7:G29)</f>
        <v>0</v>
      </c>
      <c r="AG31" t="s">
        <v>319</v>
      </c>
    </row>
    <row r="32" spans="1:60" x14ac:dyDescent="0.2">
      <c r="C32" s="191"/>
      <c r="D32" s="143"/>
      <c r="AG32" t="s">
        <v>320</v>
      </c>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qlEd1R0ME7EYL81ZYM42sP+dtOC38n/7Y1wVWCYz46k5c0qRp1Yudc0LOKe0CJJwPnsGtVnr0x9HG3KaDdT92g==" saltValue="RGeeovMPACYr5i1GRXOryQ==" spinCount="100000" sheet="1"/>
  <mergeCells count="6">
    <mergeCell ref="C19:G19"/>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81</v>
      </c>
      <c r="C3" s="264" t="s">
        <v>82</v>
      </c>
      <c r="D3" s="265"/>
      <c r="E3" s="265"/>
      <c r="F3" s="265"/>
      <c r="G3" s="266"/>
      <c r="AC3" s="90" t="s">
        <v>267</v>
      </c>
      <c r="AG3" t="s">
        <v>269</v>
      </c>
    </row>
    <row r="4" spans="1:60" ht="24.95" customHeight="1" x14ac:dyDescent="0.2">
      <c r="A4" s="145" t="s">
        <v>9</v>
      </c>
      <c r="B4" s="146" t="s">
        <v>78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SUMIF(AG9:AG18,"&lt;&gt;NOR",G9:G18)</f>
        <v>0</v>
      </c>
      <c r="H8" s="169"/>
      <c r="I8" s="169">
        <f>SUM(I9:I18)</f>
        <v>0</v>
      </c>
      <c r="J8" s="169"/>
      <c r="K8" s="169">
        <f>SUM(K9:K18)</f>
        <v>0</v>
      </c>
      <c r="L8" s="169"/>
      <c r="M8" s="169">
        <f>SUM(M9:M18)</f>
        <v>0</v>
      </c>
      <c r="N8" s="169"/>
      <c r="O8" s="169">
        <f>SUM(O9:O18)</f>
        <v>1.32</v>
      </c>
      <c r="P8" s="169"/>
      <c r="Q8" s="169">
        <f>SUM(Q9:Q18)</f>
        <v>0</v>
      </c>
      <c r="R8" s="169"/>
      <c r="S8" s="169"/>
      <c r="T8" s="170"/>
      <c r="U8" s="164"/>
      <c r="V8" s="164">
        <f>SUM(V9:V18)</f>
        <v>8.6999999999999993</v>
      </c>
      <c r="W8" s="164"/>
      <c r="AG8" t="s">
        <v>292</v>
      </c>
    </row>
    <row r="9" spans="1:60" ht="22.5" outlineLevel="1" x14ac:dyDescent="0.2">
      <c r="A9" s="171">
        <v>1</v>
      </c>
      <c r="B9" s="172" t="s">
        <v>681</v>
      </c>
      <c r="C9" s="188" t="s">
        <v>682</v>
      </c>
      <c r="D9" s="173" t="s">
        <v>675</v>
      </c>
      <c r="E9" s="174">
        <v>1.6950000000000001</v>
      </c>
      <c r="F9" s="175"/>
      <c r="G9" s="176">
        <f>ROUND(E9*F9,2)</f>
        <v>0</v>
      </c>
      <c r="H9" s="175"/>
      <c r="I9" s="176">
        <f>ROUND(E9*H9,2)</f>
        <v>0</v>
      </c>
      <c r="J9" s="175"/>
      <c r="K9" s="176">
        <f>ROUND(E9*J9,2)</f>
        <v>0</v>
      </c>
      <c r="L9" s="176">
        <v>15</v>
      </c>
      <c r="M9" s="176">
        <f>G9*(1+L9/100)</f>
        <v>0</v>
      </c>
      <c r="N9" s="176">
        <v>0.76182000000000005</v>
      </c>
      <c r="O9" s="176">
        <f>ROUND(E9*N9,2)</f>
        <v>1.29</v>
      </c>
      <c r="P9" s="176">
        <v>0</v>
      </c>
      <c r="Q9" s="176">
        <f>ROUND(E9*P9,2)</f>
        <v>0</v>
      </c>
      <c r="R9" s="176" t="s">
        <v>676</v>
      </c>
      <c r="S9" s="176" t="s">
        <v>296</v>
      </c>
      <c r="T9" s="177" t="s">
        <v>296</v>
      </c>
      <c r="U9" s="162">
        <v>3.0818800000000004</v>
      </c>
      <c r="V9" s="162">
        <f>ROUND(E9*U9,2)</f>
        <v>5.22</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905</v>
      </c>
      <c r="D11" s="197"/>
      <c r="E11" s="198">
        <v>0.27</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04" t="s">
        <v>947</v>
      </c>
      <c r="D12" s="197"/>
      <c r="E12" s="198">
        <v>1.425</v>
      </c>
      <c r="F12" s="162"/>
      <c r="G12" s="162"/>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680</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2</v>
      </c>
      <c r="B13" s="172" t="s">
        <v>690</v>
      </c>
      <c r="C13" s="188" t="s">
        <v>691</v>
      </c>
      <c r="D13" s="173" t="s">
        <v>366</v>
      </c>
      <c r="E13" s="174">
        <v>1</v>
      </c>
      <c r="F13" s="175"/>
      <c r="G13" s="176">
        <f>ROUND(E13*F13,2)</f>
        <v>0</v>
      </c>
      <c r="H13" s="175"/>
      <c r="I13" s="176">
        <f>ROUND(E13*H13,2)</f>
        <v>0</v>
      </c>
      <c r="J13" s="175"/>
      <c r="K13" s="176">
        <f>ROUND(E13*J13,2)</f>
        <v>0</v>
      </c>
      <c r="L13" s="176">
        <v>15</v>
      </c>
      <c r="M13" s="176">
        <f>G13*(1+L13/100)</f>
        <v>0</v>
      </c>
      <c r="N13" s="176">
        <v>1.7090000000000001E-2</v>
      </c>
      <c r="O13" s="176">
        <f>ROUND(E13*N13,2)</f>
        <v>0.02</v>
      </c>
      <c r="P13" s="176">
        <v>0</v>
      </c>
      <c r="Q13" s="176">
        <f>ROUND(E13*P13,2)</f>
        <v>0</v>
      </c>
      <c r="R13" s="176"/>
      <c r="S13" s="176" t="s">
        <v>311</v>
      </c>
      <c r="T13" s="177" t="s">
        <v>296</v>
      </c>
      <c r="U13" s="162">
        <v>1.29</v>
      </c>
      <c r="V13" s="162">
        <f>ROUND(E13*U13,2)</f>
        <v>1.29</v>
      </c>
      <c r="W13" s="162"/>
      <c r="X13" s="152"/>
      <c r="Y13" s="152"/>
      <c r="Z13" s="152"/>
      <c r="AA13" s="152"/>
      <c r="AB13" s="152"/>
      <c r="AC13" s="152"/>
      <c r="AD13" s="152"/>
      <c r="AE13" s="152"/>
      <c r="AF13" s="152"/>
      <c r="AG13" s="152" t="s">
        <v>324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692</v>
      </c>
      <c r="D14" s="197"/>
      <c r="E14" s="198">
        <v>1</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693</v>
      </c>
      <c r="C15" s="188" t="s">
        <v>694</v>
      </c>
      <c r="D15" s="173" t="s">
        <v>332</v>
      </c>
      <c r="E15" s="174">
        <v>9.8000000000000007</v>
      </c>
      <c r="F15" s="175"/>
      <c r="G15" s="176">
        <f>ROUND(E15*F15,2)</f>
        <v>0</v>
      </c>
      <c r="H15" s="175"/>
      <c r="I15" s="176">
        <f>ROUND(E15*H15,2)</f>
        <v>0</v>
      </c>
      <c r="J15" s="175"/>
      <c r="K15" s="176">
        <f>ROUND(E15*J15,2)</f>
        <v>0</v>
      </c>
      <c r="L15" s="176">
        <v>15</v>
      </c>
      <c r="M15" s="176">
        <f>G15*(1+L15/100)</f>
        <v>0</v>
      </c>
      <c r="N15" s="176">
        <v>1.0200000000000001E-3</v>
      </c>
      <c r="O15" s="176">
        <f>ROUND(E15*N15,2)</f>
        <v>0.01</v>
      </c>
      <c r="P15" s="176">
        <v>0</v>
      </c>
      <c r="Q15" s="176">
        <f>ROUND(E15*P15,2)</f>
        <v>0</v>
      </c>
      <c r="R15" s="176"/>
      <c r="S15" s="176" t="s">
        <v>311</v>
      </c>
      <c r="T15" s="177" t="s">
        <v>297</v>
      </c>
      <c r="U15" s="162">
        <v>0.223</v>
      </c>
      <c r="V15" s="162">
        <f>ROUND(E15*U15,2)</f>
        <v>2.19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2" t="s">
        <v>695</v>
      </c>
      <c r="D16" s="273"/>
      <c r="E16" s="273"/>
      <c r="F16" s="273"/>
      <c r="G16" s="273"/>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329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04" t="s">
        <v>698</v>
      </c>
      <c r="D17" s="197"/>
      <c r="E17" s="198">
        <v>6</v>
      </c>
      <c r="F17" s="162"/>
      <c r="G17" s="162"/>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680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04" t="s">
        <v>948</v>
      </c>
      <c r="D18" s="197"/>
      <c r="E18" s="198">
        <v>3.8000000000000003</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5" t="s">
        <v>291</v>
      </c>
      <c r="B19" s="166" t="s">
        <v>230</v>
      </c>
      <c r="C19" s="186" t="s">
        <v>231</v>
      </c>
      <c r="D19" s="167"/>
      <c r="E19" s="168"/>
      <c r="F19" s="169"/>
      <c r="G19" s="169">
        <f>SUMIF(AG20:AG51,"&lt;&gt;NOR",G20:G51)</f>
        <v>0</v>
      </c>
      <c r="H19" s="169"/>
      <c r="I19" s="169">
        <f>SUM(I20:I51)</f>
        <v>0</v>
      </c>
      <c r="J19" s="169"/>
      <c r="K19" s="169">
        <f>SUM(K20:K51)</f>
        <v>0</v>
      </c>
      <c r="L19" s="169"/>
      <c r="M19" s="169">
        <f>SUM(M20:M51)</f>
        <v>0</v>
      </c>
      <c r="N19" s="169"/>
      <c r="O19" s="169">
        <f>SUM(O20:O51)</f>
        <v>0.19000000000000003</v>
      </c>
      <c r="P19" s="169"/>
      <c r="Q19" s="169">
        <f>SUM(Q20:Q51)</f>
        <v>0</v>
      </c>
      <c r="R19" s="169"/>
      <c r="S19" s="169"/>
      <c r="T19" s="170"/>
      <c r="U19" s="164"/>
      <c r="V19" s="164">
        <f>SUM(V20:V51)</f>
        <v>8.66</v>
      </c>
      <c r="W19" s="164"/>
      <c r="AG19" t="s">
        <v>292</v>
      </c>
    </row>
    <row r="20" spans="1:60" outlineLevel="1" x14ac:dyDescent="0.2">
      <c r="A20" s="171">
        <v>4</v>
      </c>
      <c r="B20" s="172" t="s">
        <v>699</v>
      </c>
      <c r="C20" s="188" t="s">
        <v>700</v>
      </c>
      <c r="D20" s="173" t="s">
        <v>366</v>
      </c>
      <c r="E20" s="174">
        <v>4</v>
      </c>
      <c r="F20" s="175"/>
      <c r="G20" s="176">
        <f>ROUND(E20*F20,2)</f>
        <v>0</v>
      </c>
      <c r="H20" s="175"/>
      <c r="I20" s="176">
        <f>ROUND(E20*H20,2)</f>
        <v>0</v>
      </c>
      <c r="J20" s="175"/>
      <c r="K20" s="176">
        <f>ROUND(E20*J20,2)</f>
        <v>0</v>
      </c>
      <c r="L20" s="176">
        <v>15</v>
      </c>
      <c r="M20" s="176">
        <f>G20*(1+L20/100)</f>
        <v>0</v>
      </c>
      <c r="N20" s="176">
        <v>3.2000000000000002E-3</v>
      </c>
      <c r="O20" s="176">
        <f>ROUND(E20*N20,2)</f>
        <v>0.01</v>
      </c>
      <c r="P20" s="176">
        <v>0</v>
      </c>
      <c r="Q20" s="176">
        <f>ROUND(E20*P20,2)</f>
        <v>0</v>
      </c>
      <c r="R20" s="176" t="s">
        <v>676</v>
      </c>
      <c r="S20" s="176" t="s">
        <v>296</v>
      </c>
      <c r="T20" s="177" t="s">
        <v>296</v>
      </c>
      <c r="U20" s="162">
        <v>0.22498000000000001</v>
      </c>
      <c r="V20" s="162">
        <f>ROUND(E20*U20,2)</f>
        <v>0.9</v>
      </c>
      <c r="W20" s="162"/>
      <c r="X20" s="152"/>
      <c r="Y20" s="152"/>
      <c r="Z20" s="152"/>
      <c r="AA20" s="152"/>
      <c r="AB20" s="152"/>
      <c r="AC20" s="152"/>
      <c r="AD20" s="152"/>
      <c r="AE20" s="152"/>
      <c r="AF20" s="152"/>
      <c r="AG20" s="152" t="s">
        <v>324</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274" t="s">
        <v>701</v>
      </c>
      <c r="D21" s="275"/>
      <c r="E21" s="275"/>
      <c r="F21" s="275"/>
      <c r="G21" s="275"/>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678</v>
      </c>
      <c r="AH21" s="152"/>
      <c r="AI21" s="152"/>
      <c r="AJ21" s="152"/>
      <c r="AK21" s="152"/>
      <c r="AL21" s="152"/>
      <c r="AM21" s="152"/>
      <c r="AN21" s="152"/>
      <c r="AO21" s="152"/>
      <c r="AP21" s="152"/>
      <c r="AQ21" s="152"/>
      <c r="AR21" s="152"/>
      <c r="AS21" s="152"/>
      <c r="AT21" s="152"/>
      <c r="AU21" s="152"/>
      <c r="AV21" s="152"/>
      <c r="AW21" s="152"/>
      <c r="AX21" s="152"/>
      <c r="AY21" s="152"/>
      <c r="AZ21" s="152"/>
      <c r="BA21" s="195" t="str">
        <f>C21</f>
        <v>jakoukoliv maltou, z pomocného pracovního lešení o výšce podlahy do 1900 mm a pro zatížení do 1,5 kPa,</v>
      </c>
      <c r="BB21" s="152"/>
      <c r="BC21" s="152"/>
      <c r="BD21" s="152"/>
      <c r="BE21" s="152"/>
      <c r="BF21" s="152"/>
      <c r="BG21" s="152"/>
      <c r="BH21" s="152"/>
    </row>
    <row r="22" spans="1:60" outlineLevel="1" x14ac:dyDescent="0.2">
      <c r="A22" s="159"/>
      <c r="B22" s="160"/>
      <c r="C22" s="204" t="s">
        <v>949</v>
      </c>
      <c r="D22" s="197"/>
      <c r="E22" s="198">
        <v>4</v>
      </c>
      <c r="F22" s="162"/>
      <c r="G22" s="162"/>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680</v>
      </c>
      <c r="AH22" s="152">
        <v>0</v>
      </c>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1">
        <v>5</v>
      </c>
      <c r="B23" s="172" t="s">
        <v>703</v>
      </c>
      <c r="C23" s="188" t="s">
        <v>704</v>
      </c>
      <c r="D23" s="173" t="s">
        <v>366</v>
      </c>
      <c r="E23" s="174">
        <v>2</v>
      </c>
      <c r="F23" s="175"/>
      <c r="G23" s="176">
        <f>ROUND(E23*F23,2)</f>
        <v>0</v>
      </c>
      <c r="H23" s="175"/>
      <c r="I23" s="176">
        <f>ROUND(E23*H23,2)</f>
        <v>0</v>
      </c>
      <c r="J23" s="175"/>
      <c r="K23" s="176">
        <f>ROUND(E23*J23,2)</f>
        <v>0</v>
      </c>
      <c r="L23" s="176">
        <v>15</v>
      </c>
      <c r="M23" s="176">
        <f>G23*(1+L23/100)</f>
        <v>0</v>
      </c>
      <c r="N23" s="176">
        <v>3.5620000000000006E-2</v>
      </c>
      <c r="O23" s="176">
        <f>ROUND(E23*N23,2)</f>
        <v>7.0000000000000007E-2</v>
      </c>
      <c r="P23" s="176">
        <v>0</v>
      </c>
      <c r="Q23" s="176">
        <f>ROUND(E23*P23,2)</f>
        <v>0</v>
      </c>
      <c r="R23" s="176" t="s">
        <v>676</v>
      </c>
      <c r="S23" s="176" t="s">
        <v>296</v>
      </c>
      <c r="T23" s="177" t="s">
        <v>296</v>
      </c>
      <c r="U23" s="162">
        <v>0.8829300000000001</v>
      </c>
      <c r="V23" s="162">
        <f>ROUND(E23*U23,2)</f>
        <v>1.77</v>
      </c>
      <c r="W23" s="162"/>
      <c r="X23" s="152"/>
      <c r="Y23" s="152"/>
      <c r="Z23" s="152"/>
      <c r="AA23" s="152"/>
      <c r="AB23" s="152"/>
      <c r="AC23" s="152"/>
      <c r="AD23" s="152"/>
      <c r="AE23" s="152"/>
      <c r="AF23" s="152"/>
      <c r="AG23" s="152" t="s">
        <v>324</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74" t="s">
        <v>701</v>
      </c>
      <c r="D24" s="275"/>
      <c r="E24" s="275"/>
      <c r="F24" s="275"/>
      <c r="G24" s="275"/>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678</v>
      </c>
      <c r="AH24" s="152"/>
      <c r="AI24" s="152"/>
      <c r="AJ24" s="152"/>
      <c r="AK24" s="152"/>
      <c r="AL24" s="152"/>
      <c r="AM24" s="152"/>
      <c r="AN24" s="152"/>
      <c r="AO24" s="152"/>
      <c r="AP24" s="152"/>
      <c r="AQ24" s="152"/>
      <c r="AR24" s="152"/>
      <c r="AS24" s="152"/>
      <c r="AT24" s="152"/>
      <c r="AU24" s="152"/>
      <c r="AV24" s="152"/>
      <c r="AW24" s="152"/>
      <c r="AX24" s="152"/>
      <c r="AY24" s="152"/>
      <c r="AZ24" s="152"/>
      <c r="BA24" s="195" t="str">
        <f>C24</f>
        <v>jakoukoliv maltou, z pomocného pracovního lešení o výšce podlahy do 1900 mm a pro zatížení do 1,5 kPa,</v>
      </c>
      <c r="BB24" s="152"/>
      <c r="BC24" s="152"/>
      <c r="BD24" s="152"/>
      <c r="BE24" s="152"/>
      <c r="BF24" s="152"/>
      <c r="BG24" s="152"/>
      <c r="BH24" s="152"/>
    </row>
    <row r="25" spans="1:60" outlineLevel="1" x14ac:dyDescent="0.2">
      <c r="A25" s="159"/>
      <c r="B25" s="160"/>
      <c r="C25" s="204" t="s">
        <v>950</v>
      </c>
      <c r="D25" s="197"/>
      <c r="E25" s="198">
        <v>2</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ht="22.5" outlineLevel="1" x14ac:dyDescent="0.2">
      <c r="A26" s="171">
        <v>6</v>
      </c>
      <c r="B26" s="172" t="s">
        <v>705</v>
      </c>
      <c r="C26" s="188" t="s">
        <v>706</v>
      </c>
      <c r="D26" s="173" t="s">
        <v>332</v>
      </c>
      <c r="E26" s="174">
        <v>8</v>
      </c>
      <c r="F26" s="175"/>
      <c r="G26" s="176">
        <f>ROUND(E26*F26,2)</f>
        <v>0</v>
      </c>
      <c r="H26" s="175"/>
      <c r="I26" s="176">
        <f>ROUND(E26*H26,2)</f>
        <v>0</v>
      </c>
      <c r="J26" s="175"/>
      <c r="K26" s="176">
        <f>ROUND(E26*J26,2)</f>
        <v>0</v>
      </c>
      <c r="L26" s="176">
        <v>15</v>
      </c>
      <c r="M26" s="176">
        <f>G26*(1+L26/100)</f>
        <v>0</v>
      </c>
      <c r="N26" s="176">
        <v>4.3300000000000005E-3</v>
      </c>
      <c r="O26" s="176">
        <f>ROUND(E26*N26,2)</f>
        <v>0.03</v>
      </c>
      <c r="P26" s="176">
        <v>0</v>
      </c>
      <c r="Q26" s="176">
        <f>ROUND(E26*P26,2)</f>
        <v>0</v>
      </c>
      <c r="R26" s="176" t="s">
        <v>676</v>
      </c>
      <c r="S26" s="176" t="s">
        <v>296</v>
      </c>
      <c r="T26" s="177" t="s">
        <v>296</v>
      </c>
      <c r="U26" s="162">
        <v>0.15200000000000002</v>
      </c>
      <c r="V26" s="162">
        <f>ROUND(E26*U26,2)</f>
        <v>1.22</v>
      </c>
      <c r="W26" s="162"/>
      <c r="X26" s="152"/>
      <c r="Y26" s="152"/>
      <c r="Z26" s="152"/>
      <c r="AA26" s="152"/>
      <c r="AB26" s="152"/>
      <c r="AC26" s="152"/>
      <c r="AD26" s="152"/>
      <c r="AE26" s="152"/>
      <c r="AF26" s="152"/>
      <c r="AG26" s="152" t="s">
        <v>324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274" t="s">
        <v>707</v>
      </c>
      <c r="D27" s="275"/>
      <c r="E27" s="275"/>
      <c r="F27" s="275"/>
      <c r="G27" s="275"/>
      <c r="H27" s="162"/>
      <c r="I27" s="162"/>
      <c r="J27" s="162"/>
      <c r="K27" s="162"/>
      <c r="L27" s="162"/>
      <c r="M27" s="162"/>
      <c r="N27" s="162"/>
      <c r="O27" s="162"/>
      <c r="P27" s="162"/>
      <c r="Q27" s="162"/>
      <c r="R27" s="162"/>
      <c r="S27" s="162"/>
      <c r="T27" s="162"/>
      <c r="U27" s="162"/>
      <c r="V27" s="162"/>
      <c r="W27" s="162"/>
      <c r="X27" s="152"/>
      <c r="Y27" s="152"/>
      <c r="Z27" s="152"/>
      <c r="AA27" s="152"/>
      <c r="AB27" s="152"/>
      <c r="AC27" s="152"/>
      <c r="AD27" s="152"/>
      <c r="AE27" s="152"/>
      <c r="AF27" s="152"/>
      <c r="AG27" s="152" t="s">
        <v>678</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04" t="s">
        <v>709</v>
      </c>
      <c r="D28" s="197"/>
      <c r="E28" s="198">
        <v>8</v>
      </c>
      <c r="F28" s="162"/>
      <c r="G28" s="162"/>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680</v>
      </c>
      <c r="AH28" s="152">
        <v>0</v>
      </c>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1">
        <v>7</v>
      </c>
      <c r="B29" s="172" t="s">
        <v>710</v>
      </c>
      <c r="C29" s="188" t="s">
        <v>711</v>
      </c>
      <c r="D29" s="173" t="s">
        <v>404</v>
      </c>
      <c r="E29" s="174">
        <v>0.75</v>
      </c>
      <c r="F29" s="175"/>
      <c r="G29" s="176">
        <f>ROUND(E29*F29,2)</f>
        <v>0</v>
      </c>
      <c r="H29" s="175"/>
      <c r="I29" s="176">
        <f>ROUND(E29*H29,2)</f>
        <v>0</v>
      </c>
      <c r="J29" s="175"/>
      <c r="K29" s="176">
        <f>ROUND(E29*J29,2)</f>
        <v>0</v>
      </c>
      <c r="L29" s="176">
        <v>15</v>
      </c>
      <c r="M29" s="176">
        <f>G29*(1+L29/100)</f>
        <v>0</v>
      </c>
      <c r="N29" s="176">
        <v>3.8290000000000005E-2</v>
      </c>
      <c r="O29" s="176">
        <f>ROUND(E29*N29,2)</f>
        <v>0.03</v>
      </c>
      <c r="P29" s="176">
        <v>0</v>
      </c>
      <c r="Q29" s="176">
        <f>ROUND(E29*P29,2)</f>
        <v>0</v>
      </c>
      <c r="R29" s="176" t="s">
        <v>676</v>
      </c>
      <c r="S29" s="176" t="s">
        <v>296</v>
      </c>
      <c r="T29" s="177" t="s">
        <v>296</v>
      </c>
      <c r="U29" s="162">
        <v>1.8764100000000001</v>
      </c>
      <c r="V29" s="162">
        <f>ROUND(E29*U29,2)</f>
        <v>1.41</v>
      </c>
      <c r="W29" s="162"/>
      <c r="X29" s="152"/>
      <c r="Y29" s="152"/>
      <c r="Z29" s="152"/>
      <c r="AA29" s="152"/>
      <c r="AB29" s="152"/>
      <c r="AC29" s="152"/>
      <c r="AD29" s="152"/>
      <c r="AE29" s="152"/>
      <c r="AF29" s="152"/>
      <c r="AG29" s="152" t="s">
        <v>324</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74" t="s">
        <v>712</v>
      </c>
      <c r="D30" s="275"/>
      <c r="E30" s="275"/>
      <c r="F30" s="275"/>
      <c r="G30" s="275"/>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678</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05" t="s">
        <v>713</v>
      </c>
      <c r="D31" s="199"/>
      <c r="E31" s="200"/>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680</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6" t="s">
        <v>715</v>
      </c>
      <c r="D32" s="199"/>
      <c r="E32" s="200">
        <v>5</v>
      </c>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v>2</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7" t="s">
        <v>716</v>
      </c>
      <c r="D33" s="201"/>
      <c r="E33" s="202">
        <v>5</v>
      </c>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v>3</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5" t="s">
        <v>717</v>
      </c>
      <c r="D34" s="199"/>
      <c r="E34" s="200"/>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921</v>
      </c>
      <c r="D35" s="197"/>
      <c r="E35" s="198">
        <v>0.75</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8</v>
      </c>
      <c r="B36" s="172" t="s">
        <v>719</v>
      </c>
      <c r="C36" s="188" t="s">
        <v>720</v>
      </c>
      <c r="D36" s="173" t="s">
        <v>404</v>
      </c>
      <c r="E36" s="174">
        <v>0.375</v>
      </c>
      <c r="F36" s="175"/>
      <c r="G36" s="176">
        <f>ROUND(E36*F36,2)</f>
        <v>0</v>
      </c>
      <c r="H36" s="175"/>
      <c r="I36" s="176">
        <f>ROUND(E36*H36,2)</f>
        <v>0</v>
      </c>
      <c r="J36" s="175"/>
      <c r="K36" s="176">
        <f>ROUND(E36*J36,2)</f>
        <v>0</v>
      </c>
      <c r="L36" s="176">
        <v>15</v>
      </c>
      <c r="M36" s="176">
        <f>G36*(1+L36/100)</f>
        <v>0</v>
      </c>
      <c r="N36" s="176">
        <v>3.6070000000000005E-2</v>
      </c>
      <c r="O36" s="176">
        <f>ROUND(E36*N36,2)</f>
        <v>0.01</v>
      </c>
      <c r="P36" s="176">
        <v>0</v>
      </c>
      <c r="Q36" s="176">
        <f>ROUND(E36*P36,2)</f>
        <v>0</v>
      </c>
      <c r="R36" s="176" t="s">
        <v>676</v>
      </c>
      <c r="S36" s="176" t="s">
        <v>296</v>
      </c>
      <c r="T36" s="177" t="s">
        <v>296</v>
      </c>
      <c r="U36" s="162">
        <v>1.5803600000000002</v>
      </c>
      <c r="V36" s="162">
        <f>ROUND(E36*U36,2)</f>
        <v>0.59</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722</v>
      </c>
      <c r="D39" s="199"/>
      <c r="E39" s="200">
        <v>1.5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7" t="s">
        <v>716</v>
      </c>
      <c r="D40" s="201"/>
      <c r="E40" s="202">
        <v>1.5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3</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5" t="s">
        <v>717</v>
      </c>
      <c r="D41" s="199"/>
      <c r="E41" s="200"/>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4" t="s">
        <v>951</v>
      </c>
      <c r="D42" s="197"/>
      <c r="E42" s="198">
        <v>0.375</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22.5" outlineLevel="1" x14ac:dyDescent="0.2">
      <c r="A43" s="171">
        <v>9</v>
      </c>
      <c r="B43" s="172" t="s">
        <v>724</v>
      </c>
      <c r="C43" s="188" t="s">
        <v>725</v>
      </c>
      <c r="D43" s="173" t="s">
        <v>404</v>
      </c>
      <c r="E43" s="174">
        <v>5.3850000000000007</v>
      </c>
      <c r="F43" s="175"/>
      <c r="G43" s="176">
        <f>ROUND(E43*F43,2)</f>
        <v>0</v>
      </c>
      <c r="H43" s="175"/>
      <c r="I43" s="176">
        <f>ROUND(E43*H43,2)</f>
        <v>0</v>
      </c>
      <c r="J43" s="175"/>
      <c r="K43" s="176">
        <f>ROUND(E43*J43,2)</f>
        <v>0</v>
      </c>
      <c r="L43" s="176">
        <v>15</v>
      </c>
      <c r="M43" s="176">
        <f>G43*(1+L43/100)</f>
        <v>0</v>
      </c>
      <c r="N43" s="176">
        <v>3.6700000000000001E-3</v>
      </c>
      <c r="O43" s="176">
        <f>ROUND(E43*N43,2)</f>
        <v>0.02</v>
      </c>
      <c r="P43" s="176">
        <v>0</v>
      </c>
      <c r="Q43" s="176">
        <f>ROUND(E43*P43,2)</f>
        <v>0</v>
      </c>
      <c r="R43" s="176" t="s">
        <v>686</v>
      </c>
      <c r="S43" s="176" t="s">
        <v>296</v>
      </c>
      <c r="T43" s="177" t="s">
        <v>296</v>
      </c>
      <c r="U43" s="162">
        <v>0.36200000000000004</v>
      </c>
      <c r="V43" s="162">
        <f>ROUND(E43*U43,2)</f>
        <v>1.95</v>
      </c>
      <c r="W43" s="162"/>
      <c r="X43" s="152"/>
      <c r="Y43" s="152"/>
      <c r="Z43" s="152"/>
      <c r="AA43" s="152"/>
      <c r="AB43" s="152"/>
      <c r="AC43" s="152"/>
      <c r="AD43" s="152"/>
      <c r="AE43" s="152"/>
      <c r="AF43" s="152"/>
      <c r="AG43" s="152" t="s">
        <v>324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4" t="s">
        <v>952</v>
      </c>
      <c r="D44" s="197"/>
      <c r="E44" s="198">
        <v>3.9600000000000004</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4" t="s">
        <v>953</v>
      </c>
      <c r="D45" s="197"/>
      <c r="E45" s="198">
        <v>1.425</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1">
        <v>10</v>
      </c>
      <c r="B46" s="172" t="s">
        <v>729</v>
      </c>
      <c r="C46" s="188" t="s">
        <v>730</v>
      </c>
      <c r="D46" s="173" t="s">
        <v>404</v>
      </c>
      <c r="E46" s="174">
        <v>9.2100000000000009</v>
      </c>
      <c r="F46" s="175"/>
      <c r="G46" s="176">
        <f>ROUND(E46*F46,2)</f>
        <v>0</v>
      </c>
      <c r="H46" s="175"/>
      <c r="I46" s="176">
        <f>ROUND(E46*H46,2)</f>
        <v>0</v>
      </c>
      <c r="J46" s="175"/>
      <c r="K46" s="176">
        <f>ROUND(E46*J46,2)</f>
        <v>0</v>
      </c>
      <c r="L46" s="176">
        <v>15</v>
      </c>
      <c r="M46" s="176">
        <f>G46*(1+L46/100)</f>
        <v>0</v>
      </c>
      <c r="N46" s="176">
        <v>1.4800000000000002E-3</v>
      </c>
      <c r="O46" s="176">
        <f>ROUND(E46*N46,2)</f>
        <v>0.01</v>
      </c>
      <c r="P46" s="176">
        <v>0</v>
      </c>
      <c r="Q46" s="176">
        <f>ROUND(E46*P46,2)</f>
        <v>0</v>
      </c>
      <c r="R46" s="176"/>
      <c r="S46" s="176" t="s">
        <v>311</v>
      </c>
      <c r="T46" s="177" t="s">
        <v>296</v>
      </c>
      <c r="U46" s="162">
        <v>5.6000000000000001E-2</v>
      </c>
      <c r="V46" s="162">
        <f>ROUND(E46*U46,2)</f>
        <v>0.52</v>
      </c>
      <c r="W46" s="162"/>
      <c r="X46" s="152"/>
      <c r="Y46" s="152"/>
      <c r="Z46" s="152"/>
      <c r="AA46" s="152"/>
      <c r="AB46" s="152"/>
      <c r="AC46" s="152"/>
      <c r="AD46" s="152"/>
      <c r="AE46" s="152"/>
      <c r="AF46" s="152"/>
      <c r="AG46" s="152" t="s">
        <v>324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4" t="s">
        <v>907</v>
      </c>
      <c r="D47" s="197"/>
      <c r="E47" s="198">
        <v>12.9</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4" t="s">
        <v>954</v>
      </c>
      <c r="D48" s="197"/>
      <c r="E48" s="198">
        <v>-4.4399999999999995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4" t="s">
        <v>955</v>
      </c>
      <c r="D49" s="197"/>
      <c r="E49" s="198">
        <v>0.75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11</v>
      </c>
      <c r="B50" s="172" t="s">
        <v>735</v>
      </c>
      <c r="C50" s="188" t="s">
        <v>736</v>
      </c>
      <c r="D50" s="173" t="s">
        <v>332</v>
      </c>
      <c r="E50" s="174">
        <v>1.5</v>
      </c>
      <c r="F50" s="175"/>
      <c r="G50" s="176">
        <f>ROUND(E50*F50,2)</f>
        <v>0</v>
      </c>
      <c r="H50" s="175"/>
      <c r="I50" s="176">
        <f>ROUND(E50*H50,2)</f>
        <v>0</v>
      </c>
      <c r="J50" s="175"/>
      <c r="K50" s="176">
        <f>ROUND(E50*J50,2)</f>
        <v>0</v>
      </c>
      <c r="L50" s="176">
        <v>15</v>
      </c>
      <c r="M50" s="176">
        <f>G50*(1+L50/100)</f>
        <v>0</v>
      </c>
      <c r="N50" s="176">
        <v>8.490000000000001E-3</v>
      </c>
      <c r="O50" s="176">
        <f>ROUND(E50*N50,2)</f>
        <v>0.01</v>
      </c>
      <c r="P50" s="176">
        <v>0</v>
      </c>
      <c r="Q50" s="176">
        <f>ROUND(E50*P50,2)</f>
        <v>0</v>
      </c>
      <c r="R50" s="176"/>
      <c r="S50" s="176" t="s">
        <v>311</v>
      </c>
      <c r="T50" s="177" t="s">
        <v>297</v>
      </c>
      <c r="U50" s="162">
        <v>0.19700000000000001</v>
      </c>
      <c r="V50" s="162">
        <f>ROUND(E50*U50,2)</f>
        <v>0.3</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738</v>
      </c>
      <c r="D51" s="197"/>
      <c r="E51" s="198">
        <v>1.5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5" t="s">
        <v>291</v>
      </c>
      <c r="B52" s="166" t="s">
        <v>232</v>
      </c>
      <c r="C52" s="186" t="s">
        <v>233</v>
      </c>
      <c r="D52" s="167"/>
      <c r="E52" s="168"/>
      <c r="F52" s="169"/>
      <c r="G52" s="169">
        <f>SUMIF(AG53:AG55,"&lt;&gt;NOR",G53:G55)</f>
        <v>0</v>
      </c>
      <c r="H52" s="169"/>
      <c r="I52" s="169">
        <f>SUM(I53:I55)</f>
        <v>0</v>
      </c>
      <c r="J52" s="169"/>
      <c r="K52" s="169">
        <f>SUM(K53:K55)</f>
        <v>0</v>
      </c>
      <c r="L52" s="169"/>
      <c r="M52" s="169">
        <f>SUM(M53:M55)</f>
        <v>0</v>
      </c>
      <c r="N52" s="169"/>
      <c r="O52" s="169">
        <f>SUM(O53:O55)</f>
        <v>0.02</v>
      </c>
      <c r="P52" s="169"/>
      <c r="Q52" s="169">
        <f>SUM(Q53:Q55)</f>
        <v>0</v>
      </c>
      <c r="R52" s="169"/>
      <c r="S52" s="169"/>
      <c r="T52" s="170"/>
      <c r="U52" s="164"/>
      <c r="V52" s="164">
        <f>SUM(V53:V55)</f>
        <v>2.27</v>
      </c>
      <c r="W52" s="164"/>
      <c r="AG52" t="s">
        <v>292</v>
      </c>
    </row>
    <row r="53" spans="1:60" outlineLevel="1" x14ac:dyDescent="0.2">
      <c r="A53" s="171">
        <v>12</v>
      </c>
      <c r="B53" s="172" t="s">
        <v>743</v>
      </c>
      <c r="C53" s="188" t="s">
        <v>744</v>
      </c>
      <c r="D53" s="173" t="s">
        <v>404</v>
      </c>
      <c r="E53" s="174">
        <v>6.6300000000000008</v>
      </c>
      <c r="F53" s="175"/>
      <c r="G53" s="176">
        <f>ROUND(E53*F53,2)</f>
        <v>0</v>
      </c>
      <c r="H53" s="175"/>
      <c r="I53" s="176">
        <f>ROUND(E53*H53,2)</f>
        <v>0</v>
      </c>
      <c r="J53" s="175"/>
      <c r="K53" s="176">
        <f>ROUND(E53*J53,2)</f>
        <v>0</v>
      </c>
      <c r="L53" s="176">
        <v>15</v>
      </c>
      <c r="M53" s="176">
        <f>G53*(1+L53/100)</f>
        <v>0</v>
      </c>
      <c r="N53" s="176">
        <v>3.7500000000000003E-3</v>
      </c>
      <c r="O53" s="176">
        <f>ROUND(E53*N53,2)</f>
        <v>0.02</v>
      </c>
      <c r="P53" s="176">
        <v>0</v>
      </c>
      <c r="Q53" s="176">
        <f>ROUND(E53*P53,2)</f>
        <v>0</v>
      </c>
      <c r="R53" s="176"/>
      <c r="S53" s="176" t="s">
        <v>311</v>
      </c>
      <c r="T53" s="177" t="s">
        <v>296</v>
      </c>
      <c r="U53" s="162">
        <v>0.34200000000000003</v>
      </c>
      <c r="V53" s="162">
        <f>ROUND(E53*U53,2)</f>
        <v>2.27</v>
      </c>
      <c r="W53" s="162"/>
      <c r="X53" s="152"/>
      <c r="Y53" s="152"/>
      <c r="Z53" s="152"/>
      <c r="AA53" s="152"/>
      <c r="AB53" s="152"/>
      <c r="AC53" s="152"/>
      <c r="AD53" s="152"/>
      <c r="AE53" s="152"/>
      <c r="AF53" s="152"/>
      <c r="AG53" s="152" t="s">
        <v>324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956</v>
      </c>
      <c r="D54" s="197"/>
      <c r="E54" s="198">
        <v>1.1300000000000001</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957</v>
      </c>
      <c r="D55" s="197"/>
      <c r="E55" s="198">
        <v>5.5</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x14ac:dyDescent="0.2">
      <c r="A56" s="165" t="s">
        <v>291</v>
      </c>
      <c r="B56" s="166" t="s">
        <v>234</v>
      </c>
      <c r="C56" s="186" t="s">
        <v>235</v>
      </c>
      <c r="D56" s="167"/>
      <c r="E56" s="168"/>
      <c r="F56" s="169"/>
      <c r="G56" s="169">
        <f>SUMIF(AG57:AG76,"&lt;&gt;NOR",G57:G76)</f>
        <v>0</v>
      </c>
      <c r="H56" s="169"/>
      <c r="I56" s="169">
        <f>SUM(I57:I76)</f>
        <v>0</v>
      </c>
      <c r="J56" s="169"/>
      <c r="K56" s="169">
        <f>SUM(K57:K76)</f>
        <v>0</v>
      </c>
      <c r="L56" s="169"/>
      <c r="M56" s="169">
        <f>SUM(M57:M76)</f>
        <v>0</v>
      </c>
      <c r="N56" s="169"/>
      <c r="O56" s="169">
        <f>SUM(O57:O76)</f>
        <v>0</v>
      </c>
      <c r="P56" s="169"/>
      <c r="Q56" s="169">
        <f>SUM(Q57:Q76)</f>
        <v>1.1399999999999999</v>
      </c>
      <c r="R56" s="169"/>
      <c r="S56" s="169"/>
      <c r="T56" s="170"/>
      <c r="U56" s="164"/>
      <c r="V56" s="164">
        <f>SUM(V57:V76)</f>
        <v>8.33</v>
      </c>
      <c r="W56" s="164"/>
      <c r="AG56" t="s">
        <v>292</v>
      </c>
    </row>
    <row r="57" spans="1:60" outlineLevel="1" x14ac:dyDescent="0.2">
      <c r="A57" s="171">
        <v>13</v>
      </c>
      <c r="B57" s="172" t="s">
        <v>752</v>
      </c>
      <c r="C57" s="188" t="s">
        <v>753</v>
      </c>
      <c r="D57" s="173" t="s">
        <v>404</v>
      </c>
      <c r="E57" s="174">
        <v>1.125</v>
      </c>
      <c r="F57" s="175"/>
      <c r="G57" s="176">
        <f>ROUND(E57*F57,2)</f>
        <v>0</v>
      </c>
      <c r="H57" s="175"/>
      <c r="I57" s="176">
        <f>ROUND(E57*H57,2)</f>
        <v>0</v>
      </c>
      <c r="J57" s="175"/>
      <c r="K57" s="176">
        <f>ROUND(E57*J57,2)</f>
        <v>0</v>
      </c>
      <c r="L57" s="176">
        <v>15</v>
      </c>
      <c r="M57" s="176">
        <f>G57*(1+L57/100)</f>
        <v>0</v>
      </c>
      <c r="N57" s="176">
        <v>0</v>
      </c>
      <c r="O57" s="176">
        <f>ROUND(E57*N57,2)</f>
        <v>0</v>
      </c>
      <c r="P57" s="176">
        <v>0.02</v>
      </c>
      <c r="Q57" s="176">
        <f>ROUND(E57*P57,2)</f>
        <v>0.02</v>
      </c>
      <c r="R57" s="176" t="s">
        <v>749</v>
      </c>
      <c r="S57" s="176" t="s">
        <v>296</v>
      </c>
      <c r="T57" s="177" t="s">
        <v>296</v>
      </c>
      <c r="U57" s="162">
        <v>0.23</v>
      </c>
      <c r="V57" s="162">
        <f>ROUND(E57*U57,2)</f>
        <v>0.26</v>
      </c>
      <c r="W57" s="162"/>
      <c r="X57" s="152"/>
      <c r="Y57" s="152"/>
      <c r="Z57" s="152"/>
      <c r="AA57" s="152"/>
      <c r="AB57" s="152"/>
      <c r="AC57" s="152"/>
      <c r="AD57" s="152"/>
      <c r="AE57" s="152"/>
      <c r="AF57" s="152"/>
      <c r="AG57" s="152" t="s">
        <v>324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74" t="s">
        <v>754</v>
      </c>
      <c r="D58" s="275"/>
      <c r="E58" s="275"/>
      <c r="F58" s="275"/>
      <c r="G58" s="275"/>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678</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755</v>
      </c>
      <c r="D59" s="197"/>
      <c r="E59" s="198">
        <v>1.125</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14</v>
      </c>
      <c r="B60" s="172" t="s">
        <v>760</v>
      </c>
      <c r="C60" s="188" t="s">
        <v>761</v>
      </c>
      <c r="D60" s="173" t="s">
        <v>332</v>
      </c>
      <c r="E60" s="174">
        <v>2.5</v>
      </c>
      <c r="F60" s="175"/>
      <c r="G60" s="176">
        <f>ROUND(E60*F60,2)</f>
        <v>0</v>
      </c>
      <c r="H60" s="175"/>
      <c r="I60" s="176">
        <f>ROUND(E60*H60,2)</f>
        <v>0</v>
      </c>
      <c r="J60" s="175"/>
      <c r="K60" s="176">
        <f>ROUND(E60*J60,2)</f>
        <v>0</v>
      </c>
      <c r="L60" s="176">
        <v>15</v>
      </c>
      <c r="M60" s="176">
        <f>G60*(1+L60/100)</f>
        <v>0</v>
      </c>
      <c r="N60" s="176">
        <v>0</v>
      </c>
      <c r="O60" s="176">
        <f>ROUND(E60*N60,2)</f>
        <v>0</v>
      </c>
      <c r="P60" s="176">
        <v>4.6000000000000001E-4</v>
      </c>
      <c r="Q60" s="176">
        <f>ROUND(E60*P60,2)</f>
        <v>0</v>
      </c>
      <c r="R60" s="176" t="s">
        <v>749</v>
      </c>
      <c r="S60" s="176" t="s">
        <v>296</v>
      </c>
      <c r="T60" s="177" t="s">
        <v>296</v>
      </c>
      <c r="U60" s="162">
        <v>0.81</v>
      </c>
      <c r="V60" s="162">
        <f>ROUND(E60*U60,2)</f>
        <v>2.0299999999999998</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958</v>
      </c>
      <c r="D61" s="197"/>
      <c r="E61" s="198">
        <v>2.5</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33.75" outlineLevel="1" x14ac:dyDescent="0.2">
      <c r="A62" s="171">
        <v>15</v>
      </c>
      <c r="B62" s="172" t="s">
        <v>763</v>
      </c>
      <c r="C62" s="188" t="s">
        <v>764</v>
      </c>
      <c r="D62" s="173" t="s">
        <v>404</v>
      </c>
      <c r="E62" s="174">
        <v>4.125</v>
      </c>
      <c r="F62" s="175"/>
      <c r="G62" s="176">
        <f>ROUND(E62*F62,2)</f>
        <v>0</v>
      </c>
      <c r="H62" s="175"/>
      <c r="I62" s="176">
        <f>ROUND(E62*H62,2)</f>
        <v>0</v>
      </c>
      <c r="J62" s="175"/>
      <c r="K62" s="176">
        <f>ROUND(E62*J62,2)</f>
        <v>0</v>
      </c>
      <c r="L62" s="176">
        <v>15</v>
      </c>
      <c r="M62" s="176">
        <f>G62*(1+L62/100)</f>
        <v>0</v>
      </c>
      <c r="N62" s="176">
        <v>5.4000000000000001E-4</v>
      </c>
      <c r="O62" s="176">
        <f>ROUND(E62*N62,2)</f>
        <v>0</v>
      </c>
      <c r="P62" s="176">
        <v>0.18000000000000002</v>
      </c>
      <c r="Q62" s="176">
        <f>ROUND(E62*P62,2)</f>
        <v>0.74</v>
      </c>
      <c r="R62" s="176" t="s">
        <v>749</v>
      </c>
      <c r="S62" s="176" t="s">
        <v>296</v>
      </c>
      <c r="T62" s="177" t="s">
        <v>296</v>
      </c>
      <c r="U62" s="162">
        <v>0.30900000000000005</v>
      </c>
      <c r="V62" s="162">
        <f>ROUND(E62*U62,2)</f>
        <v>1.27</v>
      </c>
      <c r="W62" s="162"/>
      <c r="X62" s="152"/>
      <c r="Y62" s="152"/>
      <c r="Z62" s="152"/>
      <c r="AA62" s="152"/>
      <c r="AB62" s="152"/>
      <c r="AC62" s="152"/>
      <c r="AD62" s="152"/>
      <c r="AE62" s="152"/>
      <c r="AF62" s="152"/>
      <c r="AG62" s="152" t="s">
        <v>324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74" t="s">
        <v>765</v>
      </c>
      <c r="D63" s="275"/>
      <c r="E63" s="275"/>
      <c r="F63" s="275"/>
      <c r="G63" s="275"/>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678</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04" t="s">
        <v>959</v>
      </c>
      <c r="D64" s="197"/>
      <c r="E64" s="198">
        <v>2.7</v>
      </c>
      <c r="F64" s="162"/>
      <c r="G64" s="162"/>
      <c r="H64" s="162"/>
      <c r="I64" s="162"/>
      <c r="J64" s="162"/>
      <c r="K64" s="162"/>
      <c r="L64" s="162"/>
      <c r="M64" s="162"/>
      <c r="N64" s="162"/>
      <c r="O64" s="162"/>
      <c r="P64" s="162"/>
      <c r="Q64" s="162"/>
      <c r="R64" s="162"/>
      <c r="S64" s="162"/>
      <c r="T64" s="162"/>
      <c r="U64" s="162"/>
      <c r="V64" s="162"/>
      <c r="W64" s="162"/>
      <c r="X64" s="152"/>
      <c r="Y64" s="152"/>
      <c r="Z64" s="152"/>
      <c r="AA64" s="152"/>
      <c r="AB64" s="152"/>
      <c r="AC64" s="152"/>
      <c r="AD64" s="152"/>
      <c r="AE64" s="152"/>
      <c r="AF64" s="152"/>
      <c r="AG64" s="152" t="s">
        <v>680</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04" t="s">
        <v>947</v>
      </c>
      <c r="D65" s="197"/>
      <c r="E65" s="198">
        <v>1.425</v>
      </c>
      <c r="F65" s="162"/>
      <c r="G65" s="162"/>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680</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ht="22.5" outlineLevel="1" x14ac:dyDescent="0.2">
      <c r="A66" s="171">
        <v>16</v>
      </c>
      <c r="B66" s="172" t="s">
        <v>768</v>
      </c>
      <c r="C66" s="188" t="s">
        <v>769</v>
      </c>
      <c r="D66" s="173" t="s">
        <v>404</v>
      </c>
      <c r="E66" s="174">
        <v>5.5050000000000008</v>
      </c>
      <c r="F66" s="175"/>
      <c r="G66" s="176">
        <f>ROUND(E66*F66,2)</f>
        <v>0</v>
      </c>
      <c r="H66" s="175"/>
      <c r="I66" s="176">
        <f>ROUND(E66*H66,2)</f>
        <v>0</v>
      </c>
      <c r="J66" s="175"/>
      <c r="K66" s="176">
        <f>ROUND(E66*J66,2)</f>
        <v>0</v>
      </c>
      <c r="L66" s="176">
        <v>15</v>
      </c>
      <c r="M66" s="176">
        <f>G66*(1+L66/100)</f>
        <v>0</v>
      </c>
      <c r="N66" s="176">
        <v>0</v>
      </c>
      <c r="O66" s="176">
        <f>ROUND(E66*N66,2)</f>
        <v>0</v>
      </c>
      <c r="P66" s="176">
        <v>6.8000000000000005E-2</v>
      </c>
      <c r="Q66" s="176">
        <f>ROUND(E66*P66,2)</f>
        <v>0.37</v>
      </c>
      <c r="R66" s="176" t="s">
        <v>749</v>
      </c>
      <c r="S66" s="176" t="s">
        <v>296</v>
      </c>
      <c r="T66" s="177" t="s">
        <v>296</v>
      </c>
      <c r="U66" s="162">
        <v>0.30000000000000004</v>
      </c>
      <c r="V66" s="162">
        <f>ROUND(E66*U66,2)</f>
        <v>1.65</v>
      </c>
      <c r="W66" s="162"/>
      <c r="X66" s="152"/>
      <c r="Y66" s="152"/>
      <c r="Z66" s="152"/>
      <c r="AA66" s="152"/>
      <c r="AB66" s="152"/>
      <c r="AC66" s="152"/>
      <c r="AD66" s="152"/>
      <c r="AE66" s="152"/>
      <c r="AF66" s="152"/>
      <c r="AG66" s="152" t="s">
        <v>324</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74" t="s">
        <v>770</v>
      </c>
      <c r="D67" s="275"/>
      <c r="E67" s="275"/>
      <c r="F67" s="275"/>
      <c r="G67" s="275"/>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678</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953</v>
      </c>
      <c r="D68" s="197"/>
      <c r="E68" s="198">
        <v>1.425</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960</v>
      </c>
      <c r="D69" s="197"/>
      <c r="E69" s="198">
        <v>5.16</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961</v>
      </c>
      <c r="D70" s="197"/>
      <c r="E70" s="198">
        <v>-1.0799999999999998</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78">
        <v>17</v>
      </c>
      <c r="B71" s="179" t="s">
        <v>773</v>
      </c>
      <c r="C71" s="187" t="s">
        <v>774</v>
      </c>
      <c r="D71" s="180" t="s">
        <v>366</v>
      </c>
      <c r="E71" s="181">
        <v>1</v>
      </c>
      <c r="F71" s="182"/>
      <c r="G71" s="183">
        <f>ROUND(E71*F71,2)</f>
        <v>0</v>
      </c>
      <c r="H71" s="182"/>
      <c r="I71" s="183">
        <f>ROUND(E71*H71,2)</f>
        <v>0</v>
      </c>
      <c r="J71" s="182"/>
      <c r="K71" s="183">
        <f>ROUND(E71*J71,2)</f>
        <v>0</v>
      </c>
      <c r="L71" s="183">
        <v>15</v>
      </c>
      <c r="M71" s="183">
        <f>G71*(1+L71/100)</f>
        <v>0</v>
      </c>
      <c r="N71" s="183">
        <v>0</v>
      </c>
      <c r="O71" s="183">
        <f>ROUND(E71*N71,2)</f>
        <v>0</v>
      </c>
      <c r="P71" s="183">
        <v>9.0000000000000011E-3</v>
      </c>
      <c r="Q71" s="183">
        <f>ROUND(E71*P71,2)</f>
        <v>0.01</v>
      </c>
      <c r="R71" s="183"/>
      <c r="S71" s="183" t="s">
        <v>311</v>
      </c>
      <c r="T71" s="184" t="s">
        <v>296</v>
      </c>
      <c r="U71" s="162">
        <v>0.11700000000000001</v>
      </c>
      <c r="V71" s="162">
        <f>ROUND(E71*U71,2)</f>
        <v>0.12</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71">
        <v>18</v>
      </c>
      <c r="B72" s="172" t="s">
        <v>775</v>
      </c>
      <c r="C72" s="188" t="s">
        <v>776</v>
      </c>
      <c r="D72" s="173" t="s">
        <v>777</v>
      </c>
      <c r="E72" s="174">
        <v>3</v>
      </c>
      <c r="F72" s="175"/>
      <c r="G72" s="176">
        <f>ROUND(E72*F72,2)</f>
        <v>0</v>
      </c>
      <c r="H72" s="175"/>
      <c r="I72" s="176">
        <f>ROUND(E72*H72,2)</f>
        <v>0</v>
      </c>
      <c r="J72" s="175"/>
      <c r="K72" s="176">
        <f>ROUND(E72*J72,2)</f>
        <v>0</v>
      </c>
      <c r="L72" s="176">
        <v>15</v>
      </c>
      <c r="M72" s="176">
        <f>G72*(1+L72/100)</f>
        <v>0</v>
      </c>
      <c r="N72" s="176">
        <v>0</v>
      </c>
      <c r="O72" s="176">
        <f>ROUND(E72*N72,2)</f>
        <v>0</v>
      </c>
      <c r="P72" s="176">
        <v>0</v>
      </c>
      <c r="Q72" s="176">
        <f>ROUND(E72*P72,2)</f>
        <v>0</v>
      </c>
      <c r="R72" s="176" t="s">
        <v>778</v>
      </c>
      <c r="S72" s="176" t="s">
        <v>296</v>
      </c>
      <c r="T72" s="177" t="s">
        <v>779</v>
      </c>
      <c r="U72" s="162">
        <v>1</v>
      </c>
      <c r="V72" s="162">
        <f>ROUND(E72*U72,2)</f>
        <v>3</v>
      </c>
      <c r="W72" s="162"/>
      <c r="X72" s="152"/>
      <c r="Y72" s="152"/>
      <c r="Z72" s="152"/>
      <c r="AA72" s="152"/>
      <c r="AB72" s="152"/>
      <c r="AC72" s="152"/>
      <c r="AD72" s="152"/>
      <c r="AE72" s="152"/>
      <c r="AF72" s="152"/>
      <c r="AG72" s="152" t="s">
        <v>780</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2" t="s">
        <v>781</v>
      </c>
      <c r="D73" s="273"/>
      <c r="E73" s="273"/>
      <c r="F73" s="273"/>
      <c r="G73" s="273"/>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329</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70" t="s">
        <v>782</v>
      </c>
      <c r="D74" s="271"/>
      <c r="E74" s="271"/>
      <c r="F74" s="271"/>
      <c r="G74" s="271"/>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329</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0" t="s">
        <v>783</v>
      </c>
      <c r="D75" s="271"/>
      <c r="E75" s="271"/>
      <c r="F75" s="271"/>
      <c r="G75" s="271"/>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329</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74</v>
      </c>
      <c r="D76" s="197"/>
      <c r="E76" s="198">
        <v>3</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x14ac:dyDescent="0.2">
      <c r="A77" s="165" t="s">
        <v>291</v>
      </c>
      <c r="B77" s="166" t="s">
        <v>236</v>
      </c>
      <c r="C77" s="186" t="s">
        <v>237</v>
      </c>
      <c r="D77" s="167"/>
      <c r="E77" s="168"/>
      <c r="F77" s="169"/>
      <c r="G77" s="169">
        <f>SUMIF(AG78:AG79,"&lt;&gt;NOR",G78:G79)</f>
        <v>0</v>
      </c>
      <c r="H77" s="169"/>
      <c r="I77" s="169">
        <f>SUM(I78:I79)</f>
        <v>0</v>
      </c>
      <c r="J77" s="169"/>
      <c r="K77" s="169">
        <f>SUM(K78:K79)</f>
        <v>0</v>
      </c>
      <c r="L77" s="169"/>
      <c r="M77" s="169">
        <f>SUM(M78:M79)</f>
        <v>0</v>
      </c>
      <c r="N77" s="169"/>
      <c r="O77" s="169">
        <f>SUM(O78:O79)</f>
        <v>0</v>
      </c>
      <c r="P77" s="169"/>
      <c r="Q77" s="169">
        <f>SUM(Q78:Q79)</f>
        <v>0</v>
      </c>
      <c r="R77" s="169"/>
      <c r="S77" s="169"/>
      <c r="T77" s="170"/>
      <c r="U77" s="164"/>
      <c r="V77" s="164">
        <f>SUM(V78:V79)</f>
        <v>1.46</v>
      </c>
      <c r="W77" s="164"/>
      <c r="AG77" t="s">
        <v>292</v>
      </c>
    </row>
    <row r="78" spans="1:60" ht="33.75" outlineLevel="1" x14ac:dyDescent="0.2">
      <c r="A78" s="171">
        <v>19</v>
      </c>
      <c r="B78" s="172" t="s">
        <v>784</v>
      </c>
      <c r="C78" s="188" t="s">
        <v>785</v>
      </c>
      <c r="D78" s="173" t="s">
        <v>396</v>
      </c>
      <c r="E78" s="174">
        <v>1.5525100000000001</v>
      </c>
      <c r="F78" s="175"/>
      <c r="G78" s="176">
        <f>ROUND(E78*F78,2)</f>
        <v>0</v>
      </c>
      <c r="H78" s="175"/>
      <c r="I78" s="176">
        <f>ROUND(E78*H78,2)</f>
        <v>0</v>
      </c>
      <c r="J78" s="175"/>
      <c r="K78" s="176">
        <f>ROUND(E78*J78,2)</f>
        <v>0</v>
      </c>
      <c r="L78" s="176">
        <v>15</v>
      </c>
      <c r="M78" s="176">
        <f>G78*(1+L78/100)</f>
        <v>0</v>
      </c>
      <c r="N78" s="176">
        <v>0</v>
      </c>
      <c r="O78" s="176">
        <f>ROUND(E78*N78,2)</f>
        <v>0</v>
      </c>
      <c r="P78" s="176">
        <v>0</v>
      </c>
      <c r="Q78" s="176">
        <f>ROUND(E78*P78,2)</f>
        <v>0</v>
      </c>
      <c r="R78" s="176" t="s">
        <v>676</v>
      </c>
      <c r="S78" s="176" t="s">
        <v>296</v>
      </c>
      <c r="T78" s="177" t="s">
        <v>296</v>
      </c>
      <c r="U78" s="162">
        <v>0.9385</v>
      </c>
      <c r="V78" s="162">
        <f>ROUND(E78*U78,2)</f>
        <v>1.46</v>
      </c>
      <c r="W78" s="162"/>
      <c r="X78" s="152"/>
      <c r="Y78" s="152"/>
      <c r="Z78" s="152"/>
      <c r="AA78" s="152"/>
      <c r="AB78" s="152"/>
      <c r="AC78" s="152"/>
      <c r="AD78" s="152"/>
      <c r="AE78" s="152"/>
      <c r="AF78" s="152"/>
      <c r="AG78" s="152" t="s">
        <v>786</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74" t="s">
        <v>787</v>
      </c>
      <c r="D79" s="275"/>
      <c r="E79" s="275"/>
      <c r="F79" s="275"/>
      <c r="G79" s="275"/>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678</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x14ac:dyDescent="0.2">
      <c r="A80" s="165" t="s">
        <v>291</v>
      </c>
      <c r="B80" s="166" t="s">
        <v>238</v>
      </c>
      <c r="C80" s="186" t="s">
        <v>239</v>
      </c>
      <c r="D80" s="167"/>
      <c r="E80" s="168"/>
      <c r="F80" s="169"/>
      <c r="G80" s="169">
        <f>SUMIF(AG81:AG90,"&lt;&gt;NOR",G81:G90)</f>
        <v>0</v>
      </c>
      <c r="H80" s="169"/>
      <c r="I80" s="169">
        <f>SUM(I81:I90)</f>
        <v>0</v>
      </c>
      <c r="J80" s="169"/>
      <c r="K80" s="169">
        <f>SUM(K81:K90)</f>
        <v>0</v>
      </c>
      <c r="L80" s="169"/>
      <c r="M80" s="169">
        <f>SUM(M81:M90)</f>
        <v>0</v>
      </c>
      <c r="N80" s="169"/>
      <c r="O80" s="169">
        <f>SUM(O81:O90)</f>
        <v>0.01</v>
      </c>
      <c r="P80" s="169"/>
      <c r="Q80" s="169">
        <f>SUM(Q81:Q90)</f>
        <v>0</v>
      </c>
      <c r="R80" s="169"/>
      <c r="S80" s="169"/>
      <c r="T80" s="170"/>
      <c r="U80" s="164"/>
      <c r="V80" s="164">
        <f>SUM(V81:V90)</f>
        <v>1.9100000000000001</v>
      </c>
      <c r="W80" s="164"/>
      <c r="AG80" t="s">
        <v>292</v>
      </c>
    </row>
    <row r="81" spans="1:60" outlineLevel="1" x14ac:dyDescent="0.2">
      <c r="A81" s="171">
        <v>20</v>
      </c>
      <c r="B81" s="172" t="s">
        <v>788</v>
      </c>
      <c r="C81" s="188" t="s">
        <v>789</v>
      </c>
      <c r="D81" s="173" t="s">
        <v>404</v>
      </c>
      <c r="E81" s="174">
        <v>1.6800000000000002</v>
      </c>
      <c r="F81" s="175"/>
      <c r="G81" s="176">
        <f>ROUND(E81*F81,2)</f>
        <v>0</v>
      </c>
      <c r="H81" s="175"/>
      <c r="I81" s="176">
        <f>ROUND(E81*H81,2)</f>
        <v>0</v>
      </c>
      <c r="J81" s="175"/>
      <c r="K81" s="176">
        <f>ROUND(E81*J81,2)</f>
        <v>0</v>
      </c>
      <c r="L81" s="176">
        <v>15</v>
      </c>
      <c r="M81" s="176">
        <f>G81*(1+L81/100)</f>
        <v>0</v>
      </c>
      <c r="N81" s="176">
        <v>3.6800000000000001E-3</v>
      </c>
      <c r="O81" s="176">
        <f>ROUND(E81*N81,2)</f>
        <v>0.01</v>
      </c>
      <c r="P81" s="176">
        <v>0</v>
      </c>
      <c r="Q81" s="176">
        <f>ROUND(E81*P81,2)</f>
        <v>0</v>
      </c>
      <c r="R81" s="176" t="s">
        <v>790</v>
      </c>
      <c r="S81" s="176" t="s">
        <v>296</v>
      </c>
      <c r="T81" s="177" t="s">
        <v>296</v>
      </c>
      <c r="U81" s="162">
        <v>0.38500000000000001</v>
      </c>
      <c r="V81" s="162">
        <f>ROUND(E81*U81,2)</f>
        <v>0.65</v>
      </c>
      <c r="W81" s="162"/>
      <c r="X81" s="152"/>
      <c r="Y81" s="152"/>
      <c r="Z81" s="152"/>
      <c r="AA81" s="152"/>
      <c r="AB81" s="152"/>
      <c r="AC81" s="152"/>
      <c r="AD81" s="152"/>
      <c r="AE81" s="152"/>
      <c r="AF81" s="152"/>
      <c r="AG81" s="152" t="s">
        <v>324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791</v>
      </c>
      <c r="D82" s="197"/>
      <c r="E82" s="198"/>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04" t="s">
        <v>792</v>
      </c>
      <c r="D83" s="197"/>
      <c r="E83" s="198">
        <v>1.125</v>
      </c>
      <c r="F83" s="162"/>
      <c r="G83" s="162"/>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680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962</v>
      </c>
      <c r="D84" s="197"/>
      <c r="E84" s="198"/>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796</v>
      </c>
      <c r="D85" s="197"/>
      <c r="E85" s="198">
        <v>0.55500000000000005</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78">
        <v>21</v>
      </c>
      <c r="B86" s="179" t="s">
        <v>799</v>
      </c>
      <c r="C86" s="187" t="s">
        <v>800</v>
      </c>
      <c r="D86" s="180" t="s">
        <v>366</v>
      </c>
      <c r="E86" s="181">
        <v>4</v>
      </c>
      <c r="F86" s="182"/>
      <c r="G86" s="183">
        <f>ROUND(E86*F86,2)</f>
        <v>0</v>
      </c>
      <c r="H86" s="182"/>
      <c r="I86" s="183">
        <f>ROUND(E86*H86,2)</f>
        <v>0</v>
      </c>
      <c r="J86" s="182"/>
      <c r="K86" s="183">
        <f>ROUND(E86*J86,2)</f>
        <v>0</v>
      </c>
      <c r="L86" s="183">
        <v>15</v>
      </c>
      <c r="M86" s="183">
        <f>G86*(1+L86/100)</f>
        <v>0</v>
      </c>
      <c r="N86" s="183">
        <v>1.7000000000000001E-4</v>
      </c>
      <c r="O86" s="183">
        <f>ROUND(E86*N86,2)</f>
        <v>0</v>
      </c>
      <c r="P86" s="183">
        <v>0</v>
      </c>
      <c r="Q86" s="183">
        <f>ROUND(E86*P86,2)</f>
        <v>0</v>
      </c>
      <c r="R86" s="183" t="s">
        <v>790</v>
      </c>
      <c r="S86" s="183" t="s">
        <v>296</v>
      </c>
      <c r="T86" s="184" t="s">
        <v>296</v>
      </c>
      <c r="U86" s="162">
        <v>0.1</v>
      </c>
      <c r="V86" s="162">
        <f>ROUND(E86*U86,2)</f>
        <v>0.4</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1">
        <v>22</v>
      </c>
      <c r="B87" s="172" t="s">
        <v>801</v>
      </c>
      <c r="C87" s="188" t="s">
        <v>802</v>
      </c>
      <c r="D87" s="173" t="s">
        <v>332</v>
      </c>
      <c r="E87" s="174">
        <v>4.3000000000000007</v>
      </c>
      <c r="F87" s="175"/>
      <c r="G87" s="176">
        <f>ROUND(E87*F87,2)</f>
        <v>0</v>
      </c>
      <c r="H87" s="175"/>
      <c r="I87" s="176">
        <f>ROUND(E87*H87,2)</f>
        <v>0</v>
      </c>
      <c r="J87" s="175"/>
      <c r="K87" s="176">
        <f>ROUND(E87*J87,2)</f>
        <v>0</v>
      </c>
      <c r="L87" s="176">
        <v>15</v>
      </c>
      <c r="M87" s="176">
        <f>G87*(1+L87/100)</f>
        <v>0</v>
      </c>
      <c r="N87" s="176">
        <v>1.1E-4</v>
      </c>
      <c r="O87" s="176">
        <f>ROUND(E87*N87,2)</f>
        <v>0</v>
      </c>
      <c r="P87" s="176">
        <v>0</v>
      </c>
      <c r="Q87" s="176">
        <f>ROUND(E87*P87,2)</f>
        <v>0</v>
      </c>
      <c r="R87" s="176" t="s">
        <v>790</v>
      </c>
      <c r="S87" s="176" t="s">
        <v>296</v>
      </c>
      <c r="T87" s="177" t="s">
        <v>296</v>
      </c>
      <c r="U87" s="162">
        <v>0.2</v>
      </c>
      <c r="V87" s="162">
        <f>ROUND(E87*U87,2)</f>
        <v>0.86</v>
      </c>
      <c r="W87" s="162"/>
      <c r="X87" s="152"/>
      <c r="Y87" s="152"/>
      <c r="Z87" s="152"/>
      <c r="AA87" s="152"/>
      <c r="AB87" s="152"/>
      <c r="AC87" s="152"/>
      <c r="AD87" s="152"/>
      <c r="AE87" s="152"/>
      <c r="AF87" s="152"/>
      <c r="AG87" s="152" t="s">
        <v>324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804</v>
      </c>
      <c r="D88" s="197"/>
      <c r="E88" s="198">
        <v>4.3000000000000007</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v>23</v>
      </c>
      <c r="B89" s="160" t="s">
        <v>805</v>
      </c>
      <c r="C89" s="208" t="s">
        <v>806</v>
      </c>
      <c r="D89" s="161" t="s">
        <v>0</v>
      </c>
      <c r="E89" s="203"/>
      <c r="F89" s="163"/>
      <c r="G89" s="162">
        <f>ROUND(E89*F89,2)</f>
        <v>0</v>
      </c>
      <c r="H89" s="163"/>
      <c r="I89" s="162">
        <f>ROUND(E89*H89,2)</f>
        <v>0</v>
      </c>
      <c r="J89" s="163"/>
      <c r="K89" s="162">
        <f>ROUND(E89*J89,2)</f>
        <v>0</v>
      </c>
      <c r="L89" s="162">
        <v>15</v>
      </c>
      <c r="M89" s="162">
        <f>G89*(1+L89/100)</f>
        <v>0</v>
      </c>
      <c r="N89" s="162">
        <v>0</v>
      </c>
      <c r="O89" s="162">
        <f>ROUND(E89*N89,2)</f>
        <v>0</v>
      </c>
      <c r="P89" s="162">
        <v>0</v>
      </c>
      <c r="Q89" s="162">
        <f>ROUND(E89*P89,2)</f>
        <v>0</v>
      </c>
      <c r="R89" s="162" t="s">
        <v>790</v>
      </c>
      <c r="S89" s="162" t="s">
        <v>296</v>
      </c>
      <c r="T89" s="162" t="s">
        <v>296</v>
      </c>
      <c r="U89" s="162">
        <v>0</v>
      </c>
      <c r="V89" s="162">
        <f>ROUND(E89*U89,2)</f>
        <v>0</v>
      </c>
      <c r="W89" s="162"/>
      <c r="X89" s="152"/>
      <c r="Y89" s="152"/>
      <c r="Z89" s="152"/>
      <c r="AA89" s="152"/>
      <c r="AB89" s="152"/>
      <c r="AC89" s="152"/>
      <c r="AD89" s="152"/>
      <c r="AE89" s="152"/>
      <c r="AF89" s="152"/>
      <c r="AG89" s="152" t="s">
        <v>786</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6" t="s">
        <v>807</v>
      </c>
      <c r="D90" s="277"/>
      <c r="E90" s="277"/>
      <c r="F90" s="277"/>
      <c r="G90" s="277"/>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678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x14ac:dyDescent="0.2">
      <c r="A91" s="165" t="s">
        <v>291</v>
      </c>
      <c r="B91" s="166" t="s">
        <v>248</v>
      </c>
      <c r="C91" s="186" t="s">
        <v>249</v>
      </c>
      <c r="D91" s="167"/>
      <c r="E91" s="168"/>
      <c r="F91" s="169"/>
      <c r="G91" s="169">
        <f>SUMIF(AG92:AG103,"&lt;&gt;NOR",G92:G103)</f>
        <v>0</v>
      </c>
      <c r="H91" s="169"/>
      <c r="I91" s="169">
        <f>SUM(I92:I103)</f>
        <v>0</v>
      </c>
      <c r="J91" s="169"/>
      <c r="K91" s="169">
        <f>SUM(K92:K103)</f>
        <v>0</v>
      </c>
      <c r="L91" s="169"/>
      <c r="M91" s="169">
        <f>SUM(M92:M103)</f>
        <v>0</v>
      </c>
      <c r="N91" s="169"/>
      <c r="O91" s="169">
        <f>SUM(O92:O103)</f>
        <v>0.01</v>
      </c>
      <c r="P91" s="169"/>
      <c r="Q91" s="169">
        <f>SUM(Q92:Q103)</f>
        <v>0</v>
      </c>
      <c r="R91" s="169"/>
      <c r="S91" s="169"/>
      <c r="T91" s="170"/>
      <c r="U91" s="164"/>
      <c r="V91" s="164">
        <f>SUM(V92:V103)</f>
        <v>1.0900000000000001</v>
      </c>
      <c r="W91" s="164"/>
      <c r="AG91" t="s">
        <v>292</v>
      </c>
    </row>
    <row r="92" spans="1:60" ht="22.5" outlineLevel="1" x14ac:dyDescent="0.2">
      <c r="A92" s="171">
        <v>24</v>
      </c>
      <c r="B92" s="172" t="s">
        <v>814</v>
      </c>
      <c r="C92" s="188" t="s">
        <v>815</v>
      </c>
      <c r="D92" s="173" t="s">
        <v>404</v>
      </c>
      <c r="E92" s="174">
        <v>1.125</v>
      </c>
      <c r="F92" s="175"/>
      <c r="G92" s="176">
        <f>ROUND(E92*F92,2)</f>
        <v>0</v>
      </c>
      <c r="H92" s="175"/>
      <c r="I92" s="176">
        <f>ROUND(E92*H92,2)</f>
        <v>0</v>
      </c>
      <c r="J92" s="175"/>
      <c r="K92" s="176">
        <f>ROUND(E92*J92,2)</f>
        <v>0</v>
      </c>
      <c r="L92" s="176">
        <v>15</v>
      </c>
      <c r="M92" s="176">
        <f>G92*(1+L92/100)</f>
        <v>0</v>
      </c>
      <c r="N92" s="176">
        <v>4.8300000000000001E-3</v>
      </c>
      <c r="O92" s="176">
        <f>ROUND(E92*N92,2)</f>
        <v>0.01</v>
      </c>
      <c r="P92" s="176">
        <v>0</v>
      </c>
      <c r="Q92" s="176">
        <f>ROUND(E92*P92,2)</f>
        <v>0</v>
      </c>
      <c r="R92" s="176" t="s">
        <v>816</v>
      </c>
      <c r="S92" s="176" t="s">
        <v>296</v>
      </c>
      <c r="T92" s="177" t="s">
        <v>296</v>
      </c>
      <c r="U92" s="162">
        <v>0.97000000000000008</v>
      </c>
      <c r="V92" s="162">
        <f>ROUND(E92*U92,2)</f>
        <v>1.0900000000000001</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ht="33.75" outlineLevel="1" x14ac:dyDescent="0.2">
      <c r="A93" s="159"/>
      <c r="B93" s="160"/>
      <c r="C93" s="272" t="s">
        <v>817</v>
      </c>
      <c r="D93" s="273"/>
      <c r="E93" s="273"/>
      <c r="F93" s="273"/>
      <c r="G93" s="273"/>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329</v>
      </c>
      <c r="AH93" s="152"/>
      <c r="AI93" s="152"/>
      <c r="AJ93" s="152"/>
      <c r="AK93" s="152"/>
      <c r="AL93" s="152"/>
      <c r="AM93" s="152"/>
      <c r="AN93" s="152"/>
      <c r="AO93" s="152"/>
      <c r="AP93" s="152"/>
      <c r="AQ93" s="152"/>
      <c r="AR93" s="152"/>
      <c r="AS93" s="152"/>
      <c r="AT93" s="152"/>
      <c r="AU93" s="152"/>
      <c r="AV93" s="152"/>
      <c r="AW93" s="152"/>
      <c r="AX93" s="152"/>
      <c r="AY93" s="152"/>
      <c r="AZ93" s="152"/>
      <c r="BA93" s="195" t="str">
        <f>C93</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93" s="152"/>
      <c r="BC93" s="152"/>
      <c r="BD93" s="152"/>
      <c r="BE93" s="152"/>
      <c r="BF93" s="152"/>
      <c r="BG93" s="152"/>
      <c r="BH93" s="152"/>
    </row>
    <row r="94" spans="1:60" outlineLevel="1" x14ac:dyDescent="0.2">
      <c r="A94" s="159"/>
      <c r="B94" s="160"/>
      <c r="C94" s="204" t="s">
        <v>792</v>
      </c>
      <c r="D94" s="197"/>
      <c r="E94" s="198">
        <v>1.125</v>
      </c>
      <c r="F94" s="162"/>
      <c r="G94" s="162"/>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680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71">
        <v>25</v>
      </c>
      <c r="B95" s="172" t="s">
        <v>818</v>
      </c>
      <c r="C95" s="188" t="s">
        <v>819</v>
      </c>
      <c r="D95" s="173" t="s">
        <v>404</v>
      </c>
      <c r="E95" s="174">
        <v>1.2375</v>
      </c>
      <c r="F95" s="175"/>
      <c r="G95" s="176">
        <f>ROUND(E95*F95,2)</f>
        <v>0</v>
      </c>
      <c r="H95" s="175"/>
      <c r="I95" s="176">
        <f>ROUND(E95*H95,2)</f>
        <v>0</v>
      </c>
      <c r="J95" s="175"/>
      <c r="K95" s="176">
        <f>ROUND(E95*J95,2)</f>
        <v>0</v>
      </c>
      <c r="L95" s="176">
        <v>15</v>
      </c>
      <c r="M95" s="176">
        <f>G95*(1+L95/100)</f>
        <v>0</v>
      </c>
      <c r="N95" s="176">
        <v>0</v>
      </c>
      <c r="O95" s="176">
        <f>ROUND(E95*N95,2)</f>
        <v>0</v>
      </c>
      <c r="P95" s="176">
        <v>0</v>
      </c>
      <c r="Q95" s="176">
        <f>ROUND(E95*P95,2)</f>
        <v>0</v>
      </c>
      <c r="R95" s="176"/>
      <c r="S95" s="176" t="s">
        <v>311</v>
      </c>
      <c r="T95" s="177" t="s">
        <v>297</v>
      </c>
      <c r="U95" s="162">
        <v>0</v>
      </c>
      <c r="V95" s="162">
        <f>ROUND(E95*U95,2)</f>
        <v>0</v>
      </c>
      <c r="W95" s="162"/>
      <c r="X95" s="152"/>
      <c r="Y95" s="152"/>
      <c r="Z95" s="152"/>
      <c r="AA95" s="152"/>
      <c r="AB95" s="152"/>
      <c r="AC95" s="152"/>
      <c r="AD95" s="152"/>
      <c r="AE95" s="152"/>
      <c r="AF95" s="152"/>
      <c r="AG95" s="152" t="s">
        <v>664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2" t="s">
        <v>820</v>
      </c>
      <c r="D96" s="273"/>
      <c r="E96" s="273"/>
      <c r="F96" s="273"/>
      <c r="G96" s="273"/>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05" t="s">
        <v>713</v>
      </c>
      <c r="D97" s="199"/>
      <c r="E97" s="200"/>
      <c r="F97" s="162"/>
      <c r="G97" s="162"/>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680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06" t="s">
        <v>821</v>
      </c>
      <c r="D98" s="199"/>
      <c r="E98" s="200">
        <v>1.125</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2</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07" t="s">
        <v>716</v>
      </c>
      <c r="D99" s="201"/>
      <c r="E99" s="202">
        <v>1.125</v>
      </c>
      <c r="F99" s="162"/>
      <c r="G99" s="162"/>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680</v>
      </c>
      <c r="AH99" s="152">
        <v>3</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05" t="s">
        <v>717</v>
      </c>
      <c r="D100" s="199"/>
      <c r="E100" s="200"/>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04" t="s">
        <v>963</v>
      </c>
      <c r="D101" s="197"/>
      <c r="E101" s="198">
        <v>1.2375</v>
      </c>
      <c r="F101" s="162"/>
      <c r="G101" s="162"/>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680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v>26</v>
      </c>
      <c r="B102" s="160" t="s">
        <v>824</v>
      </c>
      <c r="C102" s="208" t="s">
        <v>825</v>
      </c>
      <c r="D102" s="161" t="s">
        <v>0</v>
      </c>
      <c r="E102" s="203"/>
      <c r="F102" s="163"/>
      <c r="G102" s="162">
        <f>ROUND(E102*F102,2)</f>
        <v>0</v>
      </c>
      <c r="H102" s="163"/>
      <c r="I102" s="162">
        <f>ROUND(E102*H102,2)</f>
        <v>0</v>
      </c>
      <c r="J102" s="163"/>
      <c r="K102" s="162">
        <f>ROUND(E102*J102,2)</f>
        <v>0</v>
      </c>
      <c r="L102" s="162">
        <v>15</v>
      </c>
      <c r="M102" s="162">
        <f>G102*(1+L102/100)</f>
        <v>0</v>
      </c>
      <c r="N102" s="162">
        <v>0</v>
      </c>
      <c r="O102" s="162">
        <f>ROUND(E102*N102,2)</f>
        <v>0</v>
      </c>
      <c r="P102" s="162">
        <v>0</v>
      </c>
      <c r="Q102" s="162">
        <f>ROUND(E102*P102,2)</f>
        <v>0</v>
      </c>
      <c r="R102" s="162" t="s">
        <v>816</v>
      </c>
      <c r="S102" s="162" t="s">
        <v>296</v>
      </c>
      <c r="T102" s="162" t="s">
        <v>296</v>
      </c>
      <c r="U102" s="162">
        <v>0</v>
      </c>
      <c r="V102" s="162">
        <f>ROUND(E102*U102,2)</f>
        <v>0</v>
      </c>
      <c r="W102" s="162"/>
      <c r="X102" s="152"/>
      <c r="Y102" s="152"/>
      <c r="Z102" s="152"/>
      <c r="AA102" s="152"/>
      <c r="AB102" s="152"/>
      <c r="AC102" s="152"/>
      <c r="AD102" s="152"/>
      <c r="AE102" s="152"/>
      <c r="AF102" s="152"/>
      <c r="AG102" s="152" t="s">
        <v>786</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76" t="s">
        <v>813</v>
      </c>
      <c r="D103" s="277"/>
      <c r="E103" s="277"/>
      <c r="F103" s="277"/>
      <c r="G103" s="277"/>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678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5" t="s">
        <v>291</v>
      </c>
      <c r="B104" s="166" t="s">
        <v>250</v>
      </c>
      <c r="C104" s="186" t="s">
        <v>251</v>
      </c>
      <c r="D104" s="167"/>
      <c r="E104" s="168"/>
      <c r="F104" s="169"/>
      <c r="G104" s="169">
        <f>SUMIF(AG105:AG106,"&lt;&gt;NOR",G105:G106)</f>
        <v>0</v>
      </c>
      <c r="H104" s="169"/>
      <c r="I104" s="169">
        <f>SUM(I105:I106)</f>
        <v>0</v>
      </c>
      <c r="J104" s="169"/>
      <c r="K104" s="169">
        <f>SUM(K105:K106)</f>
        <v>0</v>
      </c>
      <c r="L104" s="169"/>
      <c r="M104" s="169">
        <f>SUM(M105:M106)</f>
        <v>0</v>
      </c>
      <c r="N104" s="169"/>
      <c r="O104" s="169">
        <f>SUM(O105:O106)</f>
        <v>0</v>
      </c>
      <c r="P104" s="169"/>
      <c r="Q104" s="169">
        <f>SUM(Q105:Q106)</f>
        <v>0</v>
      </c>
      <c r="R104" s="169"/>
      <c r="S104" s="169"/>
      <c r="T104" s="170"/>
      <c r="U104" s="164"/>
      <c r="V104" s="164">
        <f>SUM(V105:V106)</f>
        <v>0.14000000000000001</v>
      </c>
      <c r="W104" s="164"/>
      <c r="AG104" t="s">
        <v>292</v>
      </c>
    </row>
    <row r="105" spans="1:60" ht="22.5" outlineLevel="1" x14ac:dyDescent="0.2">
      <c r="A105" s="171">
        <v>27</v>
      </c>
      <c r="B105" s="172" t="s">
        <v>826</v>
      </c>
      <c r="C105" s="188" t="s">
        <v>827</v>
      </c>
      <c r="D105" s="173" t="s">
        <v>404</v>
      </c>
      <c r="E105" s="174">
        <v>1.125</v>
      </c>
      <c r="F105" s="175"/>
      <c r="G105" s="176">
        <f>ROUND(E105*F105,2)</f>
        <v>0</v>
      </c>
      <c r="H105" s="175"/>
      <c r="I105" s="176">
        <f>ROUND(E105*H105,2)</f>
        <v>0</v>
      </c>
      <c r="J105" s="175"/>
      <c r="K105" s="176">
        <f>ROUND(E105*J105,2)</f>
        <v>0</v>
      </c>
      <c r="L105" s="176">
        <v>15</v>
      </c>
      <c r="M105" s="176">
        <f>G105*(1+L105/100)</f>
        <v>0</v>
      </c>
      <c r="N105" s="176">
        <v>0</v>
      </c>
      <c r="O105" s="176">
        <f>ROUND(E105*N105,2)</f>
        <v>0</v>
      </c>
      <c r="P105" s="176">
        <v>1E-3</v>
      </c>
      <c r="Q105" s="176">
        <f>ROUND(E105*P105,2)</f>
        <v>0</v>
      </c>
      <c r="R105" s="176" t="s">
        <v>828</v>
      </c>
      <c r="S105" s="176" t="s">
        <v>296</v>
      </c>
      <c r="T105" s="177" t="s">
        <v>296</v>
      </c>
      <c r="U105" s="162">
        <v>0.128</v>
      </c>
      <c r="V105" s="162">
        <f>ROUND(E105*U105,2)</f>
        <v>0.14000000000000001</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755</v>
      </c>
      <c r="D106" s="197"/>
      <c r="E106" s="198">
        <v>1.125</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x14ac:dyDescent="0.2">
      <c r="A107" s="165" t="s">
        <v>291</v>
      </c>
      <c r="B107" s="166" t="s">
        <v>252</v>
      </c>
      <c r="C107" s="186" t="s">
        <v>253</v>
      </c>
      <c r="D107" s="167"/>
      <c r="E107" s="168"/>
      <c r="F107" s="169"/>
      <c r="G107" s="169">
        <f>SUMIF(AG108:AG115,"&lt;&gt;NOR",G108:G115)</f>
        <v>0</v>
      </c>
      <c r="H107" s="169"/>
      <c r="I107" s="169">
        <f>SUM(I108:I115)</f>
        <v>0</v>
      </c>
      <c r="J107" s="169"/>
      <c r="K107" s="169">
        <f>SUM(K108:K115)</f>
        <v>0</v>
      </c>
      <c r="L107" s="169"/>
      <c r="M107" s="169">
        <f>SUM(M108:M115)</f>
        <v>0</v>
      </c>
      <c r="N107" s="169"/>
      <c r="O107" s="169">
        <f>SUM(O108:O115)</f>
        <v>0.03</v>
      </c>
      <c r="P107" s="169"/>
      <c r="Q107" s="169">
        <f>SUM(Q108:Q115)</f>
        <v>0</v>
      </c>
      <c r="R107" s="169"/>
      <c r="S107" s="169"/>
      <c r="T107" s="170"/>
      <c r="U107" s="164"/>
      <c r="V107" s="164">
        <f>SUM(V108:V115)</f>
        <v>6.3</v>
      </c>
      <c r="W107" s="164"/>
      <c r="AG107" t="s">
        <v>292</v>
      </c>
    </row>
    <row r="108" spans="1:60" ht="22.5" outlineLevel="1" x14ac:dyDescent="0.2">
      <c r="A108" s="171">
        <v>28</v>
      </c>
      <c r="B108" s="172" t="s">
        <v>829</v>
      </c>
      <c r="C108" s="188" t="s">
        <v>830</v>
      </c>
      <c r="D108" s="173" t="s">
        <v>404</v>
      </c>
      <c r="E108" s="174">
        <v>5.8650000000000002</v>
      </c>
      <c r="F108" s="175"/>
      <c r="G108" s="176">
        <f>ROUND(E108*F108,2)</f>
        <v>0</v>
      </c>
      <c r="H108" s="175"/>
      <c r="I108" s="176">
        <f>ROUND(E108*H108,2)</f>
        <v>0</v>
      </c>
      <c r="J108" s="175"/>
      <c r="K108" s="176">
        <f>ROUND(E108*J108,2)</f>
        <v>0</v>
      </c>
      <c r="L108" s="176">
        <v>15</v>
      </c>
      <c r="M108" s="176">
        <f>G108*(1+L108/100)</f>
        <v>0</v>
      </c>
      <c r="N108" s="176">
        <v>5.0300000000000006E-3</v>
      </c>
      <c r="O108" s="176">
        <f>ROUND(E108*N108,2)</f>
        <v>0.03</v>
      </c>
      <c r="P108" s="176">
        <v>0</v>
      </c>
      <c r="Q108" s="176">
        <f>ROUND(E108*P108,2)</f>
        <v>0</v>
      </c>
      <c r="R108" s="176" t="s">
        <v>816</v>
      </c>
      <c r="S108" s="176" t="s">
        <v>296</v>
      </c>
      <c r="T108" s="177" t="s">
        <v>296</v>
      </c>
      <c r="U108" s="162">
        <v>1.0746000000000002</v>
      </c>
      <c r="V108" s="162">
        <f>ROUND(E108*U108,2)</f>
        <v>6.3</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33.75" outlineLevel="1" x14ac:dyDescent="0.2">
      <c r="A109" s="159"/>
      <c r="B109" s="160"/>
      <c r="C109" s="272" t="s">
        <v>940</v>
      </c>
      <c r="D109" s="273"/>
      <c r="E109" s="273"/>
      <c r="F109" s="273"/>
      <c r="G109" s="273"/>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329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95" t="str">
        <f>C109</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09" s="152"/>
      <c r="BC109" s="152"/>
      <c r="BD109" s="152"/>
      <c r="BE109" s="152"/>
      <c r="BF109" s="152"/>
      <c r="BG109" s="152"/>
      <c r="BH109" s="152"/>
    </row>
    <row r="110" spans="1:60" outlineLevel="1" x14ac:dyDescent="0.2">
      <c r="A110" s="159"/>
      <c r="B110" s="160"/>
      <c r="C110" s="204" t="s">
        <v>832</v>
      </c>
      <c r="D110" s="197"/>
      <c r="E110" s="198">
        <v>5.16</v>
      </c>
      <c r="F110" s="162"/>
      <c r="G110" s="162"/>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680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833</v>
      </c>
      <c r="D111" s="197"/>
      <c r="E111" s="198">
        <v>-0.72</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953</v>
      </c>
      <c r="D112" s="197"/>
      <c r="E112" s="198">
        <v>1.425</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1">
        <v>29</v>
      </c>
      <c r="B113" s="172" t="s">
        <v>843</v>
      </c>
      <c r="C113" s="188" t="s">
        <v>844</v>
      </c>
      <c r="D113" s="173" t="s">
        <v>404</v>
      </c>
      <c r="E113" s="174">
        <v>6.2809000000000008</v>
      </c>
      <c r="F113" s="175"/>
      <c r="G113" s="176">
        <f>ROUND(E113*F113,2)</f>
        <v>0</v>
      </c>
      <c r="H113" s="175"/>
      <c r="I113" s="176">
        <f>ROUND(E113*H113,2)</f>
        <v>0</v>
      </c>
      <c r="J113" s="175"/>
      <c r="K113" s="176">
        <f>ROUND(E113*J113,2)</f>
        <v>0</v>
      </c>
      <c r="L113" s="176">
        <v>15</v>
      </c>
      <c r="M113" s="176">
        <f>G113*(1+L113/100)</f>
        <v>0</v>
      </c>
      <c r="N113" s="176">
        <v>0</v>
      </c>
      <c r="O113" s="176">
        <f>ROUND(E113*N113,2)</f>
        <v>0</v>
      </c>
      <c r="P113" s="176">
        <v>0</v>
      </c>
      <c r="Q113" s="176">
        <f>ROUND(E113*P113,2)</f>
        <v>0</v>
      </c>
      <c r="R113" s="176"/>
      <c r="S113" s="176" t="s">
        <v>311</v>
      </c>
      <c r="T113" s="177" t="s">
        <v>297</v>
      </c>
      <c r="U113" s="162">
        <v>0</v>
      </c>
      <c r="V113" s="162">
        <f>ROUND(E113*U113,2)</f>
        <v>0</v>
      </c>
      <c r="W113" s="162"/>
      <c r="X113" s="152"/>
      <c r="Y113" s="152"/>
      <c r="Z113" s="152"/>
      <c r="AA113" s="152"/>
      <c r="AB113" s="152"/>
      <c r="AC113" s="152"/>
      <c r="AD113" s="152"/>
      <c r="AE113" s="152"/>
      <c r="AF113" s="152"/>
      <c r="AG113" s="152" t="s">
        <v>664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04" t="s">
        <v>964</v>
      </c>
      <c r="D114" s="197"/>
      <c r="E114" s="198">
        <v>6.2809000000000008</v>
      </c>
      <c r="F114" s="162"/>
      <c r="G114" s="162"/>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680</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v>30</v>
      </c>
      <c r="B115" s="160" t="s">
        <v>846</v>
      </c>
      <c r="C115" s="208" t="s">
        <v>847</v>
      </c>
      <c r="D115" s="161" t="s">
        <v>0</v>
      </c>
      <c r="E115" s="203"/>
      <c r="F115" s="163"/>
      <c r="G115" s="162">
        <f>ROUND(E115*F115,2)</f>
        <v>0</v>
      </c>
      <c r="H115" s="163"/>
      <c r="I115" s="162">
        <f>ROUND(E115*H115,2)</f>
        <v>0</v>
      </c>
      <c r="J115" s="163"/>
      <c r="K115" s="162">
        <f>ROUND(E115*J115,2)</f>
        <v>0</v>
      </c>
      <c r="L115" s="162">
        <v>15</v>
      </c>
      <c r="M115" s="162">
        <f>G115*(1+L115/100)</f>
        <v>0</v>
      </c>
      <c r="N115" s="162">
        <v>0</v>
      </c>
      <c r="O115" s="162">
        <f>ROUND(E115*N115,2)</f>
        <v>0</v>
      </c>
      <c r="P115" s="162">
        <v>0</v>
      </c>
      <c r="Q115" s="162">
        <f>ROUND(E115*P115,2)</f>
        <v>0</v>
      </c>
      <c r="R115" s="162" t="s">
        <v>816</v>
      </c>
      <c r="S115" s="162" t="s">
        <v>296</v>
      </c>
      <c r="T115" s="162" t="s">
        <v>296</v>
      </c>
      <c r="U115" s="162">
        <v>0</v>
      </c>
      <c r="V115" s="162">
        <f>ROUND(E115*U115,2)</f>
        <v>0</v>
      </c>
      <c r="W115" s="162"/>
      <c r="X115" s="152"/>
      <c r="Y115" s="152"/>
      <c r="Z115" s="152"/>
      <c r="AA115" s="152"/>
      <c r="AB115" s="152"/>
      <c r="AC115" s="152"/>
      <c r="AD115" s="152"/>
      <c r="AE115" s="152"/>
      <c r="AF115" s="152"/>
      <c r="AG115" s="152" t="s">
        <v>786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5" t="s">
        <v>291</v>
      </c>
      <c r="B116" s="166" t="s">
        <v>254</v>
      </c>
      <c r="C116" s="186" t="s">
        <v>255</v>
      </c>
      <c r="D116" s="167"/>
      <c r="E116" s="168"/>
      <c r="F116" s="169"/>
      <c r="G116" s="169">
        <f>SUMIF(AG117:AG120,"&lt;&gt;NOR",G117:G120)</f>
        <v>0</v>
      </c>
      <c r="H116" s="169"/>
      <c r="I116" s="169">
        <f>SUM(I117:I120)</f>
        <v>0</v>
      </c>
      <c r="J116" s="169"/>
      <c r="K116" s="169">
        <f>SUM(K117:K120)</f>
        <v>0</v>
      </c>
      <c r="L116" s="169"/>
      <c r="M116" s="169">
        <f>SUM(M117:M120)</f>
        <v>0</v>
      </c>
      <c r="N116" s="169"/>
      <c r="O116" s="169">
        <f>SUM(O117:O120)</f>
        <v>0</v>
      </c>
      <c r="P116" s="169"/>
      <c r="Q116" s="169">
        <f>SUM(Q117:Q120)</f>
        <v>0</v>
      </c>
      <c r="R116" s="169"/>
      <c r="S116" s="169"/>
      <c r="T116" s="170"/>
      <c r="U116" s="164"/>
      <c r="V116" s="164">
        <f>SUM(V117:V120)</f>
        <v>0</v>
      </c>
      <c r="W116" s="164"/>
      <c r="AG116" t="s">
        <v>292</v>
      </c>
    </row>
    <row r="117" spans="1:60" outlineLevel="1" x14ac:dyDescent="0.2">
      <c r="A117" s="171">
        <v>31</v>
      </c>
      <c r="B117" s="172" t="s">
        <v>848</v>
      </c>
      <c r="C117" s="188" t="s">
        <v>849</v>
      </c>
      <c r="D117" s="173" t="s">
        <v>404</v>
      </c>
      <c r="E117" s="174">
        <v>9.2100000000000009</v>
      </c>
      <c r="F117" s="175"/>
      <c r="G117" s="176">
        <f>ROUND(E117*F117,2)</f>
        <v>0</v>
      </c>
      <c r="H117" s="175"/>
      <c r="I117" s="176">
        <f>ROUND(E117*H117,2)</f>
        <v>0</v>
      </c>
      <c r="J117" s="175"/>
      <c r="K117" s="176">
        <f>ROUND(E117*J117,2)</f>
        <v>0</v>
      </c>
      <c r="L117" s="176">
        <v>15</v>
      </c>
      <c r="M117" s="176">
        <f>G117*(1+L117/100)</f>
        <v>0</v>
      </c>
      <c r="N117" s="176">
        <v>2.2000000000000001E-4</v>
      </c>
      <c r="O117" s="176">
        <f>ROUND(E117*N117,2)</f>
        <v>0</v>
      </c>
      <c r="P117" s="176">
        <v>0</v>
      </c>
      <c r="Q117" s="176">
        <f>ROUND(E117*P117,2)</f>
        <v>0</v>
      </c>
      <c r="R117" s="176" t="s">
        <v>839</v>
      </c>
      <c r="S117" s="176" t="s">
        <v>296</v>
      </c>
      <c r="T117" s="177" t="s">
        <v>296</v>
      </c>
      <c r="U117" s="162">
        <v>0</v>
      </c>
      <c r="V117" s="162">
        <f>ROUND(E117*U117,2)</f>
        <v>0</v>
      </c>
      <c r="W117" s="162"/>
      <c r="X117" s="152"/>
      <c r="Y117" s="152"/>
      <c r="Z117" s="152"/>
      <c r="AA117" s="152"/>
      <c r="AB117" s="152"/>
      <c r="AC117" s="152"/>
      <c r="AD117" s="152"/>
      <c r="AE117" s="152"/>
      <c r="AF117" s="152"/>
      <c r="AG117" s="152" t="s">
        <v>840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04" t="s">
        <v>907</v>
      </c>
      <c r="D118" s="197"/>
      <c r="E118" s="198">
        <v>12.9</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04" t="s">
        <v>954</v>
      </c>
      <c r="D119" s="197"/>
      <c r="E119" s="198">
        <v>-4.4399999999999995</v>
      </c>
      <c r="F119" s="162"/>
      <c r="G119" s="162"/>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680</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04" t="s">
        <v>955</v>
      </c>
      <c r="D120" s="197"/>
      <c r="E120" s="198">
        <v>0.75</v>
      </c>
      <c r="F120" s="162"/>
      <c r="G120" s="162"/>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680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x14ac:dyDescent="0.2">
      <c r="A121" s="165" t="s">
        <v>291</v>
      </c>
      <c r="B121" s="166" t="s">
        <v>256</v>
      </c>
      <c r="C121" s="186" t="s">
        <v>257</v>
      </c>
      <c r="D121" s="167"/>
      <c r="E121" s="168"/>
      <c r="F121" s="169"/>
      <c r="G121" s="169">
        <f>SUMIF(AG122:AG122,"&lt;&gt;NOR",G122:G122)</f>
        <v>0</v>
      </c>
      <c r="H121" s="169"/>
      <c r="I121" s="169">
        <f>SUM(I122:I122)</f>
        <v>0</v>
      </c>
      <c r="J121" s="169"/>
      <c r="K121" s="169">
        <f>SUM(K122:K122)</f>
        <v>0</v>
      </c>
      <c r="L121" s="169"/>
      <c r="M121" s="169">
        <f>SUM(M122:M122)</f>
        <v>0</v>
      </c>
      <c r="N121" s="169"/>
      <c r="O121" s="169">
        <f>SUM(O122:O122)</f>
        <v>0</v>
      </c>
      <c r="P121" s="169"/>
      <c r="Q121" s="169">
        <f>SUM(Q122:Q122)</f>
        <v>0</v>
      </c>
      <c r="R121" s="169"/>
      <c r="S121" s="169"/>
      <c r="T121" s="170"/>
      <c r="U121" s="164"/>
      <c r="V121" s="164">
        <f>SUM(V122:V122)</f>
        <v>0</v>
      </c>
      <c r="W121" s="164"/>
      <c r="AG121" t="s">
        <v>292</v>
      </c>
    </row>
    <row r="122" spans="1:60" ht="22.5" outlineLevel="1" x14ac:dyDescent="0.2">
      <c r="A122" s="178">
        <v>32</v>
      </c>
      <c r="B122" s="179" t="s">
        <v>850</v>
      </c>
      <c r="C122" s="187" t="s">
        <v>851</v>
      </c>
      <c r="D122" s="180" t="s">
        <v>310</v>
      </c>
      <c r="E122" s="181">
        <v>1</v>
      </c>
      <c r="F122" s="182"/>
      <c r="G122" s="183">
        <f>ROUND(E122*F122,2)</f>
        <v>0</v>
      </c>
      <c r="H122" s="182"/>
      <c r="I122" s="183">
        <f>ROUND(E122*H122,2)</f>
        <v>0</v>
      </c>
      <c r="J122" s="182"/>
      <c r="K122" s="183">
        <f>ROUND(E122*J122,2)</f>
        <v>0</v>
      </c>
      <c r="L122" s="183">
        <v>15</v>
      </c>
      <c r="M122" s="183">
        <f>G122*(1+L122/100)</f>
        <v>0</v>
      </c>
      <c r="N122" s="183">
        <v>0</v>
      </c>
      <c r="O122" s="183">
        <f>ROUND(E122*N122,2)</f>
        <v>0</v>
      </c>
      <c r="P122" s="183">
        <v>0</v>
      </c>
      <c r="Q122" s="183">
        <f>ROUND(E122*P122,2)</f>
        <v>0</v>
      </c>
      <c r="R122" s="183"/>
      <c r="S122" s="183" t="s">
        <v>311</v>
      </c>
      <c r="T122" s="184" t="s">
        <v>297</v>
      </c>
      <c r="U122" s="162">
        <v>0</v>
      </c>
      <c r="V122" s="162">
        <f>ROUND(E122*U122,2)</f>
        <v>0</v>
      </c>
      <c r="W122" s="162"/>
      <c r="X122" s="152"/>
      <c r="Y122" s="152"/>
      <c r="Z122" s="152"/>
      <c r="AA122" s="152"/>
      <c r="AB122" s="152"/>
      <c r="AC122" s="152"/>
      <c r="AD122" s="152"/>
      <c r="AE122" s="152"/>
      <c r="AF122" s="152"/>
      <c r="AG122" s="152" t="s">
        <v>664</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
      <c r="A123" s="165" t="s">
        <v>291</v>
      </c>
      <c r="B123" s="166" t="s">
        <v>258</v>
      </c>
      <c r="C123" s="186" t="s">
        <v>259</v>
      </c>
      <c r="D123" s="167"/>
      <c r="E123" s="168"/>
      <c r="F123" s="169"/>
      <c r="G123" s="169">
        <f>SUMIF(AG124:AG124,"&lt;&gt;NOR",G124:G124)</f>
        <v>0</v>
      </c>
      <c r="H123" s="169"/>
      <c r="I123" s="169">
        <f>SUM(I124:I124)</f>
        <v>0</v>
      </c>
      <c r="J123" s="169"/>
      <c r="K123" s="169">
        <f>SUM(K124:K124)</f>
        <v>0</v>
      </c>
      <c r="L123" s="169"/>
      <c r="M123" s="169">
        <f>SUM(M124:M124)</f>
        <v>0</v>
      </c>
      <c r="N123" s="169"/>
      <c r="O123" s="169">
        <f>SUM(O124:O124)</f>
        <v>0</v>
      </c>
      <c r="P123" s="169"/>
      <c r="Q123" s="169">
        <f>SUM(Q124:Q124)</f>
        <v>0</v>
      </c>
      <c r="R123" s="169"/>
      <c r="S123" s="169"/>
      <c r="T123" s="170"/>
      <c r="U123" s="164"/>
      <c r="V123" s="164">
        <f>SUM(V124:V124)</f>
        <v>0</v>
      </c>
      <c r="W123" s="164"/>
      <c r="AG123" t="s">
        <v>292</v>
      </c>
    </row>
    <row r="124" spans="1:60" ht="22.5" outlineLevel="1" x14ac:dyDescent="0.2">
      <c r="A124" s="178">
        <v>33</v>
      </c>
      <c r="B124" s="179" t="s">
        <v>852</v>
      </c>
      <c r="C124" s="187" t="s">
        <v>853</v>
      </c>
      <c r="D124" s="180" t="s">
        <v>310</v>
      </c>
      <c r="E124" s="181">
        <v>1</v>
      </c>
      <c r="F124" s="182"/>
      <c r="G124" s="183">
        <f>ROUND(E124*F124,2)</f>
        <v>0</v>
      </c>
      <c r="H124" s="182"/>
      <c r="I124" s="183">
        <f>ROUND(E124*H124,2)</f>
        <v>0</v>
      </c>
      <c r="J124" s="182"/>
      <c r="K124" s="183">
        <f>ROUND(E124*J124,2)</f>
        <v>0</v>
      </c>
      <c r="L124" s="183">
        <v>15</v>
      </c>
      <c r="M124" s="183">
        <f>G124*(1+L124/100)</f>
        <v>0</v>
      </c>
      <c r="N124" s="183">
        <v>0</v>
      </c>
      <c r="O124" s="183">
        <f>ROUND(E124*N124,2)</f>
        <v>0</v>
      </c>
      <c r="P124" s="183">
        <v>0</v>
      </c>
      <c r="Q124" s="183">
        <f>ROUND(E124*P124,2)</f>
        <v>0</v>
      </c>
      <c r="R124" s="183"/>
      <c r="S124" s="183" t="s">
        <v>311</v>
      </c>
      <c r="T124" s="184"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165" t="s">
        <v>291</v>
      </c>
      <c r="B125" s="166" t="s">
        <v>260</v>
      </c>
      <c r="C125" s="186" t="s">
        <v>261</v>
      </c>
      <c r="D125" s="167"/>
      <c r="E125" s="168"/>
      <c r="F125" s="169"/>
      <c r="G125" s="169">
        <f>SUMIF(AG126:AG131,"&lt;&gt;NOR",G126:G131)</f>
        <v>0</v>
      </c>
      <c r="H125" s="169"/>
      <c r="I125" s="169">
        <f>SUM(I126:I131)</f>
        <v>0</v>
      </c>
      <c r="J125" s="169"/>
      <c r="K125" s="169">
        <f>SUM(K126:K131)</f>
        <v>0</v>
      </c>
      <c r="L125" s="169"/>
      <c r="M125" s="169">
        <f>SUM(M126:M131)</f>
        <v>0</v>
      </c>
      <c r="N125" s="169"/>
      <c r="O125" s="169">
        <f>SUM(O126:O131)</f>
        <v>0</v>
      </c>
      <c r="P125" s="169"/>
      <c r="Q125" s="169">
        <f>SUM(Q126:Q131)</f>
        <v>0</v>
      </c>
      <c r="R125" s="169"/>
      <c r="S125" s="169"/>
      <c r="T125" s="170"/>
      <c r="U125" s="164"/>
      <c r="V125" s="164">
        <f>SUM(V126:V131)</f>
        <v>2.0099999999999998</v>
      </c>
      <c r="W125" s="164"/>
      <c r="AG125" t="s">
        <v>292</v>
      </c>
    </row>
    <row r="126" spans="1:60" outlineLevel="1" x14ac:dyDescent="0.2">
      <c r="A126" s="178">
        <v>34</v>
      </c>
      <c r="B126" s="179" t="s">
        <v>854</v>
      </c>
      <c r="C126" s="187" t="s">
        <v>855</v>
      </c>
      <c r="D126" s="180" t="s">
        <v>396</v>
      </c>
      <c r="E126" s="181">
        <v>1.1506200000000002</v>
      </c>
      <c r="F126" s="182"/>
      <c r="G126" s="183">
        <f t="shared" ref="G126:G131" si="0">ROUND(E126*F126,2)</f>
        <v>0</v>
      </c>
      <c r="H126" s="182"/>
      <c r="I126" s="183">
        <f t="shared" ref="I126:I131" si="1">ROUND(E126*H126,2)</f>
        <v>0</v>
      </c>
      <c r="J126" s="182"/>
      <c r="K126" s="183">
        <f t="shared" ref="K126:K131" si="2">ROUND(E126*J126,2)</f>
        <v>0</v>
      </c>
      <c r="L126" s="183">
        <v>15</v>
      </c>
      <c r="M126" s="183">
        <f t="shared" ref="M126:M131" si="3">G126*(1+L126/100)</f>
        <v>0</v>
      </c>
      <c r="N126" s="183">
        <v>0</v>
      </c>
      <c r="O126" s="183">
        <f t="shared" ref="O126:O131" si="4">ROUND(E126*N126,2)</f>
        <v>0</v>
      </c>
      <c r="P126" s="183">
        <v>0</v>
      </c>
      <c r="Q126" s="183">
        <f t="shared" ref="Q126:Q131" si="5">ROUND(E126*P126,2)</f>
        <v>0</v>
      </c>
      <c r="R126" s="183" t="s">
        <v>749</v>
      </c>
      <c r="S126" s="183" t="s">
        <v>296</v>
      </c>
      <c r="T126" s="184" t="s">
        <v>296</v>
      </c>
      <c r="U126" s="162">
        <v>0.49000000000000005</v>
      </c>
      <c r="V126" s="162">
        <f t="shared" ref="V126:V131" si="6">ROUND(E126*U126,2)</f>
        <v>0.56000000000000005</v>
      </c>
      <c r="W126" s="162"/>
      <c r="X126" s="152"/>
      <c r="Y126" s="152"/>
      <c r="Z126" s="152"/>
      <c r="AA126" s="152"/>
      <c r="AB126" s="152"/>
      <c r="AC126" s="152"/>
      <c r="AD126" s="152"/>
      <c r="AE126" s="152"/>
      <c r="AF126" s="152"/>
      <c r="AG126" s="152" t="s">
        <v>856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8">
        <v>35</v>
      </c>
      <c r="B127" s="179" t="s">
        <v>857</v>
      </c>
      <c r="C127" s="187" t="s">
        <v>858</v>
      </c>
      <c r="D127" s="180" t="s">
        <v>396</v>
      </c>
      <c r="E127" s="181">
        <v>27.61476</v>
      </c>
      <c r="F127" s="182"/>
      <c r="G127" s="183">
        <f t="shared" si="0"/>
        <v>0</v>
      </c>
      <c r="H127" s="182"/>
      <c r="I127" s="183">
        <f t="shared" si="1"/>
        <v>0</v>
      </c>
      <c r="J127" s="182"/>
      <c r="K127" s="183">
        <f t="shared" si="2"/>
        <v>0</v>
      </c>
      <c r="L127" s="183">
        <v>15</v>
      </c>
      <c r="M127" s="183">
        <f t="shared" si="3"/>
        <v>0</v>
      </c>
      <c r="N127" s="183">
        <v>0</v>
      </c>
      <c r="O127" s="183">
        <f t="shared" si="4"/>
        <v>0</v>
      </c>
      <c r="P127" s="183">
        <v>0</v>
      </c>
      <c r="Q127" s="183">
        <f t="shared" si="5"/>
        <v>0</v>
      </c>
      <c r="R127" s="183" t="s">
        <v>749</v>
      </c>
      <c r="S127" s="183" t="s">
        <v>296</v>
      </c>
      <c r="T127" s="184" t="s">
        <v>296</v>
      </c>
      <c r="U127" s="162">
        <v>0</v>
      </c>
      <c r="V127" s="162">
        <f t="shared" si="6"/>
        <v>0</v>
      </c>
      <c r="W127" s="162"/>
      <c r="X127" s="152"/>
      <c r="Y127" s="152"/>
      <c r="Z127" s="152"/>
      <c r="AA127" s="152"/>
      <c r="AB127" s="152"/>
      <c r="AC127" s="152"/>
      <c r="AD127" s="152"/>
      <c r="AE127" s="152"/>
      <c r="AF127" s="152"/>
      <c r="AG127" s="152" t="s">
        <v>856</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8">
        <v>36</v>
      </c>
      <c r="B128" s="179" t="s">
        <v>859</v>
      </c>
      <c r="C128" s="187" t="s">
        <v>860</v>
      </c>
      <c r="D128" s="180" t="s">
        <v>396</v>
      </c>
      <c r="E128" s="181">
        <v>1.1506200000000002</v>
      </c>
      <c r="F128" s="182"/>
      <c r="G128" s="183">
        <f t="shared" si="0"/>
        <v>0</v>
      </c>
      <c r="H128" s="182"/>
      <c r="I128" s="183">
        <f t="shared" si="1"/>
        <v>0</v>
      </c>
      <c r="J128" s="182"/>
      <c r="K128" s="183">
        <f t="shared" si="2"/>
        <v>0</v>
      </c>
      <c r="L128" s="183">
        <v>15</v>
      </c>
      <c r="M128" s="183">
        <f t="shared" si="3"/>
        <v>0</v>
      </c>
      <c r="N128" s="183">
        <v>0</v>
      </c>
      <c r="O128" s="183">
        <f t="shared" si="4"/>
        <v>0</v>
      </c>
      <c r="P128" s="183">
        <v>0</v>
      </c>
      <c r="Q128" s="183">
        <f t="shared" si="5"/>
        <v>0</v>
      </c>
      <c r="R128" s="183" t="s">
        <v>749</v>
      </c>
      <c r="S128" s="183" t="s">
        <v>296</v>
      </c>
      <c r="T128" s="184" t="s">
        <v>296</v>
      </c>
      <c r="U128" s="162">
        <v>0.94200000000000006</v>
      </c>
      <c r="V128" s="162">
        <f t="shared" si="6"/>
        <v>1.08</v>
      </c>
      <c r="W128" s="162"/>
      <c r="X128" s="152"/>
      <c r="Y128" s="152"/>
      <c r="Z128" s="152"/>
      <c r="AA128" s="152"/>
      <c r="AB128" s="152"/>
      <c r="AC128" s="152"/>
      <c r="AD128" s="152"/>
      <c r="AE128" s="152"/>
      <c r="AF128" s="152"/>
      <c r="AG128" s="152" t="s">
        <v>856</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ht="22.5" outlineLevel="1" x14ac:dyDescent="0.2">
      <c r="A129" s="178">
        <v>37</v>
      </c>
      <c r="B129" s="179" t="s">
        <v>861</v>
      </c>
      <c r="C129" s="187" t="s">
        <v>862</v>
      </c>
      <c r="D129" s="180" t="s">
        <v>396</v>
      </c>
      <c r="E129" s="181">
        <v>3.4518400000000002</v>
      </c>
      <c r="F129" s="182"/>
      <c r="G129" s="183">
        <f t="shared" si="0"/>
        <v>0</v>
      </c>
      <c r="H129" s="182"/>
      <c r="I129" s="183">
        <f t="shared" si="1"/>
        <v>0</v>
      </c>
      <c r="J129" s="182"/>
      <c r="K129" s="183">
        <f t="shared" si="2"/>
        <v>0</v>
      </c>
      <c r="L129" s="183">
        <v>15</v>
      </c>
      <c r="M129" s="183">
        <f t="shared" si="3"/>
        <v>0</v>
      </c>
      <c r="N129" s="183">
        <v>0</v>
      </c>
      <c r="O129" s="183">
        <f t="shared" si="4"/>
        <v>0</v>
      </c>
      <c r="P129" s="183">
        <v>0</v>
      </c>
      <c r="Q129" s="183">
        <f t="shared" si="5"/>
        <v>0</v>
      </c>
      <c r="R129" s="183" t="s">
        <v>749</v>
      </c>
      <c r="S129" s="183" t="s">
        <v>296</v>
      </c>
      <c r="T129" s="184" t="s">
        <v>296</v>
      </c>
      <c r="U129" s="162">
        <v>0.10500000000000001</v>
      </c>
      <c r="V129" s="162">
        <f t="shared" si="6"/>
        <v>0.36</v>
      </c>
      <c r="W129" s="162"/>
      <c r="X129" s="152"/>
      <c r="Y129" s="152"/>
      <c r="Z129" s="152"/>
      <c r="AA129" s="152"/>
      <c r="AB129" s="152"/>
      <c r="AC129" s="152"/>
      <c r="AD129" s="152"/>
      <c r="AE129" s="152"/>
      <c r="AF129" s="152"/>
      <c r="AG129" s="152" t="s">
        <v>856</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78">
        <v>38</v>
      </c>
      <c r="B130" s="179" t="s">
        <v>863</v>
      </c>
      <c r="C130" s="187" t="s">
        <v>864</v>
      </c>
      <c r="D130" s="180" t="s">
        <v>396</v>
      </c>
      <c r="E130" s="181">
        <v>1.1506200000000002</v>
      </c>
      <c r="F130" s="182"/>
      <c r="G130" s="183">
        <f t="shared" si="0"/>
        <v>0</v>
      </c>
      <c r="H130" s="182"/>
      <c r="I130" s="183">
        <f t="shared" si="1"/>
        <v>0</v>
      </c>
      <c r="J130" s="182"/>
      <c r="K130" s="183">
        <f t="shared" si="2"/>
        <v>0</v>
      </c>
      <c r="L130" s="183">
        <v>15</v>
      </c>
      <c r="M130" s="183">
        <f t="shared" si="3"/>
        <v>0</v>
      </c>
      <c r="N130" s="183">
        <v>0</v>
      </c>
      <c r="O130" s="183">
        <f t="shared" si="4"/>
        <v>0</v>
      </c>
      <c r="P130" s="183">
        <v>0</v>
      </c>
      <c r="Q130" s="183">
        <f t="shared" si="5"/>
        <v>0</v>
      </c>
      <c r="R130" s="183" t="s">
        <v>749</v>
      </c>
      <c r="S130" s="183" t="s">
        <v>296</v>
      </c>
      <c r="T130" s="184" t="s">
        <v>296</v>
      </c>
      <c r="U130" s="162">
        <v>0</v>
      </c>
      <c r="V130" s="162">
        <f t="shared" si="6"/>
        <v>0</v>
      </c>
      <c r="W130" s="162"/>
      <c r="X130" s="152"/>
      <c r="Y130" s="152"/>
      <c r="Z130" s="152"/>
      <c r="AA130" s="152"/>
      <c r="AB130" s="152"/>
      <c r="AC130" s="152"/>
      <c r="AD130" s="152"/>
      <c r="AE130" s="152"/>
      <c r="AF130" s="152"/>
      <c r="AG130" s="152" t="s">
        <v>856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71">
        <v>39</v>
      </c>
      <c r="B131" s="172" t="s">
        <v>865</v>
      </c>
      <c r="C131" s="188" t="s">
        <v>866</v>
      </c>
      <c r="D131" s="173" t="s">
        <v>396</v>
      </c>
      <c r="E131" s="174">
        <v>1.1506200000000002</v>
      </c>
      <c r="F131" s="175"/>
      <c r="G131" s="176">
        <f t="shared" si="0"/>
        <v>0</v>
      </c>
      <c r="H131" s="175"/>
      <c r="I131" s="176">
        <f t="shared" si="1"/>
        <v>0</v>
      </c>
      <c r="J131" s="175"/>
      <c r="K131" s="176">
        <f t="shared" si="2"/>
        <v>0</v>
      </c>
      <c r="L131" s="176">
        <v>15</v>
      </c>
      <c r="M131" s="176">
        <f t="shared" si="3"/>
        <v>0</v>
      </c>
      <c r="N131" s="176">
        <v>0</v>
      </c>
      <c r="O131" s="176">
        <f t="shared" si="4"/>
        <v>0</v>
      </c>
      <c r="P131" s="176">
        <v>0</v>
      </c>
      <c r="Q131" s="176">
        <f t="shared" si="5"/>
        <v>0</v>
      </c>
      <c r="R131" s="176"/>
      <c r="S131" s="176" t="s">
        <v>296</v>
      </c>
      <c r="T131" s="177" t="s">
        <v>296</v>
      </c>
      <c r="U131" s="162">
        <v>6.0000000000000001E-3</v>
      </c>
      <c r="V131" s="162">
        <f t="shared" si="6"/>
        <v>0.01</v>
      </c>
      <c r="W131" s="162"/>
      <c r="X131" s="152"/>
      <c r="Y131" s="152"/>
      <c r="Z131" s="152"/>
      <c r="AA131" s="152"/>
      <c r="AB131" s="152"/>
      <c r="AC131" s="152"/>
      <c r="AD131" s="152"/>
      <c r="AE131" s="152"/>
      <c r="AF131" s="152"/>
      <c r="AG131" s="152" t="s">
        <v>856</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5"/>
      <c r="B132" s="6"/>
      <c r="C132" s="189"/>
      <c r="D132" s="8"/>
      <c r="E132" s="5"/>
      <c r="F132" s="5"/>
      <c r="G132" s="5"/>
      <c r="H132" s="5"/>
      <c r="I132" s="5"/>
      <c r="J132" s="5"/>
      <c r="K132" s="5"/>
      <c r="L132" s="5"/>
      <c r="M132" s="5"/>
      <c r="N132" s="5"/>
      <c r="O132" s="5"/>
      <c r="P132" s="5"/>
      <c r="Q132" s="5"/>
      <c r="R132" s="5"/>
      <c r="S132" s="5"/>
      <c r="T132" s="5"/>
      <c r="U132" s="5"/>
      <c r="V132" s="5"/>
      <c r="W132" s="5"/>
      <c r="AE132">
        <v>15</v>
      </c>
      <c r="AF132">
        <v>21</v>
      </c>
    </row>
    <row r="133" spans="1:60" x14ac:dyDescent="0.2">
      <c r="A133" s="155"/>
      <c r="B133" s="156" t="s">
        <v>29</v>
      </c>
      <c r="C133" s="190"/>
      <c r="D133" s="157"/>
      <c r="E133" s="158"/>
      <c r="F133" s="158"/>
      <c r="G133" s="185">
        <f>G8+G19+G52+G56+G77+G80+G91+G104+G107+G116+G121+G123+G125</f>
        <v>0</v>
      </c>
      <c r="H133" s="5"/>
      <c r="I133" s="5"/>
      <c r="J133" s="5"/>
      <c r="K133" s="5"/>
      <c r="L133" s="5"/>
      <c r="M133" s="5"/>
      <c r="N133" s="5"/>
      <c r="O133" s="5"/>
      <c r="P133" s="5"/>
      <c r="Q133" s="5"/>
      <c r="R133" s="5"/>
      <c r="S133" s="5"/>
      <c r="T133" s="5"/>
      <c r="U133" s="5"/>
      <c r="V133" s="5"/>
      <c r="W133" s="5"/>
      <c r="AE133">
        <f>SUMIF(L7:L131,AE132,G7:G131)</f>
        <v>0</v>
      </c>
      <c r="AF133">
        <f>SUMIF(L7:L131,AF132,G7:G131)</f>
        <v>0</v>
      </c>
      <c r="AG133" t="s">
        <v>319</v>
      </c>
    </row>
    <row r="134" spans="1:60" x14ac:dyDescent="0.2">
      <c r="C134" s="191"/>
      <c r="D134" s="143"/>
      <c r="AG134" t="s">
        <v>320</v>
      </c>
    </row>
    <row r="135" spans="1:60" x14ac:dyDescent="0.2">
      <c r="D135" s="143"/>
    </row>
    <row r="136" spans="1:60" x14ac:dyDescent="0.2">
      <c r="D136" s="143"/>
    </row>
    <row r="137" spans="1:60" x14ac:dyDescent="0.2">
      <c r="D137" s="143"/>
    </row>
    <row r="138" spans="1:60" x14ac:dyDescent="0.2">
      <c r="D138" s="143"/>
    </row>
    <row r="139" spans="1:60" x14ac:dyDescent="0.2">
      <c r="D139" s="143"/>
    </row>
    <row r="140" spans="1:60" x14ac:dyDescent="0.2">
      <c r="D140" s="143"/>
    </row>
    <row r="141" spans="1:60" x14ac:dyDescent="0.2">
      <c r="D141" s="143"/>
    </row>
    <row r="142" spans="1:60" x14ac:dyDescent="0.2">
      <c r="D142" s="143"/>
    </row>
    <row r="143" spans="1:60" x14ac:dyDescent="0.2">
      <c r="D143" s="143"/>
    </row>
    <row r="144" spans="1:60"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UmHHMjILRW6uOcEQqpiiDV1TPn6sxdJR5gMLp4qLs1nIleXjG3Q4TfGCmGRYwG4Uoh33KNISTMZvzdH1abO/VA==" saltValue="8GPdCWR+/iVpe5oS5IUcvA==" spinCount="100000" sheet="1"/>
  <mergeCells count="23">
    <mergeCell ref="C16:G16"/>
    <mergeCell ref="A1:G1"/>
    <mergeCell ref="C2:G2"/>
    <mergeCell ref="C3:G3"/>
    <mergeCell ref="C4:G4"/>
    <mergeCell ref="C10:G10"/>
    <mergeCell ref="C79:G79"/>
    <mergeCell ref="C21:G21"/>
    <mergeCell ref="C24:G24"/>
    <mergeCell ref="C27:G27"/>
    <mergeCell ref="C30:G30"/>
    <mergeCell ref="C37:G37"/>
    <mergeCell ref="C58:G58"/>
    <mergeCell ref="C63:G63"/>
    <mergeCell ref="C67:G67"/>
    <mergeCell ref="C73:G73"/>
    <mergeCell ref="C74:G74"/>
    <mergeCell ref="C75:G75"/>
    <mergeCell ref="C90:G90"/>
    <mergeCell ref="C93:G93"/>
    <mergeCell ref="C96:G96"/>
    <mergeCell ref="C103:G103"/>
    <mergeCell ref="C109:G1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81</v>
      </c>
      <c r="C3" s="264" t="s">
        <v>82</v>
      </c>
      <c r="D3" s="265"/>
      <c r="E3" s="265"/>
      <c r="F3" s="265"/>
      <c r="G3" s="266"/>
      <c r="AC3" s="90" t="s">
        <v>267</v>
      </c>
      <c r="AG3" t="s">
        <v>269</v>
      </c>
    </row>
    <row r="4" spans="1:60" ht="24.95" customHeight="1" x14ac:dyDescent="0.2">
      <c r="A4" s="145" t="s">
        <v>9</v>
      </c>
      <c r="B4" s="146" t="s">
        <v>83</v>
      </c>
      <c r="C4" s="267" t="s">
        <v>84</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186</v>
      </c>
      <c r="C8" s="186" t="s">
        <v>187</v>
      </c>
      <c r="D8" s="167"/>
      <c r="E8" s="168"/>
      <c r="F8" s="169"/>
      <c r="G8" s="169">
        <f>SUMIF(AG9:AG20,"&lt;&gt;NOR",G9:G20)</f>
        <v>0</v>
      </c>
      <c r="H8" s="169"/>
      <c r="I8" s="169">
        <f>SUM(I9:I20)</f>
        <v>0</v>
      </c>
      <c r="J8" s="169"/>
      <c r="K8" s="169">
        <f>SUM(K9:K20)</f>
        <v>0</v>
      </c>
      <c r="L8" s="169"/>
      <c r="M8" s="169">
        <f>SUM(M9:M20)</f>
        <v>0</v>
      </c>
      <c r="N8" s="169"/>
      <c r="O8" s="169">
        <f>SUM(O9:O20)</f>
        <v>0</v>
      </c>
      <c r="P8" s="169"/>
      <c r="Q8" s="169">
        <f>SUM(Q9:Q20)</f>
        <v>0</v>
      </c>
      <c r="R8" s="169"/>
      <c r="S8" s="169"/>
      <c r="T8" s="170"/>
      <c r="U8" s="164"/>
      <c r="V8" s="164">
        <f>SUM(V9:V20)</f>
        <v>0</v>
      </c>
      <c r="W8" s="164"/>
      <c r="AG8" t="s">
        <v>292</v>
      </c>
    </row>
    <row r="9" spans="1:60" outlineLevel="1" x14ac:dyDescent="0.2">
      <c r="A9" s="178">
        <v>1</v>
      </c>
      <c r="B9" s="179" t="s">
        <v>867</v>
      </c>
      <c r="C9" s="187" t="s">
        <v>872</v>
      </c>
      <c r="D9" s="180" t="s">
        <v>332</v>
      </c>
      <c r="E9" s="181">
        <v>5</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ROUND(E10*F10,2)</f>
        <v>0</v>
      </c>
      <c r="H10" s="182"/>
      <c r="I10" s="183">
        <f>ROUND(E10*H10,2)</f>
        <v>0</v>
      </c>
      <c r="J10" s="182"/>
      <c r="K10" s="183">
        <f>ROUND(E10*J10,2)</f>
        <v>0</v>
      </c>
      <c r="L10" s="183">
        <v>15</v>
      </c>
      <c r="M10" s="183">
        <f>G10*(1+L10/100)</f>
        <v>0</v>
      </c>
      <c r="N10" s="183">
        <v>0</v>
      </c>
      <c r="O10" s="183">
        <f>ROUND(E10*N10,2)</f>
        <v>0</v>
      </c>
      <c r="P10" s="183">
        <v>0</v>
      </c>
      <c r="Q10" s="183">
        <f>ROUND(E10*P10,2)</f>
        <v>0</v>
      </c>
      <c r="R10" s="183"/>
      <c r="S10" s="183" t="s">
        <v>311</v>
      </c>
      <c r="T10" s="184" t="s">
        <v>297</v>
      </c>
      <c r="U10" s="162">
        <v>0</v>
      </c>
      <c r="V10" s="162">
        <f>ROUND(E10*U10,2)</f>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1">
        <v>3</v>
      </c>
      <c r="B11" s="172" t="s">
        <v>873</v>
      </c>
      <c r="C11" s="188" t="s">
        <v>878</v>
      </c>
      <c r="D11" s="173" t="s">
        <v>332</v>
      </c>
      <c r="E11" s="174">
        <v>5</v>
      </c>
      <c r="F11" s="175"/>
      <c r="G11" s="176">
        <f>ROUND(E11*F11,2)</f>
        <v>0</v>
      </c>
      <c r="H11" s="175"/>
      <c r="I11" s="176">
        <f>ROUND(E11*H11,2)</f>
        <v>0</v>
      </c>
      <c r="J11" s="175"/>
      <c r="K11" s="176">
        <f>ROUND(E11*J11,2)</f>
        <v>0</v>
      </c>
      <c r="L11" s="176">
        <v>15</v>
      </c>
      <c r="M11" s="176">
        <f>G11*(1+L11/100)</f>
        <v>0</v>
      </c>
      <c r="N11" s="176">
        <v>0</v>
      </c>
      <c r="O11" s="176">
        <f>ROUND(E11*N11,2)</f>
        <v>0</v>
      </c>
      <c r="P11" s="176">
        <v>0</v>
      </c>
      <c r="Q11" s="176">
        <f>ROUND(E11*P11,2)</f>
        <v>0</v>
      </c>
      <c r="R11" s="176"/>
      <c r="S11" s="176" t="s">
        <v>311</v>
      </c>
      <c r="T11" s="177" t="s">
        <v>297</v>
      </c>
      <c r="U11" s="162">
        <v>0</v>
      </c>
      <c r="V11" s="162">
        <f>ROUND(E11*U11,2)</f>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72" t="s">
        <v>197</v>
      </c>
      <c r="D12" s="273"/>
      <c r="E12" s="273"/>
      <c r="F12" s="273"/>
      <c r="G12" s="273"/>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329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4</v>
      </c>
      <c r="B13" s="179" t="s">
        <v>875</v>
      </c>
      <c r="C13" s="187" t="s">
        <v>882</v>
      </c>
      <c r="D13" s="180" t="s">
        <v>310</v>
      </c>
      <c r="E13" s="181">
        <v>2</v>
      </c>
      <c r="F13" s="182"/>
      <c r="G13" s="183">
        <f>ROUND(E13*F13,2)</f>
        <v>0</v>
      </c>
      <c r="H13" s="182"/>
      <c r="I13" s="183">
        <f>ROUND(E13*H13,2)</f>
        <v>0</v>
      </c>
      <c r="J13" s="182"/>
      <c r="K13" s="183">
        <f>ROUND(E13*J13,2)</f>
        <v>0</v>
      </c>
      <c r="L13" s="183">
        <v>15</v>
      </c>
      <c r="M13" s="183">
        <f>G13*(1+L13/100)</f>
        <v>0</v>
      </c>
      <c r="N13" s="183">
        <v>0</v>
      </c>
      <c r="O13" s="183">
        <f>ROUND(E13*N13,2)</f>
        <v>0</v>
      </c>
      <c r="P13" s="183">
        <v>0</v>
      </c>
      <c r="Q13" s="183">
        <f>ROUND(E13*P13,2)</f>
        <v>0</v>
      </c>
      <c r="R13" s="183"/>
      <c r="S13" s="183" t="s">
        <v>311</v>
      </c>
      <c r="T13" s="184"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1">
        <v>5</v>
      </c>
      <c r="B14" s="172" t="s">
        <v>877</v>
      </c>
      <c r="C14" s="188" t="s">
        <v>884</v>
      </c>
      <c r="D14" s="173" t="s">
        <v>310</v>
      </c>
      <c r="E14" s="174">
        <v>1</v>
      </c>
      <c r="F14" s="175"/>
      <c r="G14" s="176">
        <f>ROUND(E14*F14,2)</f>
        <v>0</v>
      </c>
      <c r="H14" s="175"/>
      <c r="I14" s="176">
        <f>ROUND(E14*H14,2)</f>
        <v>0</v>
      </c>
      <c r="J14" s="175"/>
      <c r="K14" s="176">
        <f>ROUND(E14*J14,2)</f>
        <v>0</v>
      </c>
      <c r="L14" s="176">
        <v>15</v>
      </c>
      <c r="M14" s="176">
        <f>G14*(1+L14/100)</f>
        <v>0</v>
      </c>
      <c r="N14" s="176">
        <v>0</v>
      </c>
      <c r="O14" s="176">
        <f>ROUND(E14*N14,2)</f>
        <v>0</v>
      </c>
      <c r="P14" s="176">
        <v>0</v>
      </c>
      <c r="Q14" s="176">
        <f>ROUND(E14*P14,2)</f>
        <v>0</v>
      </c>
      <c r="R14" s="176"/>
      <c r="S14" s="176" t="s">
        <v>311</v>
      </c>
      <c r="T14" s="177" t="s">
        <v>297</v>
      </c>
      <c r="U14" s="162">
        <v>0</v>
      </c>
      <c r="V14" s="162">
        <f>ROUND(E14*U14,2)</f>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72" t="s">
        <v>200</v>
      </c>
      <c r="D15" s="273"/>
      <c r="E15" s="273"/>
      <c r="F15" s="273"/>
      <c r="G15" s="273"/>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329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886</v>
      </c>
      <c r="D16" s="180" t="s">
        <v>310</v>
      </c>
      <c r="E16" s="181">
        <v>1</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888</v>
      </c>
      <c r="D17" s="180" t="s">
        <v>310</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892</v>
      </c>
      <c r="D18" s="180" t="s">
        <v>332</v>
      </c>
      <c r="E18" s="181">
        <v>1</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894</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898</v>
      </c>
      <c r="D20" s="180" t="s">
        <v>310</v>
      </c>
      <c r="E20" s="181">
        <v>2</v>
      </c>
      <c r="F20" s="182"/>
      <c r="G20" s="183">
        <f>ROUND(E20*F20,2)</f>
        <v>0</v>
      </c>
      <c r="H20" s="182"/>
      <c r="I20" s="183">
        <f>ROUND(E20*H20,2)</f>
        <v>0</v>
      </c>
      <c r="J20" s="182"/>
      <c r="K20" s="183">
        <f>ROUND(E20*J20,2)</f>
        <v>0</v>
      </c>
      <c r="L20" s="183">
        <v>15</v>
      </c>
      <c r="M20" s="183">
        <f>G20*(1+L20/100)</f>
        <v>0</v>
      </c>
      <c r="N20" s="183">
        <v>0</v>
      </c>
      <c r="O20" s="183">
        <f>ROUND(E20*N20,2)</f>
        <v>0</v>
      </c>
      <c r="P20" s="183">
        <v>0</v>
      </c>
      <c r="Q20" s="183">
        <f>ROUND(E20*P20,2)</f>
        <v>0</v>
      </c>
      <c r="R20" s="183"/>
      <c r="S20" s="183" t="s">
        <v>311</v>
      </c>
      <c r="T20" s="184" t="s">
        <v>297</v>
      </c>
      <c r="U20" s="162">
        <v>0</v>
      </c>
      <c r="V20" s="162">
        <f>ROUND(E20*U20,2)</f>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5" t="s">
        <v>291</v>
      </c>
      <c r="B21" s="166" t="s">
        <v>192</v>
      </c>
      <c r="C21" s="186" t="s">
        <v>191</v>
      </c>
      <c r="D21" s="167"/>
      <c r="E21" s="168"/>
      <c r="F21" s="169"/>
      <c r="G21" s="169">
        <f>SUMIF(AG22:AG23,"&lt;&gt;NOR",G22:G23)</f>
        <v>0</v>
      </c>
      <c r="H21" s="169"/>
      <c r="I21" s="169">
        <f>SUM(I22:I23)</f>
        <v>0</v>
      </c>
      <c r="J21" s="169"/>
      <c r="K21" s="169">
        <f>SUM(K22:K23)</f>
        <v>0</v>
      </c>
      <c r="L21" s="169"/>
      <c r="M21" s="169">
        <f>SUM(M22:M23)</f>
        <v>0</v>
      </c>
      <c r="N21" s="169"/>
      <c r="O21" s="169">
        <f>SUM(O22:O23)</f>
        <v>0</v>
      </c>
      <c r="P21" s="169"/>
      <c r="Q21" s="169">
        <f>SUM(Q22:Q23)</f>
        <v>0</v>
      </c>
      <c r="R21" s="169"/>
      <c r="S21" s="169"/>
      <c r="T21" s="170"/>
      <c r="U21" s="164"/>
      <c r="V21" s="164">
        <f>SUM(V22:V23)</f>
        <v>0</v>
      </c>
      <c r="W21" s="164"/>
      <c r="AG21" t="s">
        <v>292</v>
      </c>
    </row>
    <row r="22" spans="1:60" outlineLevel="1" x14ac:dyDescent="0.2">
      <c r="A22" s="178">
        <v>11</v>
      </c>
      <c r="B22" s="179" t="s">
        <v>889</v>
      </c>
      <c r="C22" s="187" t="s">
        <v>965</v>
      </c>
      <c r="D22" s="180" t="s">
        <v>310</v>
      </c>
      <c r="E22" s="181">
        <v>1</v>
      </c>
      <c r="F22" s="182"/>
      <c r="G22" s="183">
        <f>ROUND(E22*F22,2)</f>
        <v>0</v>
      </c>
      <c r="H22" s="182"/>
      <c r="I22" s="183">
        <f>ROUND(E22*H22,2)</f>
        <v>0</v>
      </c>
      <c r="J22" s="182"/>
      <c r="K22" s="183">
        <f>ROUND(E22*J22,2)</f>
        <v>0</v>
      </c>
      <c r="L22" s="183">
        <v>15</v>
      </c>
      <c r="M22" s="183">
        <f>G22*(1+L22/100)</f>
        <v>0</v>
      </c>
      <c r="N22" s="183">
        <v>0</v>
      </c>
      <c r="O22" s="183">
        <f>ROUND(E22*N22,2)</f>
        <v>0</v>
      </c>
      <c r="P22" s="183">
        <v>0</v>
      </c>
      <c r="Q22" s="183">
        <f>ROUND(E22*P22,2)</f>
        <v>0</v>
      </c>
      <c r="R22" s="183"/>
      <c r="S22" s="183" t="s">
        <v>311</v>
      </c>
      <c r="T22" s="184" t="s">
        <v>297</v>
      </c>
      <c r="U22" s="162">
        <v>0</v>
      </c>
      <c r="V22" s="162">
        <f>ROUND(E22*U22,2)</f>
        <v>0</v>
      </c>
      <c r="W22" s="162"/>
      <c r="X22" s="152"/>
      <c r="Y22" s="152"/>
      <c r="Z22" s="152"/>
      <c r="AA22" s="152"/>
      <c r="AB22" s="152"/>
      <c r="AC22" s="152"/>
      <c r="AD22" s="152"/>
      <c r="AE22" s="152"/>
      <c r="AF22" s="152"/>
      <c r="AG22" s="152" t="s">
        <v>901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1">
        <v>12</v>
      </c>
      <c r="B23" s="172" t="s">
        <v>891</v>
      </c>
      <c r="C23" s="188" t="s">
        <v>913</v>
      </c>
      <c r="D23" s="173" t="s">
        <v>310</v>
      </c>
      <c r="E23" s="174">
        <v>1</v>
      </c>
      <c r="F23" s="175"/>
      <c r="G23" s="176">
        <f>ROUND(E23*F23,2)</f>
        <v>0</v>
      </c>
      <c r="H23" s="175"/>
      <c r="I23" s="176">
        <f>ROUND(E23*H23,2)</f>
        <v>0</v>
      </c>
      <c r="J23" s="175"/>
      <c r="K23" s="176">
        <f>ROUND(E23*J23,2)</f>
        <v>0</v>
      </c>
      <c r="L23" s="176">
        <v>15</v>
      </c>
      <c r="M23" s="176">
        <f>G23*(1+L23/100)</f>
        <v>0</v>
      </c>
      <c r="N23" s="176">
        <v>0</v>
      </c>
      <c r="O23" s="176">
        <f>ROUND(E23*N23,2)</f>
        <v>0</v>
      </c>
      <c r="P23" s="176">
        <v>0</v>
      </c>
      <c r="Q23" s="176">
        <f>ROUND(E23*P23,2)</f>
        <v>0</v>
      </c>
      <c r="R23" s="176"/>
      <c r="S23" s="176" t="s">
        <v>311</v>
      </c>
      <c r="T23" s="177" t="s">
        <v>297</v>
      </c>
      <c r="U23" s="162">
        <v>0</v>
      </c>
      <c r="V23" s="162">
        <f>ROUND(E23*U23,2)</f>
        <v>0</v>
      </c>
      <c r="W23" s="162"/>
      <c r="X23" s="152"/>
      <c r="Y23" s="152"/>
      <c r="Z23" s="152"/>
      <c r="AA23" s="152"/>
      <c r="AB23" s="152"/>
      <c r="AC23" s="152"/>
      <c r="AD23" s="152"/>
      <c r="AE23" s="152"/>
      <c r="AF23" s="152"/>
      <c r="AG23" s="152" t="s">
        <v>901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5"/>
      <c r="B24" s="6"/>
      <c r="C24" s="189"/>
      <c r="D24" s="8"/>
      <c r="E24" s="5"/>
      <c r="F24" s="5"/>
      <c r="G24" s="5"/>
      <c r="H24" s="5"/>
      <c r="I24" s="5"/>
      <c r="J24" s="5"/>
      <c r="K24" s="5"/>
      <c r="L24" s="5"/>
      <c r="M24" s="5"/>
      <c r="N24" s="5"/>
      <c r="O24" s="5"/>
      <c r="P24" s="5"/>
      <c r="Q24" s="5"/>
      <c r="R24" s="5"/>
      <c r="S24" s="5"/>
      <c r="T24" s="5"/>
      <c r="U24" s="5"/>
      <c r="V24" s="5"/>
      <c r="W24" s="5"/>
      <c r="AE24">
        <v>15</v>
      </c>
      <c r="AF24">
        <v>21</v>
      </c>
    </row>
    <row r="25" spans="1:60" x14ac:dyDescent="0.2">
      <c r="A25" s="155"/>
      <c r="B25" s="156" t="s">
        <v>29</v>
      </c>
      <c r="C25" s="190"/>
      <c r="D25" s="157"/>
      <c r="E25" s="158"/>
      <c r="F25" s="158"/>
      <c r="G25" s="185">
        <f>G8+G21</f>
        <v>0</v>
      </c>
      <c r="H25" s="5"/>
      <c r="I25" s="5"/>
      <c r="J25" s="5"/>
      <c r="K25" s="5"/>
      <c r="L25" s="5"/>
      <c r="M25" s="5"/>
      <c r="N25" s="5"/>
      <c r="O25" s="5"/>
      <c r="P25" s="5"/>
      <c r="Q25" s="5"/>
      <c r="R25" s="5"/>
      <c r="S25" s="5"/>
      <c r="T25" s="5"/>
      <c r="U25" s="5"/>
      <c r="V25" s="5"/>
      <c r="W25" s="5"/>
      <c r="AE25">
        <f>SUMIF(L7:L23,AE24,G7:G23)</f>
        <v>0</v>
      </c>
      <c r="AF25">
        <f>SUMIF(L7:L23,AF24,G7:G23)</f>
        <v>0</v>
      </c>
      <c r="AG25" t="s">
        <v>319</v>
      </c>
    </row>
    <row r="26" spans="1:60" x14ac:dyDescent="0.2">
      <c r="C26" s="191"/>
      <c r="D26" s="143"/>
      <c r="AG26" t="s">
        <v>320</v>
      </c>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SmTJn7R90Kxzl+pOjJqglpdX6eCq06ExwVv4YghZe0+0oxMzOD0rlNBCCMbxzOw89Ic7FfN+Md/D/fs2+vt8Xg==" saltValue="QuVzuLrG37sXXfhX03CK1Q==" spinCount="100000" sheet="1"/>
  <mergeCells count="6">
    <mergeCell ref="C15:G15"/>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85</v>
      </c>
      <c r="C3" s="264" t="s">
        <v>86</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679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905</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SUMIF(AG27:AG62,"&lt;&gt;NOR",G27:G62)</f>
        <v>0</v>
      </c>
      <c r="H26" s="169"/>
      <c r="I26" s="169">
        <f>SUM(I27:I62)</f>
        <v>0</v>
      </c>
      <c r="J26" s="169"/>
      <c r="K26" s="169">
        <f>SUM(K27:K62)</f>
        <v>0</v>
      </c>
      <c r="L26" s="169"/>
      <c r="M26" s="169">
        <f>SUM(M27:M62)</f>
        <v>0</v>
      </c>
      <c r="N26" s="169"/>
      <c r="O26" s="169">
        <f>SUM(O27:O62)</f>
        <v>0.39000000000000012</v>
      </c>
      <c r="P26" s="169"/>
      <c r="Q26" s="169">
        <f>SUM(Q27:Q62)</f>
        <v>0</v>
      </c>
      <c r="R26" s="169"/>
      <c r="S26" s="169"/>
      <c r="T26" s="170"/>
      <c r="U26" s="164"/>
      <c r="V26" s="164">
        <f>SUM(V27:V62)</f>
        <v>16.260000000000002</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5.1000000000000005</v>
      </c>
      <c r="F52" s="175"/>
      <c r="G52" s="176">
        <f>ROUND(E52*F52,2)</f>
        <v>0</v>
      </c>
      <c r="H52" s="175"/>
      <c r="I52" s="176">
        <f>ROUND(E52*H52,2)</f>
        <v>0</v>
      </c>
      <c r="J52" s="175"/>
      <c r="K52" s="176">
        <f>ROUND(E52*J52,2)</f>
        <v>0</v>
      </c>
      <c r="L52" s="176">
        <v>15</v>
      </c>
      <c r="M52" s="176">
        <f>G52*(1+L52/100)</f>
        <v>0</v>
      </c>
      <c r="N52" s="176">
        <v>3.6700000000000001E-3</v>
      </c>
      <c r="O52" s="176">
        <f>ROUND(E52*N52,2)</f>
        <v>0.02</v>
      </c>
      <c r="P52" s="176">
        <v>0</v>
      </c>
      <c r="Q52" s="176">
        <f>ROUND(E52*P52,2)</f>
        <v>0</v>
      </c>
      <c r="R52" s="176" t="s">
        <v>686</v>
      </c>
      <c r="S52" s="176" t="s">
        <v>296</v>
      </c>
      <c r="T52" s="177" t="s">
        <v>296</v>
      </c>
      <c r="U52" s="162">
        <v>0.36200000000000004</v>
      </c>
      <c r="V52" s="162">
        <f>ROUND(E52*U52,2)</f>
        <v>1.85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966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727</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1">
        <v>12</v>
      </c>
      <c r="B55" s="172" t="s">
        <v>729</v>
      </c>
      <c r="C55" s="188" t="s">
        <v>730</v>
      </c>
      <c r="D55" s="173" t="s">
        <v>404</v>
      </c>
      <c r="E55" s="174">
        <v>19.830000000000002</v>
      </c>
      <c r="F55" s="175"/>
      <c r="G55" s="176">
        <f>ROUND(E55*F55,2)</f>
        <v>0</v>
      </c>
      <c r="H55" s="175"/>
      <c r="I55" s="176">
        <f>ROUND(E55*H55,2)</f>
        <v>0</v>
      </c>
      <c r="J55" s="175"/>
      <c r="K55" s="176">
        <f>ROUND(E55*J55,2)</f>
        <v>0</v>
      </c>
      <c r="L55" s="176">
        <v>15</v>
      </c>
      <c r="M55" s="176">
        <f>G55*(1+L55/100)</f>
        <v>0</v>
      </c>
      <c r="N55" s="176">
        <v>1.4800000000000002E-3</v>
      </c>
      <c r="O55" s="176">
        <f>ROUND(E55*N55,2)</f>
        <v>0.03</v>
      </c>
      <c r="P55" s="176">
        <v>0</v>
      </c>
      <c r="Q55" s="176">
        <f>ROUND(E55*P55,2)</f>
        <v>0</v>
      </c>
      <c r="R55" s="176"/>
      <c r="S55" s="176" t="s">
        <v>311</v>
      </c>
      <c r="T55" s="177" t="s">
        <v>296</v>
      </c>
      <c r="U55" s="162">
        <v>5.6000000000000001E-2</v>
      </c>
      <c r="V55" s="162">
        <f>ROUND(E55*U55,2)</f>
        <v>1.1100000000000001</v>
      </c>
      <c r="W55" s="162"/>
      <c r="X55" s="152"/>
      <c r="Y55" s="152"/>
      <c r="Z55" s="152"/>
      <c r="AA55" s="152"/>
      <c r="AB55" s="152"/>
      <c r="AC55" s="152"/>
      <c r="AD55" s="152"/>
      <c r="AE55" s="152"/>
      <c r="AF55" s="152"/>
      <c r="AG55" s="152" t="s">
        <v>324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907</v>
      </c>
      <c r="D56" s="197"/>
      <c r="E56" s="198">
        <v>12.9</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732</v>
      </c>
      <c r="D57" s="197"/>
      <c r="E57" s="198">
        <v>17</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733</v>
      </c>
      <c r="D58" s="197"/>
      <c r="E58" s="198">
        <v>7.3000000000000007</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734</v>
      </c>
      <c r="D59" s="197"/>
      <c r="E59" s="198">
        <v>-17.369999999999997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13</v>
      </c>
      <c r="B60" s="172" t="s">
        <v>735</v>
      </c>
      <c r="C60" s="188" t="s">
        <v>736</v>
      </c>
      <c r="D60" s="173" t="s">
        <v>332</v>
      </c>
      <c r="E60" s="174">
        <v>3.5</v>
      </c>
      <c r="F60" s="175"/>
      <c r="G60" s="176">
        <f>ROUND(E60*F60,2)</f>
        <v>0</v>
      </c>
      <c r="H60" s="175"/>
      <c r="I60" s="176">
        <f>ROUND(E60*H60,2)</f>
        <v>0</v>
      </c>
      <c r="J60" s="175"/>
      <c r="K60" s="176">
        <f>ROUND(E60*J60,2)</f>
        <v>0</v>
      </c>
      <c r="L60" s="176">
        <v>15</v>
      </c>
      <c r="M60" s="176">
        <f>G60*(1+L60/100)</f>
        <v>0</v>
      </c>
      <c r="N60" s="176">
        <v>8.490000000000001E-3</v>
      </c>
      <c r="O60" s="176">
        <f>ROUND(E60*N60,2)</f>
        <v>0.03</v>
      </c>
      <c r="P60" s="176">
        <v>0</v>
      </c>
      <c r="Q60" s="176">
        <f>ROUND(E60*P60,2)</f>
        <v>0</v>
      </c>
      <c r="R60" s="176"/>
      <c r="S60" s="176" t="s">
        <v>311</v>
      </c>
      <c r="T60" s="177" t="s">
        <v>297</v>
      </c>
      <c r="U60" s="162">
        <v>0.19700000000000001</v>
      </c>
      <c r="V60" s="162">
        <f>ROUND(E60*U60,2)</f>
        <v>0.69</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737</v>
      </c>
      <c r="D61" s="197"/>
      <c r="E61" s="198">
        <v>2</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738</v>
      </c>
      <c r="D62" s="197"/>
      <c r="E62" s="198">
        <v>1.5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x14ac:dyDescent="0.2">
      <c r="A63" s="165" t="s">
        <v>291</v>
      </c>
      <c r="B63" s="166" t="s">
        <v>232</v>
      </c>
      <c r="C63" s="186" t="s">
        <v>233</v>
      </c>
      <c r="D63" s="167"/>
      <c r="E63" s="168"/>
      <c r="F63" s="169"/>
      <c r="G63" s="169">
        <f>SUMIF(AG64:AG69,"&lt;&gt;NOR",G64:G69)</f>
        <v>0</v>
      </c>
      <c r="H63" s="169"/>
      <c r="I63" s="169">
        <f>SUM(I64:I69)</f>
        <v>0</v>
      </c>
      <c r="J63" s="169"/>
      <c r="K63" s="169">
        <f>SUM(K64:K69)</f>
        <v>0</v>
      </c>
      <c r="L63" s="169"/>
      <c r="M63" s="169">
        <f>SUM(M64:M69)</f>
        <v>0</v>
      </c>
      <c r="N63" s="169"/>
      <c r="O63" s="169">
        <f>SUM(O64:O69)</f>
        <v>0.15000000000000002</v>
      </c>
      <c r="P63" s="169"/>
      <c r="Q63" s="169">
        <f>SUM(Q64:Q69)</f>
        <v>0</v>
      </c>
      <c r="R63" s="169"/>
      <c r="S63" s="169"/>
      <c r="T63" s="170"/>
      <c r="U63" s="164"/>
      <c r="V63" s="164">
        <f>SUM(V64:V69)</f>
        <v>7.53</v>
      </c>
      <c r="W63" s="164"/>
      <c r="AG63" t="s">
        <v>292</v>
      </c>
    </row>
    <row r="64" spans="1:60" outlineLevel="1" x14ac:dyDescent="0.2">
      <c r="A64" s="171">
        <v>14</v>
      </c>
      <c r="B64" s="172" t="s">
        <v>739</v>
      </c>
      <c r="C64" s="188" t="s">
        <v>740</v>
      </c>
      <c r="D64" s="173" t="s">
        <v>404</v>
      </c>
      <c r="E64" s="174">
        <v>0.60000000000000009</v>
      </c>
      <c r="F64" s="175"/>
      <c r="G64" s="176">
        <f>ROUND(E64*F64,2)</f>
        <v>0</v>
      </c>
      <c r="H64" s="175"/>
      <c r="I64" s="176">
        <f>ROUND(E64*H64,2)</f>
        <v>0</v>
      </c>
      <c r="J64" s="175"/>
      <c r="K64" s="176">
        <f>ROUND(E64*J64,2)</f>
        <v>0</v>
      </c>
      <c r="L64" s="176">
        <v>15</v>
      </c>
      <c r="M64" s="176">
        <f>G64*(1+L64/100)</f>
        <v>0</v>
      </c>
      <c r="N64" s="176">
        <v>0.11219000000000001</v>
      </c>
      <c r="O64" s="176">
        <f>ROUND(E64*N64,2)</f>
        <v>7.0000000000000007E-2</v>
      </c>
      <c r="P64" s="176">
        <v>0</v>
      </c>
      <c r="Q64" s="176">
        <f>ROUND(E64*P64,2)</f>
        <v>0</v>
      </c>
      <c r="R64" s="176"/>
      <c r="S64" s="176" t="s">
        <v>311</v>
      </c>
      <c r="T64" s="177" t="s">
        <v>296</v>
      </c>
      <c r="U64" s="162">
        <v>0.55489000000000011</v>
      </c>
      <c r="V64" s="162">
        <f>ROUND(E64*U64,2)</f>
        <v>0.33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741</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742</v>
      </c>
      <c r="D66" s="197"/>
      <c r="E66" s="198">
        <v>0.60000000000000009</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15</v>
      </c>
      <c r="B67" s="172" t="s">
        <v>743</v>
      </c>
      <c r="C67" s="188" t="s">
        <v>744</v>
      </c>
      <c r="D67" s="173" t="s">
        <v>404</v>
      </c>
      <c r="E67" s="174">
        <v>21.040000000000003</v>
      </c>
      <c r="F67" s="175"/>
      <c r="G67" s="176">
        <f>ROUND(E67*F67,2)</f>
        <v>0</v>
      </c>
      <c r="H67" s="175"/>
      <c r="I67" s="176">
        <f>ROUND(E67*H67,2)</f>
        <v>0</v>
      </c>
      <c r="J67" s="175"/>
      <c r="K67" s="176">
        <f>ROUND(E67*J67,2)</f>
        <v>0</v>
      </c>
      <c r="L67" s="176">
        <v>15</v>
      </c>
      <c r="M67" s="176">
        <f>G67*(1+L67/100)</f>
        <v>0</v>
      </c>
      <c r="N67" s="176">
        <v>3.7500000000000003E-3</v>
      </c>
      <c r="O67" s="176">
        <f>ROUND(E67*N67,2)</f>
        <v>0.08</v>
      </c>
      <c r="P67" s="176">
        <v>0</v>
      </c>
      <c r="Q67" s="176">
        <f>ROUND(E67*P67,2)</f>
        <v>0</v>
      </c>
      <c r="R67" s="176"/>
      <c r="S67" s="176" t="s">
        <v>311</v>
      </c>
      <c r="T67" s="177" t="s">
        <v>296</v>
      </c>
      <c r="U67" s="162">
        <v>0.34200000000000003</v>
      </c>
      <c r="V67" s="162">
        <f>ROUND(E67*U67,2)</f>
        <v>7.2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745</v>
      </c>
      <c r="D68" s="197"/>
      <c r="E68" s="198">
        <v>3.6700000000000004</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746</v>
      </c>
      <c r="D69" s="197"/>
      <c r="E69" s="198">
        <v>17.37</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291</v>
      </c>
      <c r="B70" s="166" t="s">
        <v>234</v>
      </c>
      <c r="C70" s="186" t="s">
        <v>235</v>
      </c>
      <c r="D70" s="167"/>
      <c r="E70" s="168"/>
      <c r="F70" s="169"/>
      <c r="G70" s="169">
        <f>SUMIF(AG71:AG96,"&lt;&gt;NOR",G71:G96)</f>
        <v>0</v>
      </c>
      <c r="H70" s="169"/>
      <c r="I70" s="169">
        <f>SUM(I71:I96)</f>
        <v>0</v>
      </c>
      <c r="J70" s="169"/>
      <c r="K70" s="169">
        <f>SUM(K71:K96)</f>
        <v>0</v>
      </c>
      <c r="L70" s="169"/>
      <c r="M70" s="169">
        <f>SUM(M71:M96)</f>
        <v>0</v>
      </c>
      <c r="N70" s="169"/>
      <c r="O70" s="169">
        <f>SUM(O71:O96)</f>
        <v>0</v>
      </c>
      <c r="P70" s="169"/>
      <c r="Q70" s="169">
        <f>SUM(Q71:Q96)</f>
        <v>1.54</v>
      </c>
      <c r="R70" s="169"/>
      <c r="S70" s="169"/>
      <c r="T70" s="170"/>
      <c r="U70" s="164"/>
      <c r="V70" s="164">
        <f>SUM(V71:V96)</f>
        <v>24.53</v>
      </c>
      <c r="W70" s="164"/>
      <c r="AG70" t="s">
        <v>292</v>
      </c>
    </row>
    <row r="71" spans="1:60" outlineLevel="1" x14ac:dyDescent="0.2">
      <c r="A71" s="171">
        <v>16</v>
      </c>
      <c r="B71" s="172" t="s">
        <v>747</v>
      </c>
      <c r="C71" s="188" t="s">
        <v>748</v>
      </c>
      <c r="D71" s="173" t="s">
        <v>404</v>
      </c>
      <c r="E71" s="174">
        <v>1.05</v>
      </c>
      <c r="F71" s="175"/>
      <c r="G71" s="176">
        <f>ROUND(E71*F71,2)</f>
        <v>0</v>
      </c>
      <c r="H71" s="175"/>
      <c r="I71" s="176">
        <f>ROUND(E71*H71,2)</f>
        <v>0</v>
      </c>
      <c r="J71" s="175"/>
      <c r="K71" s="176">
        <f>ROUND(E71*J71,2)</f>
        <v>0</v>
      </c>
      <c r="L71" s="176">
        <v>15</v>
      </c>
      <c r="M71" s="176">
        <f>G71*(1+L71/100)</f>
        <v>0</v>
      </c>
      <c r="N71" s="176">
        <v>6.7000000000000002E-4</v>
      </c>
      <c r="O71" s="176">
        <f>ROUND(E71*N71,2)</f>
        <v>0</v>
      </c>
      <c r="P71" s="176">
        <v>0.18400000000000002</v>
      </c>
      <c r="Q71" s="176">
        <f>ROUND(E71*P71,2)</f>
        <v>0.19</v>
      </c>
      <c r="R71" s="176" t="s">
        <v>749</v>
      </c>
      <c r="S71" s="176" t="s">
        <v>296</v>
      </c>
      <c r="T71" s="177" t="s">
        <v>296</v>
      </c>
      <c r="U71" s="162">
        <v>0.22700000000000001</v>
      </c>
      <c r="V71" s="162">
        <f>ROUND(E71*U71,2)</f>
        <v>0.24</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4" t="s">
        <v>750</v>
      </c>
      <c r="D72" s="275"/>
      <c r="E72" s="275"/>
      <c r="F72" s="275"/>
      <c r="G72" s="275"/>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678</v>
      </c>
      <c r="AH72" s="152"/>
      <c r="AI72" s="152"/>
      <c r="AJ72" s="152"/>
      <c r="AK72" s="152"/>
      <c r="AL72" s="152"/>
      <c r="AM72" s="152"/>
      <c r="AN72" s="152"/>
      <c r="AO72" s="152"/>
      <c r="AP72" s="152"/>
      <c r="AQ72" s="152"/>
      <c r="AR72" s="152"/>
      <c r="AS72" s="152"/>
      <c r="AT72" s="152"/>
      <c r="AU72" s="152"/>
      <c r="AV72" s="152"/>
      <c r="AW72" s="152"/>
      <c r="AX72" s="152"/>
      <c r="AY72" s="152"/>
      <c r="AZ72" s="152"/>
      <c r="BA72" s="195" t="str">
        <f>C72</f>
        <v>nebo vybourání otvorů průřezové plochy přes 4 m2 v příčkách, včetně pomocného lešení o výšce podlahy do 1900 mm a pro zatížení do 1,5 kPa  (150 kg/m2),</v>
      </c>
      <c r="BB72" s="152"/>
      <c r="BC72" s="152"/>
      <c r="BD72" s="152"/>
      <c r="BE72" s="152"/>
      <c r="BF72" s="152"/>
      <c r="BG72" s="152"/>
      <c r="BH72" s="152"/>
    </row>
    <row r="73" spans="1:60" outlineLevel="1" x14ac:dyDescent="0.2">
      <c r="A73" s="159"/>
      <c r="B73" s="160"/>
      <c r="C73" s="204" t="s">
        <v>751</v>
      </c>
      <c r="D73" s="197"/>
      <c r="E73" s="198">
        <v>1.05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17</v>
      </c>
      <c r="B74" s="172" t="s">
        <v>752</v>
      </c>
      <c r="C74" s="188" t="s">
        <v>753</v>
      </c>
      <c r="D74" s="173" t="s">
        <v>404</v>
      </c>
      <c r="E74" s="174">
        <v>3.8250000000000002</v>
      </c>
      <c r="F74" s="175"/>
      <c r="G74" s="176">
        <f>ROUND(E74*F74,2)</f>
        <v>0</v>
      </c>
      <c r="H74" s="175"/>
      <c r="I74" s="176">
        <f>ROUND(E74*H74,2)</f>
        <v>0</v>
      </c>
      <c r="J74" s="175"/>
      <c r="K74" s="176">
        <f>ROUND(E74*J74,2)</f>
        <v>0</v>
      </c>
      <c r="L74" s="176">
        <v>15</v>
      </c>
      <c r="M74" s="176">
        <f>G74*(1+L74/100)</f>
        <v>0</v>
      </c>
      <c r="N74" s="176">
        <v>0</v>
      </c>
      <c r="O74" s="176">
        <f>ROUND(E74*N74,2)</f>
        <v>0</v>
      </c>
      <c r="P74" s="176">
        <v>0.02</v>
      </c>
      <c r="Q74" s="176">
        <f>ROUND(E74*P74,2)</f>
        <v>0.08</v>
      </c>
      <c r="R74" s="176" t="s">
        <v>749</v>
      </c>
      <c r="S74" s="176" t="s">
        <v>296</v>
      </c>
      <c r="T74" s="177" t="s">
        <v>296</v>
      </c>
      <c r="U74" s="162">
        <v>0.23</v>
      </c>
      <c r="V74" s="162">
        <f>ROUND(E74*U74,2)</f>
        <v>0.88</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4" t="s">
        <v>754</v>
      </c>
      <c r="D75" s="275"/>
      <c r="E75" s="275"/>
      <c r="F75" s="275"/>
      <c r="G75" s="27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678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755</v>
      </c>
      <c r="D76" s="197"/>
      <c r="E76" s="198">
        <v>1.125</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756</v>
      </c>
      <c r="D77" s="197"/>
      <c r="E77" s="198">
        <v>2.7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757</v>
      </c>
      <c r="C78" s="188" t="s">
        <v>758</v>
      </c>
      <c r="D78" s="173" t="s">
        <v>332</v>
      </c>
      <c r="E78" s="174">
        <v>3.7</v>
      </c>
      <c r="F78" s="175"/>
      <c r="G78" s="176">
        <f>ROUND(E78*F78,2)</f>
        <v>0</v>
      </c>
      <c r="H78" s="175"/>
      <c r="I78" s="176">
        <f>ROUND(E78*H78,2)</f>
        <v>0</v>
      </c>
      <c r="J78" s="175"/>
      <c r="K78" s="176">
        <f>ROUND(E78*J78,2)</f>
        <v>0</v>
      </c>
      <c r="L78" s="176">
        <v>15</v>
      </c>
      <c r="M78" s="176">
        <f>G78*(1+L78/100)</f>
        <v>0</v>
      </c>
      <c r="N78" s="176">
        <v>0</v>
      </c>
      <c r="O78" s="176">
        <f>ROUND(E78*N78,2)</f>
        <v>0</v>
      </c>
      <c r="P78" s="176">
        <v>4.0000000000000002E-4</v>
      </c>
      <c r="Q78" s="176">
        <f>ROUND(E78*P78,2)</f>
        <v>0</v>
      </c>
      <c r="R78" s="176" t="s">
        <v>749</v>
      </c>
      <c r="S78" s="176" t="s">
        <v>296</v>
      </c>
      <c r="T78" s="177" t="s">
        <v>296</v>
      </c>
      <c r="U78" s="162">
        <v>7.0000000000000007E-2</v>
      </c>
      <c r="V78" s="162">
        <f>ROUND(E78*U78,2)</f>
        <v>0.26</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759</v>
      </c>
      <c r="D79" s="197"/>
      <c r="E79" s="198">
        <v>3.7</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19</v>
      </c>
      <c r="B80" s="172" t="s">
        <v>760</v>
      </c>
      <c r="C80" s="188" t="s">
        <v>761</v>
      </c>
      <c r="D80" s="173" t="s">
        <v>332</v>
      </c>
      <c r="E80" s="174">
        <v>5</v>
      </c>
      <c r="F80" s="175"/>
      <c r="G80" s="176">
        <f>ROUND(E80*F80,2)</f>
        <v>0</v>
      </c>
      <c r="H80" s="175"/>
      <c r="I80" s="176">
        <f>ROUND(E80*H80,2)</f>
        <v>0</v>
      </c>
      <c r="J80" s="175"/>
      <c r="K80" s="176">
        <f>ROUND(E80*J80,2)</f>
        <v>0</v>
      </c>
      <c r="L80" s="176">
        <v>15</v>
      </c>
      <c r="M80" s="176">
        <f>G80*(1+L80/100)</f>
        <v>0</v>
      </c>
      <c r="N80" s="176">
        <v>0</v>
      </c>
      <c r="O80" s="176">
        <f>ROUND(E80*N80,2)</f>
        <v>0</v>
      </c>
      <c r="P80" s="176">
        <v>4.6000000000000001E-4</v>
      </c>
      <c r="Q80" s="176">
        <f>ROUND(E80*P80,2)</f>
        <v>0</v>
      </c>
      <c r="R80" s="176" t="s">
        <v>749</v>
      </c>
      <c r="S80" s="176" t="s">
        <v>296</v>
      </c>
      <c r="T80" s="177" t="s">
        <v>296</v>
      </c>
      <c r="U80" s="162">
        <v>0.81</v>
      </c>
      <c r="V80" s="162">
        <f>ROUND(E80*U80,2)</f>
        <v>4.05</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908</v>
      </c>
      <c r="D81" s="197"/>
      <c r="E81" s="198">
        <v>5</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1">
        <v>20</v>
      </c>
      <c r="B82" s="172" t="s">
        <v>967</v>
      </c>
      <c r="C82" s="188" t="s">
        <v>968</v>
      </c>
      <c r="D82" s="173" t="s">
        <v>404</v>
      </c>
      <c r="E82" s="174">
        <v>0.75</v>
      </c>
      <c r="F82" s="175"/>
      <c r="G82" s="176">
        <f>ROUND(E82*F82,2)</f>
        <v>0</v>
      </c>
      <c r="H82" s="175"/>
      <c r="I82" s="176">
        <f>ROUND(E82*H82,2)</f>
        <v>0</v>
      </c>
      <c r="J82" s="175"/>
      <c r="K82" s="176">
        <f>ROUND(E82*J82,2)</f>
        <v>0</v>
      </c>
      <c r="L82" s="176">
        <v>15</v>
      </c>
      <c r="M82" s="176">
        <f>G82*(1+L82/100)</f>
        <v>0</v>
      </c>
      <c r="N82" s="176">
        <v>1.6500000000000002E-3</v>
      </c>
      <c r="O82" s="176">
        <f>ROUND(E82*N82,2)</f>
        <v>0</v>
      </c>
      <c r="P82" s="176">
        <v>0.18700000000000003</v>
      </c>
      <c r="Q82" s="176">
        <f>ROUND(E82*P82,2)</f>
        <v>0.14000000000000001</v>
      </c>
      <c r="R82" s="176" t="s">
        <v>749</v>
      </c>
      <c r="S82" s="176" t="s">
        <v>296</v>
      </c>
      <c r="T82" s="177" t="s">
        <v>296</v>
      </c>
      <c r="U82" s="162">
        <v>0.48000000000000004</v>
      </c>
      <c r="V82" s="162">
        <f>ROUND(E82*U82,2)</f>
        <v>0.36</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74" t="s">
        <v>765</v>
      </c>
      <c r="D83" s="275"/>
      <c r="E83" s="275"/>
      <c r="F83" s="275"/>
      <c r="G83" s="275"/>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678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766</v>
      </c>
      <c r="D84" s="197"/>
      <c r="E84" s="198">
        <v>0.75</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x14ac:dyDescent="0.2">
      <c r="A85" s="171">
        <v>21</v>
      </c>
      <c r="B85" s="172" t="s">
        <v>763</v>
      </c>
      <c r="C85" s="188" t="s">
        <v>764</v>
      </c>
      <c r="D85" s="173" t="s">
        <v>404</v>
      </c>
      <c r="E85" s="174">
        <v>2.7</v>
      </c>
      <c r="F85" s="175"/>
      <c r="G85" s="176">
        <f>ROUND(E85*F85,2)</f>
        <v>0</v>
      </c>
      <c r="H85" s="175"/>
      <c r="I85" s="176">
        <f>ROUND(E85*H85,2)</f>
        <v>0</v>
      </c>
      <c r="J85" s="175"/>
      <c r="K85" s="176">
        <f>ROUND(E85*J85,2)</f>
        <v>0</v>
      </c>
      <c r="L85" s="176">
        <v>15</v>
      </c>
      <c r="M85" s="176">
        <f>G85*(1+L85/100)</f>
        <v>0</v>
      </c>
      <c r="N85" s="176">
        <v>5.4000000000000001E-4</v>
      </c>
      <c r="O85" s="176">
        <f>ROUND(E85*N85,2)</f>
        <v>0</v>
      </c>
      <c r="P85" s="176">
        <v>0.18000000000000002</v>
      </c>
      <c r="Q85" s="176">
        <f>ROUND(E85*P85,2)</f>
        <v>0.49</v>
      </c>
      <c r="R85" s="176" t="s">
        <v>749</v>
      </c>
      <c r="S85" s="176" t="s">
        <v>296</v>
      </c>
      <c r="T85" s="177" t="s">
        <v>296</v>
      </c>
      <c r="U85" s="162">
        <v>0.30900000000000005</v>
      </c>
      <c r="V85" s="162">
        <f>ROUND(E85*U85,2)</f>
        <v>0.83</v>
      </c>
      <c r="W85" s="162"/>
      <c r="X85" s="152"/>
      <c r="Y85" s="152"/>
      <c r="Z85" s="152"/>
      <c r="AA85" s="152"/>
      <c r="AB85" s="152"/>
      <c r="AC85" s="152"/>
      <c r="AD85" s="152"/>
      <c r="AE85" s="152"/>
      <c r="AF85" s="152"/>
      <c r="AG85" s="152" t="s">
        <v>324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4" t="s">
        <v>765</v>
      </c>
      <c r="D86" s="275"/>
      <c r="E86" s="275"/>
      <c r="F86" s="275"/>
      <c r="G86" s="275"/>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678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767</v>
      </c>
      <c r="D87" s="197"/>
      <c r="E87" s="198">
        <v>2.7</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71">
        <v>22</v>
      </c>
      <c r="B88" s="172" t="s">
        <v>768</v>
      </c>
      <c r="C88" s="188" t="s">
        <v>769</v>
      </c>
      <c r="D88" s="173" t="s">
        <v>404</v>
      </c>
      <c r="E88" s="174">
        <v>9.3000000000000007</v>
      </c>
      <c r="F88" s="175"/>
      <c r="G88" s="176">
        <f>ROUND(E88*F88,2)</f>
        <v>0</v>
      </c>
      <c r="H88" s="175"/>
      <c r="I88" s="176">
        <f>ROUND(E88*H88,2)</f>
        <v>0</v>
      </c>
      <c r="J88" s="175"/>
      <c r="K88" s="176">
        <f>ROUND(E88*J88,2)</f>
        <v>0</v>
      </c>
      <c r="L88" s="176">
        <v>15</v>
      </c>
      <c r="M88" s="176">
        <f>G88*(1+L88/100)</f>
        <v>0</v>
      </c>
      <c r="N88" s="176">
        <v>0</v>
      </c>
      <c r="O88" s="176">
        <f>ROUND(E88*N88,2)</f>
        <v>0</v>
      </c>
      <c r="P88" s="176">
        <v>6.8000000000000005E-2</v>
      </c>
      <c r="Q88" s="176">
        <f>ROUND(E88*P88,2)</f>
        <v>0.63</v>
      </c>
      <c r="R88" s="176" t="s">
        <v>749</v>
      </c>
      <c r="S88" s="176" t="s">
        <v>296</v>
      </c>
      <c r="T88" s="177" t="s">
        <v>296</v>
      </c>
      <c r="U88" s="162">
        <v>0.30000000000000004</v>
      </c>
      <c r="V88" s="162">
        <f>ROUND(E88*U88,2)</f>
        <v>2.79</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4" t="s">
        <v>770</v>
      </c>
      <c r="D89" s="275"/>
      <c r="E89" s="275"/>
      <c r="F89" s="275"/>
      <c r="G89" s="27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678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771</v>
      </c>
      <c r="D90" s="197"/>
      <c r="E90" s="198">
        <v>10.200000000000001</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772</v>
      </c>
      <c r="D91" s="197"/>
      <c r="E91" s="198">
        <v>-0.89999999999999991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8">
        <v>23</v>
      </c>
      <c r="B92" s="179" t="s">
        <v>773</v>
      </c>
      <c r="C92" s="187" t="s">
        <v>774</v>
      </c>
      <c r="D92" s="180" t="s">
        <v>366</v>
      </c>
      <c r="E92" s="181">
        <v>1</v>
      </c>
      <c r="F92" s="182"/>
      <c r="G92" s="183">
        <f>ROUND(E92*F92,2)</f>
        <v>0</v>
      </c>
      <c r="H92" s="182"/>
      <c r="I92" s="183">
        <f>ROUND(E92*H92,2)</f>
        <v>0</v>
      </c>
      <c r="J92" s="182"/>
      <c r="K92" s="183">
        <f>ROUND(E92*J92,2)</f>
        <v>0</v>
      </c>
      <c r="L92" s="183">
        <v>15</v>
      </c>
      <c r="M92" s="183">
        <f>G92*(1+L92/100)</f>
        <v>0</v>
      </c>
      <c r="N92" s="183">
        <v>0</v>
      </c>
      <c r="O92" s="183">
        <f>ROUND(E92*N92,2)</f>
        <v>0</v>
      </c>
      <c r="P92" s="183">
        <v>9.0000000000000011E-3</v>
      </c>
      <c r="Q92" s="183">
        <f>ROUND(E92*P92,2)</f>
        <v>0.01</v>
      </c>
      <c r="R92" s="183"/>
      <c r="S92" s="183" t="s">
        <v>311</v>
      </c>
      <c r="T92" s="184" t="s">
        <v>296</v>
      </c>
      <c r="U92" s="162">
        <v>0.11700000000000001</v>
      </c>
      <c r="V92" s="162">
        <f>ROUND(E92*U92,2)</f>
        <v>0.12</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24</v>
      </c>
      <c r="B93" s="172" t="s">
        <v>775</v>
      </c>
      <c r="C93" s="188" t="s">
        <v>776</v>
      </c>
      <c r="D93" s="173" t="s">
        <v>777</v>
      </c>
      <c r="E93" s="174">
        <v>15</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778</v>
      </c>
      <c r="S93" s="176" t="s">
        <v>296</v>
      </c>
      <c r="T93" s="177" t="s">
        <v>779</v>
      </c>
      <c r="U93" s="162">
        <v>1</v>
      </c>
      <c r="V93" s="162">
        <f>ROUND(E93*U93,2)</f>
        <v>15</v>
      </c>
      <c r="W93" s="162"/>
      <c r="X93" s="152"/>
      <c r="Y93" s="152"/>
      <c r="Z93" s="152"/>
      <c r="AA93" s="152"/>
      <c r="AB93" s="152"/>
      <c r="AC93" s="152"/>
      <c r="AD93" s="152"/>
      <c r="AE93" s="152"/>
      <c r="AF93" s="152"/>
      <c r="AG93" s="152" t="s">
        <v>780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2" t="s">
        <v>781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0" t="s">
        <v>782</v>
      </c>
      <c r="D95" s="271"/>
      <c r="E95" s="271"/>
      <c r="F95" s="271"/>
      <c r="G95" s="271"/>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783</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236</v>
      </c>
      <c r="C97" s="186" t="s">
        <v>237</v>
      </c>
      <c r="D97" s="167"/>
      <c r="E97" s="168"/>
      <c r="F97" s="169"/>
      <c r="G97" s="169">
        <f>SUMIF(AG98:AG99,"&lt;&gt;NOR",G98:G99)</f>
        <v>0</v>
      </c>
      <c r="H97" s="169"/>
      <c r="I97" s="169">
        <f>SUM(I98:I99)</f>
        <v>0</v>
      </c>
      <c r="J97" s="169"/>
      <c r="K97" s="169">
        <f>SUM(K98:K99)</f>
        <v>0</v>
      </c>
      <c r="L97" s="169"/>
      <c r="M97" s="169">
        <f>SUM(M98:M99)</f>
        <v>0</v>
      </c>
      <c r="N97" s="169"/>
      <c r="O97" s="169">
        <f>SUM(O98:O99)</f>
        <v>0</v>
      </c>
      <c r="P97" s="169"/>
      <c r="Q97" s="169">
        <f>SUM(Q98:Q99)</f>
        <v>0</v>
      </c>
      <c r="R97" s="169"/>
      <c r="S97" s="169"/>
      <c r="T97" s="170"/>
      <c r="U97" s="164"/>
      <c r="V97" s="164">
        <f>SUM(V98:V99)</f>
        <v>0.9</v>
      </c>
      <c r="W97" s="164"/>
      <c r="AG97" t="s">
        <v>292</v>
      </c>
    </row>
    <row r="98" spans="1:60" ht="33.75" outlineLevel="1" x14ac:dyDescent="0.2">
      <c r="A98" s="171">
        <v>25</v>
      </c>
      <c r="B98" s="172" t="s">
        <v>784</v>
      </c>
      <c r="C98" s="188" t="s">
        <v>785</v>
      </c>
      <c r="D98" s="173" t="s">
        <v>396</v>
      </c>
      <c r="E98" s="174">
        <v>0.95812000000000008</v>
      </c>
      <c r="F98" s="175"/>
      <c r="G98" s="176">
        <f>ROUND(E98*F98,2)</f>
        <v>0</v>
      </c>
      <c r="H98" s="175"/>
      <c r="I98" s="176">
        <f>ROUND(E98*H98,2)</f>
        <v>0</v>
      </c>
      <c r="J98" s="175"/>
      <c r="K98" s="176">
        <f>ROUND(E98*J98,2)</f>
        <v>0</v>
      </c>
      <c r="L98" s="176">
        <v>15</v>
      </c>
      <c r="M98" s="176">
        <f>G98*(1+L98/100)</f>
        <v>0</v>
      </c>
      <c r="N98" s="176">
        <v>0</v>
      </c>
      <c r="O98" s="176">
        <f>ROUND(E98*N98,2)</f>
        <v>0</v>
      </c>
      <c r="P98" s="176">
        <v>0</v>
      </c>
      <c r="Q98" s="176">
        <f>ROUND(E98*P98,2)</f>
        <v>0</v>
      </c>
      <c r="R98" s="176" t="s">
        <v>676</v>
      </c>
      <c r="S98" s="176" t="s">
        <v>296</v>
      </c>
      <c r="T98" s="177" t="s">
        <v>296</v>
      </c>
      <c r="U98" s="162">
        <v>0.9385</v>
      </c>
      <c r="V98" s="162">
        <f>ROUND(E98*U98,2)</f>
        <v>0.9</v>
      </c>
      <c r="W98" s="162"/>
      <c r="X98" s="152"/>
      <c r="Y98" s="152"/>
      <c r="Z98" s="152"/>
      <c r="AA98" s="152"/>
      <c r="AB98" s="152"/>
      <c r="AC98" s="152"/>
      <c r="AD98" s="152"/>
      <c r="AE98" s="152"/>
      <c r="AF98" s="152"/>
      <c r="AG98" s="152" t="s">
        <v>786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4" t="s">
        <v>787</v>
      </c>
      <c r="D99" s="275"/>
      <c r="E99" s="275"/>
      <c r="F99" s="275"/>
      <c r="G99" s="275"/>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678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238</v>
      </c>
      <c r="C100" s="186" t="s">
        <v>239</v>
      </c>
      <c r="D100" s="167"/>
      <c r="E100" s="168"/>
      <c r="F100" s="169"/>
      <c r="G100" s="169">
        <f>SUMIF(AG101:AG114,"&lt;&gt;NOR",G101:G114)</f>
        <v>0</v>
      </c>
      <c r="H100" s="169"/>
      <c r="I100" s="169">
        <f>SUM(I101:I114)</f>
        <v>0</v>
      </c>
      <c r="J100" s="169"/>
      <c r="K100" s="169">
        <f>SUM(K101:K114)</f>
        <v>0</v>
      </c>
      <c r="L100" s="169"/>
      <c r="M100" s="169">
        <f>SUM(M101:M114)</f>
        <v>0</v>
      </c>
      <c r="N100" s="169"/>
      <c r="O100" s="169">
        <f>SUM(O101:O114)</f>
        <v>0.04</v>
      </c>
      <c r="P100" s="169"/>
      <c r="Q100" s="169">
        <f>SUM(Q101:Q114)</f>
        <v>0</v>
      </c>
      <c r="R100" s="169"/>
      <c r="S100" s="169"/>
      <c r="T100" s="170"/>
      <c r="U100" s="164"/>
      <c r="V100" s="164">
        <f>SUM(V101:V114)</f>
        <v>7.57</v>
      </c>
      <c r="W100" s="164"/>
      <c r="AG100" t="s">
        <v>292</v>
      </c>
    </row>
    <row r="101" spans="1:60" outlineLevel="1" x14ac:dyDescent="0.2">
      <c r="A101" s="171">
        <v>26</v>
      </c>
      <c r="B101" s="172" t="s">
        <v>788</v>
      </c>
      <c r="C101" s="188" t="s">
        <v>789</v>
      </c>
      <c r="D101" s="173" t="s">
        <v>404</v>
      </c>
      <c r="E101" s="174">
        <v>9.99</v>
      </c>
      <c r="F101" s="175"/>
      <c r="G101" s="176">
        <f>ROUND(E101*F101,2)</f>
        <v>0</v>
      </c>
      <c r="H101" s="175"/>
      <c r="I101" s="176">
        <f>ROUND(E101*H101,2)</f>
        <v>0</v>
      </c>
      <c r="J101" s="175"/>
      <c r="K101" s="176">
        <f>ROUND(E101*J101,2)</f>
        <v>0</v>
      </c>
      <c r="L101" s="176">
        <v>15</v>
      </c>
      <c r="M101" s="176">
        <f>G101*(1+L101/100)</f>
        <v>0</v>
      </c>
      <c r="N101" s="176">
        <v>3.6800000000000001E-3</v>
      </c>
      <c r="O101" s="176">
        <f>ROUND(E101*N101,2)</f>
        <v>0.04</v>
      </c>
      <c r="P101" s="176">
        <v>0</v>
      </c>
      <c r="Q101" s="176">
        <f>ROUND(E101*P101,2)</f>
        <v>0</v>
      </c>
      <c r="R101" s="176" t="s">
        <v>790</v>
      </c>
      <c r="S101" s="176" t="s">
        <v>296</v>
      </c>
      <c r="T101" s="177" t="s">
        <v>296</v>
      </c>
      <c r="U101" s="162">
        <v>0.38500000000000001</v>
      </c>
      <c r="V101" s="162">
        <f>ROUND(E101*U101,2)</f>
        <v>3.85</v>
      </c>
      <c r="W101" s="162"/>
      <c r="X101" s="152"/>
      <c r="Y101" s="152"/>
      <c r="Z101" s="152"/>
      <c r="AA101" s="152"/>
      <c r="AB101" s="152"/>
      <c r="AC101" s="152"/>
      <c r="AD101" s="152"/>
      <c r="AE101" s="152"/>
      <c r="AF101" s="152"/>
      <c r="AG101" s="152" t="s">
        <v>324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791</v>
      </c>
      <c r="D102" s="197"/>
      <c r="E102" s="198"/>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792</v>
      </c>
      <c r="D103" s="197"/>
      <c r="E103" s="198">
        <v>1.125</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793</v>
      </c>
      <c r="D104" s="197"/>
      <c r="E104" s="198">
        <v>2.5500000000000003</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794</v>
      </c>
      <c r="D105" s="197"/>
      <c r="E105" s="198">
        <v>4.83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795</v>
      </c>
      <c r="D106" s="197"/>
      <c r="E106" s="198">
        <v>0.93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796</v>
      </c>
      <c r="D107" s="197"/>
      <c r="E107" s="198">
        <v>0.55500000000000005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8">
        <v>27</v>
      </c>
      <c r="B108" s="179" t="s">
        <v>797</v>
      </c>
      <c r="C108" s="187" t="s">
        <v>798</v>
      </c>
      <c r="D108" s="180" t="s">
        <v>366</v>
      </c>
      <c r="E108" s="181">
        <v>1</v>
      </c>
      <c r="F108" s="182"/>
      <c r="G108" s="183">
        <f>ROUND(E108*F108,2)</f>
        <v>0</v>
      </c>
      <c r="H108" s="182"/>
      <c r="I108" s="183">
        <f>ROUND(E108*H108,2)</f>
        <v>0</v>
      </c>
      <c r="J108" s="182"/>
      <c r="K108" s="183">
        <f>ROUND(E108*J108,2)</f>
        <v>0</v>
      </c>
      <c r="L108" s="183">
        <v>15</v>
      </c>
      <c r="M108" s="183">
        <f>G108*(1+L108/100)</f>
        <v>0</v>
      </c>
      <c r="N108" s="183">
        <v>1.6000000000000001E-4</v>
      </c>
      <c r="O108" s="183">
        <f>ROUND(E108*N108,2)</f>
        <v>0</v>
      </c>
      <c r="P108" s="183">
        <v>0</v>
      </c>
      <c r="Q108" s="183">
        <f>ROUND(E108*P108,2)</f>
        <v>0</v>
      </c>
      <c r="R108" s="183" t="s">
        <v>790</v>
      </c>
      <c r="S108" s="183" t="s">
        <v>296</v>
      </c>
      <c r="T108" s="184" t="s">
        <v>296</v>
      </c>
      <c r="U108" s="162">
        <v>0.1</v>
      </c>
      <c r="V108" s="162">
        <f>ROUND(E108*U108,2)</f>
        <v>0.1</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28</v>
      </c>
      <c r="B109" s="179" t="s">
        <v>799</v>
      </c>
      <c r="C109" s="187" t="s">
        <v>800</v>
      </c>
      <c r="D109" s="180" t="s">
        <v>366</v>
      </c>
      <c r="E109" s="181">
        <v>11</v>
      </c>
      <c r="F109" s="182"/>
      <c r="G109" s="183">
        <f>ROUND(E109*F109,2)</f>
        <v>0</v>
      </c>
      <c r="H109" s="182"/>
      <c r="I109" s="183">
        <f>ROUND(E109*H109,2)</f>
        <v>0</v>
      </c>
      <c r="J109" s="182"/>
      <c r="K109" s="183">
        <f>ROUND(E109*J109,2)</f>
        <v>0</v>
      </c>
      <c r="L109" s="183">
        <v>15</v>
      </c>
      <c r="M109" s="183">
        <f>G109*(1+L109/100)</f>
        <v>0</v>
      </c>
      <c r="N109" s="183">
        <v>1.7000000000000001E-4</v>
      </c>
      <c r="O109" s="183">
        <f>ROUND(E109*N109,2)</f>
        <v>0</v>
      </c>
      <c r="P109" s="183">
        <v>0</v>
      </c>
      <c r="Q109" s="183">
        <f>ROUND(E109*P109,2)</f>
        <v>0</v>
      </c>
      <c r="R109" s="183" t="s">
        <v>790</v>
      </c>
      <c r="S109" s="183" t="s">
        <v>296</v>
      </c>
      <c r="T109" s="184" t="s">
        <v>296</v>
      </c>
      <c r="U109" s="162">
        <v>0.1</v>
      </c>
      <c r="V109" s="162">
        <f>ROUND(E109*U109,2)</f>
        <v>1.1000000000000001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1">
        <v>29</v>
      </c>
      <c r="B110" s="172" t="s">
        <v>801</v>
      </c>
      <c r="C110" s="188" t="s">
        <v>802</v>
      </c>
      <c r="D110" s="173" t="s">
        <v>332</v>
      </c>
      <c r="E110" s="174">
        <v>12.600000000000001</v>
      </c>
      <c r="F110" s="175"/>
      <c r="G110" s="176">
        <f>ROUND(E110*F110,2)</f>
        <v>0</v>
      </c>
      <c r="H110" s="175"/>
      <c r="I110" s="176">
        <f>ROUND(E110*H110,2)</f>
        <v>0</v>
      </c>
      <c r="J110" s="175"/>
      <c r="K110" s="176">
        <f>ROUND(E110*J110,2)</f>
        <v>0</v>
      </c>
      <c r="L110" s="176">
        <v>15</v>
      </c>
      <c r="M110" s="176">
        <f>G110*(1+L110/100)</f>
        <v>0</v>
      </c>
      <c r="N110" s="176">
        <v>1.1E-4</v>
      </c>
      <c r="O110" s="176">
        <f>ROUND(E110*N110,2)</f>
        <v>0</v>
      </c>
      <c r="P110" s="176">
        <v>0</v>
      </c>
      <c r="Q110" s="176">
        <f>ROUND(E110*P110,2)</f>
        <v>0</v>
      </c>
      <c r="R110" s="176" t="s">
        <v>790</v>
      </c>
      <c r="S110" s="176" t="s">
        <v>296</v>
      </c>
      <c r="T110" s="177" t="s">
        <v>296</v>
      </c>
      <c r="U110" s="162">
        <v>0.2</v>
      </c>
      <c r="V110" s="162">
        <f>ROUND(E110*U110,2)</f>
        <v>2.52</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803</v>
      </c>
      <c r="D111" s="197"/>
      <c r="E111" s="198">
        <v>8.3000000000000007</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804</v>
      </c>
      <c r="D112" s="197"/>
      <c r="E112" s="198">
        <v>4.3000000000000007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30</v>
      </c>
      <c r="B113" s="160" t="s">
        <v>805</v>
      </c>
      <c r="C113" s="208" t="s">
        <v>806</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790</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807</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246</v>
      </c>
      <c r="C115" s="186" t="s">
        <v>247</v>
      </c>
      <c r="D115" s="167"/>
      <c r="E115" s="168"/>
      <c r="F115" s="169"/>
      <c r="G115" s="169">
        <f>SUMIF(AG116:AG118,"&lt;&gt;NOR",G116:G118)</f>
        <v>0</v>
      </c>
      <c r="H115" s="169"/>
      <c r="I115" s="169">
        <f>SUM(I116:I118)</f>
        <v>0</v>
      </c>
      <c r="J115" s="169"/>
      <c r="K115" s="169">
        <f>SUM(K116:K118)</f>
        <v>0</v>
      </c>
      <c r="L115" s="169"/>
      <c r="M115" s="169">
        <f>SUM(M116:M118)</f>
        <v>0</v>
      </c>
      <c r="N115" s="169"/>
      <c r="O115" s="169">
        <f>SUM(O116:O118)</f>
        <v>0</v>
      </c>
      <c r="P115" s="169"/>
      <c r="Q115" s="169">
        <f>SUM(Q116:Q118)</f>
        <v>0</v>
      </c>
      <c r="R115" s="169"/>
      <c r="S115" s="169"/>
      <c r="T115" s="170"/>
      <c r="U115" s="164"/>
      <c r="V115" s="164">
        <f>SUM(V116:V118)</f>
        <v>0.2</v>
      </c>
      <c r="W115" s="164"/>
      <c r="AG115" t="s">
        <v>292</v>
      </c>
    </row>
    <row r="116" spans="1:60" outlineLevel="1" x14ac:dyDescent="0.2">
      <c r="A116" s="171">
        <v>31</v>
      </c>
      <c r="B116" s="172" t="s">
        <v>808</v>
      </c>
      <c r="C116" s="188" t="s">
        <v>809</v>
      </c>
      <c r="D116" s="173" t="s">
        <v>366</v>
      </c>
      <c r="E116" s="174">
        <v>1</v>
      </c>
      <c r="F116" s="175"/>
      <c r="G116" s="176">
        <f>ROUND(E116*F116,2)</f>
        <v>0</v>
      </c>
      <c r="H116" s="175"/>
      <c r="I116" s="176">
        <f>ROUND(E116*H116,2)</f>
        <v>0</v>
      </c>
      <c r="J116" s="175"/>
      <c r="K116" s="176">
        <f>ROUND(E116*J116,2)</f>
        <v>0</v>
      </c>
      <c r="L116" s="176">
        <v>15</v>
      </c>
      <c r="M116" s="176">
        <f>G116*(1+L116/100)</f>
        <v>0</v>
      </c>
      <c r="N116" s="176">
        <v>0</v>
      </c>
      <c r="O116" s="176">
        <f>ROUND(E116*N116,2)</f>
        <v>0</v>
      </c>
      <c r="P116" s="176">
        <v>1E-3</v>
      </c>
      <c r="Q116" s="176">
        <f>ROUND(E116*P116,2)</f>
        <v>0</v>
      </c>
      <c r="R116" s="176"/>
      <c r="S116" s="176" t="s">
        <v>311</v>
      </c>
      <c r="T116" s="177" t="s">
        <v>296</v>
      </c>
      <c r="U116" s="162">
        <v>0.2</v>
      </c>
      <c r="V116" s="162">
        <f>ROUND(E116*U116,2)</f>
        <v>0.2</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32</v>
      </c>
      <c r="B117" s="160" t="s">
        <v>810</v>
      </c>
      <c r="C117" s="208" t="s">
        <v>811</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812</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813</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248</v>
      </c>
      <c r="C119" s="186" t="s">
        <v>249</v>
      </c>
      <c r="D119" s="167"/>
      <c r="E119" s="168"/>
      <c r="F119" s="169"/>
      <c r="G119" s="169">
        <f>SUMIF(AG120:AG133,"&lt;&gt;NOR",G120:G133)</f>
        <v>0</v>
      </c>
      <c r="H119" s="169"/>
      <c r="I119" s="169">
        <f>SUM(I120:I133)</f>
        <v>0</v>
      </c>
      <c r="J119" s="169"/>
      <c r="K119" s="169">
        <f>SUM(K120:K133)</f>
        <v>0</v>
      </c>
      <c r="L119" s="169"/>
      <c r="M119" s="169">
        <f>SUM(M120:M133)</f>
        <v>0</v>
      </c>
      <c r="N119" s="169"/>
      <c r="O119" s="169">
        <f>SUM(O120:O133)</f>
        <v>0.02</v>
      </c>
      <c r="P119" s="169"/>
      <c r="Q119" s="169">
        <f>SUM(Q120:Q133)</f>
        <v>0</v>
      </c>
      <c r="R119" s="169"/>
      <c r="S119" s="169"/>
      <c r="T119" s="170"/>
      <c r="U119" s="164"/>
      <c r="V119" s="164">
        <f>SUM(V120:V133)</f>
        <v>3.56</v>
      </c>
      <c r="W119" s="164"/>
      <c r="AG119" t="s">
        <v>292</v>
      </c>
    </row>
    <row r="120" spans="1:60" ht="22.5" outlineLevel="1" x14ac:dyDescent="0.2">
      <c r="A120" s="171">
        <v>33</v>
      </c>
      <c r="B120" s="172" t="s">
        <v>814</v>
      </c>
      <c r="C120" s="188" t="s">
        <v>815</v>
      </c>
      <c r="D120" s="173" t="s">
        <v>404</v>
      </c>
      <c r="E120" s="174">
        <v>3.6750000000000003</v>
      </c>
      <c r="F120" s="175"/>
      <c r="G120" s="176">
        <f>ROUND(E120*F120,2)</f>
        <v>0</v>
      </c>
      <c r="H120" s="175"/>
      <c r="I120" s="176">
        <f>ROUND(E120*H120,2)</f>
        <v>0</v>
      </c>
      <c r="J120" s="175"/>
      <c r="K120" s="176">
        <f>ROUND(E120*J120,2)</f>
        <v>0</v>
      </c>
      <c r="L120" s="176">
        <v>15</v>
      </c>
      <c r="M120" s="176">
        <f>G120*(1+L120/100)</f>
        <v>0</v>
      </c>
      <c r="N120" s="176">
        <v>4.8300000000000001E-3</v>
      </c>
      <c r="O120" s="176">
        <f>ROUND(E120*N120,2)</f>
        <v>0.02</v>
      </c>
      <c r="P120" s="176">
        <v>0</v>
      </c>
      <c r="Q120" s="176">
        <f>ROUND(E120*P120,2)</f>
        <v>0</v>
      </c>
      <c r="R120" s="176" t="s">
        <v>816</v>
      </c>
      <c r="S120" s="176" t="s">
        <v>296</v>
      </c>
      <c r="T120" s="177" t="s">
        <v>296</v>
      </c>
      <c r="U120" s="162">
        <v>0.97000000000000008</v>
      </c>
      <c r="V120" s="162">
        <f>ROUND(E120*U120,2)</f>
        <v>3.56</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33.75" outlineLevel="1" x14ac:dyDescent="0.2">
      <c r="A121" s="159"/>
      <c r="B121" s="160"/>
      <c r="C121" s="272" t="s">
        <v>817</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95" t="str">
        <f>C121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1" s="152"/>
      <c r="BC121" s="152"/>
      <c r="BD121" s="152"/>
      <c r="BE121" s="152"/>
      <c r="BF121" s="152"/>
      <c r="BG121" s="152"/>
      <c r="BH121" s="152"/>
    </row>
    <row r="122" spans="1:60" outlineLevel="1" x14ac:dyDescent="0.2">
      <c r="A122" s="159"/>
      <c r="B122" s="160"/>
      <c r="C122" s="204" t="s">
        <v>792</v>
      </c>
      <c r="D122" s="197"/>
      <c r="E122" s="198">
        <v>1.125</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4" t="s">
        <v>793</v>
      </c>
      <c r="D123" s="197"/>
      <c r="E123" s="198">
        <v>2.5500000000000003</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1">
        <v>34</v>
      </c>
      <c r="B124" s="172" t="s">
        <v>818</v>
      </c>
      <c r="C124" s="188" t="s">
        <v>819</v>
      </c>
      <c r="D124" s="173" t="s">
        <v>404</v>
      </c>
      <c r="E124" s="174">
        <v>4.0425000000000004</v>
      </c>
      <c r="F124" s="175"/>
      <c r="G124" s="176">
        <f>ROUND(E124*F124,2)</f>
        <v>0</v>
      </c>
      <c r="H124" s="175"/>
      <c r="I124" s="176">
        <f>ROUND(E124*H124,2)</f>
        <v>0</v>
      </c>
      <c r="J124" s="175"/>
      <c r="K124" s="176">
        <f>ROUND(E124*J124,2)</f>
        <v>0</v>
      </c>
      <c r="L124" s="176">
        <v>15</v>
      </c>
      <c r="M124" s="176">
        <f>G124*(1+L124/100)</f>
        <v>0</v>
      </c>
      <c r="N124" s="176">
        <v>0</v>
      </c>
      <c r="O124" s="176">
        <f>ROUND(E124*N124,2)</f>
        <v>0</v>
      </c>
      <c r="P124" s="176">
        <v>0</v>
      </c>
      <c r="Q124" s="176">
        <f>ROUND(E124*P124,2)</f>
        <v>0</v>
      </c>
      <c r="R124" s="176"/>
      <c r="S124" s="176" t="s">
        <v>311</v>
      </c>
      <c r="T124" s="177"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2" t="s">
        <v>820</v>
      </c>
      <c r="D125" s="273"/>
      <c r="E125" s="273"/>
      <c r="F125" s="273"/>
      <c r="G125" s="273"/>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5" t="s">
        <v>713</v>
      </c>
      <c r="D126" s="199"/>
      <c r="E126" s="200"/>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6" t="s">
        <v>821</v>
      </c>
      <c r="D127" s="199"/>
      <c r="E127" s="200">
        <v>1.125</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2</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822</v>
      </c>
      <c r="D128" s="199"/>
      <c r="E128" s="200">
        <v>2.5500000000000003</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7" t="s">
        <v>716</v>
      </c>
      <c r="D129" s="201"/>
      <c r="E129" s="202">
        <v>3.6750000000000003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3</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5" t="s">
        <v>717</v>
      </c>
      <c r="D130" s="199"/>
      <c r="E130" s="200"/>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4" t="s">
        <v>823</v>
      </c>
      <c r="D131" s="197"/>
      <c r="E131" s="198">
        <v>4.0425000000000004</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v>35</v>
      </c>
      <c r="B132" s="160" t="s">
        <v>824</v>
      </c>
      <c r="C132" s="208" t="s">
        <v>825</v>
      </c>
      <c r="D132" s="161" t="s">
        <v>0</v>
      </c>
      <c r="E132" s="203"/>
      <c r="F132" s="163"/>
      <c r="G132" s="162">
        <f>ROUND(E132*F132,2)</f>
        <v>0</v>
      </c>
      <c r="H132" s="163"/>
      <c r="I132" s="162">
        <f>ROUND(E132*H132,2)</f>
        <v>0</v>
      </c>
      <c r="J132" s="163"/>
      <c r="K132" s="162">
        <f>ROUND(E132*J132,2)</f>
        <v>0</v>
      </c>
      <c r="L132" s="162">
        <v>15</v>
      </c>
      <c r="M132" s="162">
        <f>G132*(1+L132/100)</f>
        <v>0</v>
      </c>
      <c r="N132" s="162">
        <v>0</v>
      </c>
      <c r="O132" s="162">
        <f>ROUND(E132*N132,2)</f>
        <v>0</v>
      </c>
      <c r="P132" s="162">
        <v>0</v>
      </c>
      <c r="Q132" s="162">
        <f>ROUND(E132*P132,2)</f>
        <v>0</v>
      </c>
      <c r="R132" s="162" t="s">
        <v>816</v>
      </c>
      <c r="S132" s="162" t="s">
        <v>296</v>
      </c>
      <c r="T132" s="162" t="s">
        <v>296</v>
      </c>
      <c r="U132" s="162">
        <v>0</v>
      </c>
      <c r="V132" s="162">
        <f>ROUND(E132*U132,2)</f>
        <v>0</v>
      </c>
      <c r="W132" s="162"/>
      <c r="X132" s="152"/>
      <c r="Y132" s="152"/>
      <c r="Z132" s="152"/>
      <c r="AA132" s="152"/>
      <c r="AB132" s="152"/>
      <c r="AC132" s="152"/>
      <c r="AD132" s="152"/>
      <c r="AE132" s="152"/>
      <c r="AF132" s="152"/>
      <c r="AG132" s="152" t="s">
        <v>786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76" t="s">
        <v>813</v>
      </c>
      <c r="D133" s="277"/>
      <c r="E133" s="277"/>
      <c r="F133" s="277"/>
      <c r="G133" s="277"/>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678</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
      <c r="A134" s="165" t="s">
        <v>291</v>
      </c>
      <c r="B134" s="166" t="s">
        <v>250</v>
      </c>
      <c r="C134" s="186" t="s">
        <v>251</v>
      </c>
      <c r="D134" s="167"/>
      <c r="E134" s="168"/>
      <c r="F134" s="169"/>
      <c r="G134" s="169">
        <f>SUMIF(AG135:AG137,"&lt;&gt;NOR",G135:G137)</f>
        <v>0</v>
      </c>
      <c r="H134" s="169"/>
      <c r="I134" s="169">
        <f>SUM(I135:I137)</f>
        <v>0</v>
      </c>
      <c r="J134" s="169"/>
      <c r="K134" s="169">
        <f>SUM(K135:K137)</f>
        <v>0</v>
      </c>
      <c r="L134" s="169"/>
      <c r="M134" s="169">
        <f>SUM(M135:M137)</f>
        <v>0</v>
      </c>
      <c r="N134" s="169"/>
      <c r="O134" s="169">
        <f>SUM(O135:O137)</f>
        <v>0</v>
      </c>
      <c r="P134" s="169"/>
      <c r="Q134" s="169">
        <f>SUM(Q135:Q137)</f>
        <v>0</v>
      </c>
      <c r="R134" s="169"/>
      <c r="S134" s="169"/>
      <c r="T134" s="170"/>
      <c r="U134" s="164"/>
      <c r="V134" s="164">
        <f>SUM(V135:V137)</f>
        <v>0.49</v>
      </c>
      <c r="W134" s="164"/>
      <c r="AG134" t="s">
        <v>292</v>
      </c>
    </row>
    <row r="135" spans="1:60" ht="22.5" outlineLevel="1" x14ac:dyDescent="0.2">
      <c r="A135" s="171">
        <v>36</v>
      </c>
      <c r="B135" s="172" t="s">
        <v>826</v>
      </c>
      <c r="C135" s="188" t="s">
        <v>827</v>
      </c>
      <c r="D135" s="173" t="s">
        <v>404</v>
      </c>
      <c r="E135" s="174">
        <v>3.8250000000000002</v>
      </c>
      <c r="F135" s="175"/>
      <c r="G135" s="176">
        <f>ROUND(E135*F135,2)</f>
        <v>0</v>
      </c>
      <c r="H135" s="175"/>
      <c r="I135" s="176">
        <f>ROUND(E135*H135,2)</f>
        <v>0</v>
      </c>
      <c r="J135" s="175"/>
      <c r="K135" s="176">
        <f>ROUND(E135*J135,2)</f>
        <v>0</v>
      </c>
      <c r="L135" s="176">
        <v>15</v>
      </c>
      <c r="M135" s="176">
        <f>G135*(1+L135/100)</f>
        <v>0</v>
      </c>
      <c r="N135" s="176">
        <v>0</v>
      </c>
      <c r="O135" s="176">
        <f>ROUND(E135*N135,2)</f>
        <v>0</v>
      </c>
      <c r="P135" s="176">
        <v>1E-3</v>
      </c>
      <c r="Q135" s="176">
        <f>ROUND(E135*P135,2)</f>
        <v>0</v>
      </c>
      <c r="R135" s="176" t="s">
        <v>828</v>
      </c>
      <c r="S135" s="176" t="s">
        <v>296</v>
      </c>
      <c r="T135" s="177" t="s">
        <v>296</v>
      </c>
      <c r="U135" s="162">
        <v>0.128</v>
      </c>
      <c r="V135" s="162">
        <f>ROUND(E135*U135,2)</f>
        <v>0.49</v>
      </c>
      <c r="W135" s="162"/>
      <c r="X135" s="152"/>
      <c r="Y135" s="152"/>
      <c r="Z135" s="152"/>
      <c r="AA135" s="152"/>
      <c r="AB135" s="152"/>
      <c r="AC135" s="152"/>
      <c r="AD135" s="152"/>
      <c r="AE135" s="152"/>
      <c r="AF135" s="152"/>
      <c r="AG135" s="152" t="s">
        <v>324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755</v>
      </c>
      <c r="D136" s="197"/>
      <c r="E136" s="198">
        <v>1.125</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756</v>
      </c>
      <c r="D137" s="197"/>
      <c r="E137" s="198">
        <v>2.7</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5" t="s">
        <v>291</v>
      </c>
      <c r="B138" s="166" t="s">
        <v>252</v>
      </c>
      <c r="C138" s="186" t="s">
        <v>253</v>
      </c>
      <c r="D138" s="167"/>
      <c r="E138" s="168"/>
      <c r="F138" s="169"/>
      <c r="G138" s="169">
        <f>SUMIF(AG139:AG151,"&lt;&gt;NOR",G139:G151)</f>
        <v>0</v>
      </c>
      <c r="H138" s="169"/>
      <c r="I138" s="169">
        <f>SUM(I139:I151)</f>
        <v>0</v>
      </c>
      <c r="J138" s="169"/>
      <c r="K138" s="169">
        <f>SUM(K139:K151)</f>
        <v>0</v>
      </c>
      <c r="L138" s="169"/>
      <c r="M138" s="169">
        <f>SUM(M139:M151)</f>
        <v>0</v>
      </c>
      <c r="N138" s="169"/>
      <c r="O138" s="169">
        <f>SUM(O139:O151)</f>
        <v>0.09</v>
      </c>
      <c r="P138" s="169"/>
      <c r="Q138" s="169">
        <f>SUM(Q139:Q151)</f>
        <v>0</v>
      </c>
      <c r="R138" s="169"/>
      <c r="S138" s="169"/>
      <c r="T138" s="170"/>
      <c r="U138" s="164"/>
      <c r="V138" s="164">
        <f>SUM(V139:V151)</f>
        <v>18.670000000000002</v>
      </c>
      <c r="W138" s="164"/>
      <c r="AG138" t="s">
        <v>292</v>
      </c>
    </row>
    <row r="139" spans="1:60" ht="22.5" outlineLevel="1" x14ac:dyDescent="0.2">
      <c r="A139" s="171">
        <v>37</v>
      </c>
      <c r="B139" s="172" t="s">
        <v>829</v>
      </c>
      <c r="C139" s="188" t="s">
        <v>830</v>
      </c>
      <c r="D139" s="173" t="s">
        <v>404</v>
      </c>
      <c r="E139" s="174">
        <v>17.37</v>
      </c>
      <c r="F139" s="175"/>
      <c r="G139" s="176">
        <f>ROUND(E139*F139,2)</f>
        <v>0</v>
      </c>
      <c r="H139" s="175"/>
      <c r="I139" s="176">
        <f>ROUND(E139*H139,2)</f>
        <v>0</v>
      </c>
      <c r="J139" s="175"/>
      <c r="K139" s="176">
        <f>ROUND(E139*J139,2)</f>
        <v>0</v>
      </c>
      <c r="L139" s="176">
        <v>15</v>
      </c>
      <c r="M139" s="176">
        <f>G139*(1+L139/100)</f>
        <v>0</v>
      </c>
      <c r="N139" s="176">
        <v>5.0300000000000006E-3</v>
      </c>
      <c r="O139" s="176">
        <f>ROUND(E139*N139,2)</f>
        <v>0.09</v>
      </c>
      <c r="P139" s="176">
        <v>0</v>
      </c>
      <c r="Q139" s="176">
        <f>ROUND(E139*P139,2)</f>
        <v>0</v>
      </c>
      <c r="R139" s="176" t="s">
        <v>816</v>
      </c>
      <c r="S139" s="176" t="s">
        <v>296</v>
      </c>
      <c r="T139" s="177" t="s">
        <v>296</v>
      </c>
      <c r="U139" s="162">
        <v>1.0746000000000002</v>
      </c>
      <c r="V139" s="162">
        <f>ROUND(E139*U139,2)</f>
        <v>18.670000000000002</v>
      </c>
      <c r="W139" s="162"/>
      <c r="X139" s="152"/>
      <c r="Y139" s="152"/>
      <c r="Z139" s="152"/>
      <c r="AA139" s="152"/>
      <c r="AB139" s="152"/>
      <c r="AC139" s="152"/>
      <c r="AD139" s="152"/>
      <c r="AE139" s="152"/>
      <c r="AF139" s="152"/>
      <c r="AG139" s="152" t="s">
        <v>324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33.75" outlineLevel="1" x14ac:dyDescent="0.2">
      <c r="A140" s="159"/>
      <c r="B140" s="160"/>
      <c r="C140" s="272" t="s">
        <v>940</v>
      </c>
      <c r="D140" s="273"/>
      <c r="E140" s="273"/>
      <c r="F140" s="273"/>
      <c r="G140" s="273"/>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329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95" t="str">
        <f>C140</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40" s="152"/>
      <c r="BC140" s="152"/>
      <c r="BD140" s="152"/>
      <c r="BE140" s="152"/>
      <c r="BF140" s="152"/>
      <c r="BG140" s="152"/>
      <c r="BH140" s="152"/>
    </row>
    <row r="141" spans="1:60" outlineLevel="1" x14ac:dyDescent="0.2">
      <c r="A141" s="159"/>
      <c r="B141" s="160"/>
      <c r="C141" s="204" t="s">
        <v>832</v>
      </c>
      <c r="D141" s="197"/>
      <c r="E141" s="198">
        <v>5.16</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04" t="s">
        <v>833</v>
      </c>
      <c r="D142" s="197"/>
      <c r="E142" s="198">
        <v>-0.72</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834</v>
      </c>
      <c r="D143" s="197"/>
      <c r="E143" s="198">
        <v>4.83</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835</v>
      </c>
      <c r="D144" s="197"/>
      <c r="E144" s="198">
        <v>9</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836</v>
      </c>
      <c r="D145" s="197"/>
      <c r="E145" s="198">
        <v>-0.89999999999999991</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1">
        <v>38</v>
      </c>
      <c r="B146" s="172" t="s">
        <v>837</v>
      </c>
      <c r="C146" s="188" t="s">
        <v>838</v>
      </c>
      <c r="D146" s="173" t="s">
        <v>332</v>
      </c>
      <c r="E146" s="174">
        <v>0.75</v>
      </c>
      <c r="F146" s="175"/>
      <c r="G146" s="176">
        <f>ROUND(E146*F146,2)</f>
        <v>0</v>
      </c>
      <c r="H146" s="175"/>
      <c r="I146" s="176">
        <f>ROUND(E146*H146,2)</f>
        <v>0</v>
      </c>
      <c r="J146" s="175"/>
      <c r="K146" s="176">
        <f>ROUND(E146*J146,2)</f>
        <v>0</v>
      </c>
      <c r="L146" s="176">
        <v>15</v>
      </c>
      <c r="M146" s="176">
        <f>G146*(1+L146/100)</f>
        <v>0</v>
      </c>
      <c r="N146" s="176">
        <v>2.4400000000000003E-3</v>
      </c>
      <c r="O146" s="176">
        <f>ROUND(E146*N146,2)</f>
        <v>0</v>
      </c>
      <c r="P146" s="176">
        <v>0</v>
      </c>
      <c r="Q146" s="176">
        <f>ROUND(E146*P146,2)</f>
        <v>0</v>
      </c>
      <c r="R146" s="176" t="s">
        <v>839</v>
      </c>
      <c r="S146" s="176" t="s">
        <v>296</v>
      </c>
      <c r="T146" s="177" t="s">
        <v>296</v>
      </c>
      <c r="U146" s="162">
        <v>0</v>
      </c>
      <c r="V146" s="162">
        <f>ROUND(E146*U146,2)</f>
        <v>0</v>
      </c>
      <c r="W146" s="162"/>
      <c r="X146" s="152"/>
      <c r="Y146" s="152"/>
      <c r="Z146" s="152"/>
      <c r="AA146" s="152"/>
      <c r="AB146" s="152"/>
      <c r="AC146" s="152"/>
      <c r="AD146" s="152"/>
      <c r="AE146" s="152"/>
      <c r="AF146" s="152"/>
      <c r="AG146" s="152" t="s">
        <v>840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4" t="s">
        <v>841</v>
      </c>
      <c r="D147" s="275"/>
      <c r="E147" s="275"/>
      <c r="F147" s="275"/>
      <c r="G147" s="275"/>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678</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842</v>
      </c>
      <c r="D148" s="197"/>
      <c r="E148" s="198">
        <v>0.75</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1">
        <v>39</v>
      </c>
      <c r="B149" s="172" t="s">
        <v>843</v>
      </c>
      <c r="C149" s="188" t="s">
        <v>844</v>
      </c>
      <c r="D149" s="173" t="s">
        <v>404</v>
      </c>
      <c r="E149" s="174">
        <v>18.585900000000002</v>
      </c>
      <c r="F149" s="175"/>
      <c r="G149" s="176">
        <f>ROUND(E149*F149,2)</f>
        <v>0</v>
      </c>
      <c r="H149" s="175"/>
      <c r="I149" s="176">
        <f>ROUND(E149*H149,2)</f>
        <v>0</v>
      </c>
      <c r="J149" s="175"/>
      <c r="K149" s="176">
        <f>ROUND(E149*J149,2)</f>
        <v>0</v>
      </c>
      <c r="L149" s="176">
        <v>15</v>
      </c>
      <c r="M149" s="176">
        <f>G149*(1+L149/100)</f>
        <v>0</v>
      </c>
      <c r="N149" s="176">
        <v>0</v>
      </c>
      <c r="O149" s="176">
        <f>ROUND(E149*N149,2)</f>
        <v>0</v>
      </c>
      <c r="P149" s="176">
        <v>0</v>
      </c>
      <c r="Q149" s="176">
        <f>ROUND(E149*P149,2)</f>
        <v>0</v>
      </c>
      <c r="R149" s="176"/>
      <c r="S149" s="176" t="s">
        <v>311</v>
      </c>
      <c r="T149" s="177" t="s">
        <v>297</v>
      </c>
      <c r="U149" s="162">
        <v>0</v>
      </c>
      <c r="V149" s="162">
        <f>ROUND(E149*U149,2)</f>
        <v>0</v>
      </c>
      <c r="W149" s="162"/>
      <c r="X149" s="152"/>
      <c r="Y149" s="152"/>
      <c r="Z149" s="152"/>
      <c r="AA149" s="152"/>
      <c r="AB149" s="152"/>
      <c r="AC149" s="152"/>
      <c r="AD149" s="152"/>
      <c r="AE149" s="152"/>
      <c r="AF149" s="152"/>
      <c r="AG149" s="152" t="s">
        <v>664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845</v>
      </c>
      <c r="D150" s="197"/>
      <c r="E150" s="198">
        <v>18.585900000000002</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v>40</v>
      </c>
      <c r="B151" s="160" t="s">
        <v>846</v>
      </c>
      <c r="C151" s="208" t="s">
        <v>847</v>
      </c>
      <c r="D151" s="161" t="s">
        <v>0</v>
      </c>
      <c r="E151" s="203"/>
      <c r="F151" s="163"/>
      <c r="G151" s="162">
        <f>ROUND(E151*F151,2)</f>
        <v>0</v>
      </c>
      <c r="H151" s="163"/>
      <c r="I151" s="162">
        <f>ROUND(E151*H151,2)</f>
        <v>0</v>
      </c>
      <c r="J151" s="163"/>
      <c r="K151" s="162">
        <f>ROUND(E151*J151,2)</f>
        <v>0</v>
      </c>
      <c r="L151" s="162">
        <v>15</v>
      </c>
      <c r="M151" s="162">
        <f>G151*(1+L151/100)</f>
        <v>0</v>
      </c>
      <c r="N151" s="162">
        <v>0</v>
      </c>
      <c r="O151" s="162">
        <f>ROUND(E151*N151,2)</f>
        <v>0</v>
      </c>
      <c r="P151" s="162">
        <v>0</v>
      </c>
      <c r="Q151" s="162">
        <f>ROUND(E151*P151,2)</f>
        <v>0</v>
      </c>
      <c r="R151" s="162" t="s">
        <v>816</v>
      </c>
      <c r="S151" s="162" t="s">
        <v>296</v>
      </c>
      <c r="T151" s="162" t="s">
        <v>296</v>
      </c>
      <c r="U151" s="162">
        <v>0</v>
      </c>
      <c r="V151" s="162">
        <f>ROUND(E151*U151,2)</f>
        <v>0</v>
      </c>
      <c r="W151" s="162"/>
      <c r="X151" s="152"/>
      <c r="Y151" s="152"/>
      <c r="Z151" s="152"/>
      <c r="AA151" s="152"/>
      <c r="AB151" s="152"/>
      <c r="AC151" s="152"/>
      <c r="AD151" s="152"/>
      <c r="AE151" s="152"/>
      <c r="AF151" s="152"/>
      <c r="AG151" s="152" t="s">
        <v>786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5" t="s">
        <v>291</v>
      </c>
      <c r="B152" s="166" t="s">
        <v>254</v>
      </c>
      <c r="C152" s="186" t="s">
        <v>255</v>
      </c>
      <c r="D152" s="167"/>
      <c r="E152" s="168"/>
      <c r="F152" s="169"/>
      <c r="G152" s="169">
        <f>SUMIF(AG153:AG157,"&lt;&gt;NOR",G153:G157)</f>
        <v>0</v>
      </c>
      <c r="H152" s="169"/>
      <c r="I152" s="169">
        <f>SUM(I153:I157)</f>
        <v>0</v>
      </c>
      <c r="J152" s="169"/>
      <c r="K152" s="169">
        <f>SUM(K153:K157)</f>
        <v>0</v>
      </c>
      <c r="L152" s="169"/>
      <c r="M152" s="169">
        <f>SUM(M153:M157)</f>
        <v>0</v>
      </c>
      <c r="N152" s="169"/>
      <c r="O152" s="169">
        <f>SUM(O153:O157)</f>
        <v>0</v>
      </c>
      <c r="P152" s="169"/>
      <c r="Q152" s="169">
        <f>SUM(Q153:Q157)</f>
        <v>0</v>
      </c>
      <c r="R152" s="169"/>
      <c r="S152" s="169"/>
      <c r="T152" s="170"/>
      <c r="U152" s="164"/>
      <c r="V152" s="164">
        <f>SUM(V153:V157)</f>
        <v>0</v>
      </c>
      <c r="W152" s="164"/>
      <c r="AG152" t="s">
        <v>292</v>
      </c>
    </row>
    <row r="153" spans="1:60" outlineLevel="1" x14ac:dyDescent="0.2">
      <c r="A153" s="171">
        <v>41</v>
      </c>
      <c r="B153" s="172" t="s">
        <v>848</v>
      </c>
      <c r="C153" s="188" t="s">
        <v>849</v>
      </c>
      <c r="D153" s="173" t="s">
        <v>404</v>
      </c>
      <c r="E153" s="174">
        <v>19.830000000000002</v>
      </c>
      <c r="F153" s="175"/>
      <c r="G153" s="176">
        <f>ROUND(E153*F153,2)</f>
        <v>0</v>
      </c>
      <c r="H153" s="175"/>
      <c r="I153" s="176">
        <f>ROUND(E153*H153,2)</f>
        <v>0</v>
      </c>
      <c r="J153" s="175"/>
      <c r="K153" s="176">
        <f>ROUND(E153*J153,2)</f>
        <v>0</v>
      </c>
      <c r="L153" s="176">
        <v>15</v>
      </c>
      <c r="M153" s="176">
        <f>G153*(1+L153/100)</f>
        <v>0</v>
      </c>
      <c r="N153" s="176">
        <v>2.2000000000000001E-4</v>
      </c>
      <c r="O153" s="176">
        <f>ROUND(E153*N153,2)</f>
        <v>0</v>
      </c>
      <c r="P153" s="176">
        <v>0</v>
      </c>
      <c r="Q153" s="176">
        <f>ROUND(E153*P153,2)</f>
        <v>0</v>
      </c>
      <c r="R153" s="176" t="s">
        <v>839</v>
      </c>
      <c r="S153" s="176" t="s">
        <v>296</v>
      </c>
      <c r="T153" s="177" t="s">
        <v>296</v>
      </c>
      <c r="U153" s="162">
        <v>0</v>
      </c>
      <c r="V153" s="162">
        <f>ROUND(E153*U153,2)</f>
        <v>0</v>
      </c>
      <c r="W153" s="162"/>
      <c r="X153" s="152"/>
      <c r="Y153" s="152"/>
      <c r="Z153" s="152"/>
      <c r="AA153" s="152"/>
      <c r="AB153" s="152"/>
      <c r="AC153" s="152"/>
      <c r="AD153" s="152"/>
      <c r="AE153" s="152"/>
      <c r="AF153" s="152"/>
      <c r="AG153" s="152" t="s">
        <v>840</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04" t="s">
        <v>907</v>
      </c>
      <c r="D154" s="197"/>
      <c r="E154" s="198">
        <v>12.9</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680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732</v>
      </c>
      <c r="D155" s="197"/>
      <c r="E155" s="198">
        <v>17</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733</v>
      </c>
      <c r="D156" s="197"/>
      <c r="E156" s="198">
        <v>7.3000000000000007</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734</v>
      </c>
      <c r="D157" s="197"/>
      <c r="E157" s="198">
        <v>-17.369999999999997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x14ac:dyDescent="0.2">
      <c r="A158" s="165" t="s">
        <v>291</v>
      </c>
      <c r="B158" s="166" t="s">
        <v>256</v>
      </c>
      <c r="C158" s="186" t="s">
        <v>257</v>
      </c>
      <c r="D158" s="167"/>
      <c r="E158" s="168"/>
      <c r="F158" s="169"/>
      <c r="G158" s="169">
        <f>SUMIF(AG159:AG159,"&lt;&gt;NOR",G159:G159)</f>
        <v>0</v>
      </c>
      <c r="H158" s="169"/>
      <c r="I158" s="169">
        <f>SUM(I159:I159)</f>
        <v>0</v>
      </c>
      <c r="J158" s="169"/>
      <c r="K158" s="169">
        <f>SUM(K159:K159)</f>
        <v>0</v>
      </c>
      <c r="L158" s="169"/>
      <c r="M158" s="169">
        <f>SUM(M159:M159)</f>
        <v>0</v>
      </c>
      <c r="N158" s="169"/>
      <c r="O158" s="169">
        <f>SUM(O159:O159)</f>
        <v>0</v>
      </c>
      <c r="P158" s="169"/>
      <c r="Q158" s="169">
        <f>SUM(Q159:Q159)</f>
        <v>0</v>
      </c>
      <c r="R158" s="169"/>
      <c r="S158" s="169"/>
      <c r="T158" s="170"/>
      <c r="U158" s="164"/>
      <c r="V158" s="164">
        <f>SUM(V159:V159)</f>
        <v>0</v>
      </c>
      <c r="W158" s="164"/>
      <c r="AG158" t="s">
        <v>292</v>
      </c>
    </row>
    <row r="159" spans="1:60" ht="22.5" outlineLevel="1" x14ac:dyDescent="0.2">
      <c r="A159" s="178">
        <v>42</v>
      </c>
      <c r="B159" s="179" t="s">
        <v>850</v>
      </c>
      <c r="C159" s="187" t="s">
        <v>851</v>
      </c>
      <c r="D159" s="180" t="s">
        <v>310</v>
      </c>
      <c r="E159" s="181">
        <v>1</v>
      </c>
      <c r="F159" s="182"/>
      <c r="G159" s="183">
        <f>ROUND(E159*F159,2)</f>
        <v>0</v>
      </c>
      <c r="H159" s="182"/>
      <c r="I159" s="183">
        <f>ROUND(E159*H159,2)</f>
        <v>0</v>
      </c>
      <c r="J159" s="182"/>
      <c r="K159" s="183">
        <f>ROUND(E159*J159,2)</f>
        <v>0</v>
      </c>
      <c r="L159" s="183">
        <v>15</v>
      </c>
      <c r="M159" s="183">
        <f>G159*(1+L159/100)</f>
        <v>0</v>
      </c>
      <c r="N159" s="183">
        <v>0</v>
      </c>
      <c r="O159" s="183">
        <f>ROUND(E159*N159,2)</f>
        <v>0</v>
      </c>
      <c r="P159" s="183">
        <v>0</v>
      </c>
      <c r="Q159" s="183">
        <f>ROUND(E159*P159,2)</f>
        <v>0</v>
      </c>
      <c r="R159" s="183"/>
      <c r="S159" s="183" t="s">
        <v>311</v>
      </c>
      <c r="T159" s="184" t="s">
        <v>297</v>
      </c>
      <c r="U159" s="162">
        <v>0</v>
      </c>
      <c r="V159" s="162">
        <f>ROUND(E159*U159,2)</f>
        <v>0</v>
      </c>
      <c r="W159" s="162"/>
      <c r="X159" s="152"/>
      <c r="Y159" s="152"/>
      <c r="Z159" s="152"/>
      <c r="AA159" s="152"/>
      <c r="AB159" s="152"/>
      <c r="AC159" s="152"/>
      <c r="AD159" s="152"/>
      <c r="AE159" s="152"/>
      <c r="AF159" s="152"/>
      <c r="AG159" s="152" t="s">
        <v>664</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x14ac:dyDescent="0.2">
      <c r="A160" s="165" t="s">
        <v>291</v>
      </c>
      <c r="B160" s="166" t="s">
        <v>258</v>
      </c>
      <c r="C160" s="186" t="s">
        <v>259</v>
      </c>
      <c r="D160" s="167"/>
      <c r="E160" s="168"/>
      <c r="F160" s="169"/>
      <c r="G160" s="169">
        <f>SUMIF(AG161:AG161,"&lt;&gt;NOR",G161:G161)</f>
        <v>0</v>
      </c>
      <c r="H160" s="169"/>
      <c r="I160" s="169">
        <f>SUM(I161:I161)</f>
        <v>0</v>
      </c>
      <c r="J160" s="169"/>
      <c r="K160" s="169">
        <f>SUM(K161:K161)</f>
        <v>0</v>
      </c>
      <c r="L160" s="169"/>
      <c r="M160" s="169">
        <f>SUM(M161:M161)</f>
        <v>0</v>
      </c>
      <c r="N160" s="169"/>
      <c r="O160" s="169">
        <f>SUM(O161:O161)</f>
        <v>0</v>
      </c>
      <c r="P160" s="169"/>
      <c r="Q160" s="169">
        <f>SUM(Q161:Q161)</f>
        <v>0</v>
      </c>
      <c r="R160" s="169"/>
      <c r="S160" s="169"/>
      <c r="T160" s="170"/>
      <c r="U160" s="164"/>
      <c r="V160" s="164">
        <f>SUM(V161:V161)</f>
        <v>0</v>
      </c>
      <c r="W160" s="164"/>
      <c r="AG160" t="s">
        <v>292</v>
      </c>
    </row>
    <row r="161" spans="1:60" ht="22.5" outlineLevel="1" x14ac:dyDescent="0.2">
      <c r="A161" s="178">
        <v>43</v>
      </c>
      <c r="B161" s="179" t="s">
        <v>852</v>
      </c>
      <c r="C161" s="187" t="s">
        <v>853</v>
      </c>
      <c r="D161" s="180" t="s">
        <v>310</v>
      </c>
      <c r="E161" s="181">
        <v>2</v>
      </c>
      <c r="F161" s="182"/>
      <c r="G161" s="183">
        <f>ROUND(E161*F161,2)</f>
        <v>0</v>
      </c>
      <c r="H161" s="182"/>
      <c r="I161" s="183">
        <f>ROUND(E161*H161,2)</f>
        <v>0</v>
      </c>
      <c r="J161" s="182"/>
      <c r="K161" s="183">
        <f>ROUND(E161*J161,2)</f>
        <v>0</v>
      </c>
      <c r="L161" s="183">
        <v>15</v>
      </c>
      <c r="M161" s="183">
        <f>G161*(1+L161/100)</f>
        <v>0</v>
      </c>
      <c r="N161" s="183">
        <v>0</v>
      </c>
      <c r="O161" s="183">
        <f>ROUND(E161*N161,2)</f>
        <v>0</v>
      </c>
      <c r="P161" s="183">
        <v>0</v>
      </c>
      <c r="Q161" s="183">
        <f>ROUND(E161*P161,2)</f>
        <v>0</v>
      </c>
      <c r="R161" s="183"/>
      <c r="S161" s="183" t="s">
        <v>311</v>
      </c>
      <c r="T161" s="184" t="s">
        <v>297</v>
      </c>
      <c r="U161" s="162">
        <v>0</v>
      </c>
      <c r="V161" s="162">
        <f>ROUND(E161*U161,2)</f>
        <v>0</v>
      </c>
      <c r="W161" s="162"/>
      <c r="X161" s="152"/>
      <c r="Y161" s="152"/>
      <c r="Z161" s="152"/>
      <c r="AA161" s="152"/>
      <c r="AB161" s="152"/>
      <c r="AC161" s="152"/>
      <c r="AD161" s="152"/>
      <c r="AE161" s="152"/>
      <c r="AF161" s="152"/>
      <c r="AG161" s="152" t="s">
        <v>664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x14ac:dyDescent="0.2">
      <c r="A162" s="165" t="s">
        <v>291</v>
      </c>
      <c r="B162" s="166" t="s">
        <v>260</v>
      </c>
      <c r="C162" s="186" t="s">
        <v>261</v>
      </c>
      <c r="D162" s="167"/>
      <c r="E162" s="168"/>
      <c r="F162" s="169"/>
      <c r="G162" s="169">
        <f>SUMIF(AG163:AG168,"&lt;&gt;NOR",G163:G168)</f>
        <v>0</v>
      </c>
      <c r="H162" s="169"/>
      <c r="I162" s="169">
        <f>SUM(I163:I168)</f>
        <v>0</v>
      </c>
      <c r="J162" s="169"/>
      <c r="K162" s="169">
        <f>SUM(K163:K168)</f>
        <v>0</v>
      </c>
      <c r="L162" s="169"/>
      <c r="M162" s="169">
        <f>SUM(M163:M168)</f>
        <v>0</v>
      </c>
      <c r="N162" s="169"/>
      <c r="O162" s="169">
        <f>SUM(O163:O168)</f>
        <v>0</v>
      </c>
      <c r="P162" s="169"/>
      <c r="Q162" s="169">
        <f>SUM(Q163:Q168)</f>
        <v>0</v>
      </c>
      <c r="R162" s="169"/>
      <c r="S162" s="169"/>
      <c r="T162" s="170"/>
      <c r="U162" s="164"/>
      <c r="V162" s="164">
        <f>SUM(V163:V168)</f>
        <v>2.7199999999999998</v>
      </c>
      <c r="W162" s="164"/>
      <c r="AG162" t="s">
        <v>292</v>
      </c>
    </row>
    <row r="163" spans="1:60" outlineLevel="1" x14ac:dyDescent="0.2">
      <c r="A163" s="178">
        <v>44</v>
      </c>
      <c r="B163" s="179" t="s">
        <v>854</v>
      </c>
      <c r="C163" s="187" t="s">
        <v>855</v>
      </c>
      <c r="D163" s="180" t="s">
        <v>396</v>
      </c>
      <c r="E163" s="181">
        <v>1.54596</v>
      </c>
      <c r="F163" s="182"/>
      <c r="G163" s="183">
        <f t="shared" ref="G163:G168" si="0">ROUND(E163*F163,2)</f>
        <v>0</v>
      </c>
      <c r="H163" s="182"/>
      <c r="I163" s="183">
        <f t="shared" ref="I163:I168" si="1">ROUND(E163*H163,2)</f>
        <v>0</v>
      </c>
      <c r="J163" s="182"/>
      <c r="K163" s="183">
        <f t="shared" ref="K163:K168" si="2">ROUND(E163*J163,2)</f>
        <v>0</v>
      </c>
      <c r="L163" s="183">
        <v>15</v>
      </c>
      <c r="M163" s="183">
        <f t="shared" ref="M163:M168" si="3">G163*(1+L163/100)</f>
        <v>0</v>
      </c>
      <c r="N163" s="183">
        <v>0</v>
      </c>
      <c r="O163" s="183">
        <f t="shared" ref="O163:O168" si="4">ROUND(E163*N163,2)</f>
        <v>0</v>
      </c>
      <c r="P163" s="183">
        <v>0</v>
      </c>
      <c r="Q163" s="183">
        <f t="shared" ref="Q163:Q168" si="5">ROUND(E163*P163,2)</f>
        <v>0</v>
      </c>
      <c r="R163" s="183" t="s">
        <v>749</v>
      </c>
      <c r="S163" s="183" t="s">
        <v>296</v>
      </c>
      <c r="T163" s="184" t="s">
        <v>296</v>
      </c>
      <c r="U163" s="162">
        <v>0.49000000000000005</v>
      </c>
      <c r="V163" s="162">
        <f t="shared" ref="V163:V168" si="6">ROUND(E163*U163,2)</f>
        <v>0.76</v>
      </c>
      <c r="W163" s="162"/>
      <c r="X163" s="152"/>
      <c r="Y163" s="152"/>
      <c r="Z163" s="152"/>
      <c r="AA163" s="152"/>
      <c r="AB163" s="152"/>
      <c r="AC163" s="152"/>
      <c r="AD163" s="152"/>
      <c r="AE163" s="152"/>
      <c r="AF163" s="152"/>
      <c r="AG163" s="152" t="s">
        <v>856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8">
        <v>45</v>
      </c>
      <c r="B164" s="179" t="s">
        <v>857</v>
      </c>
      <c r="C164" s="187" t="s">
        <v>858</v>
      </c>
      <c r="D164" s="180" t="s">
        <v>396</v>
      </c>
      <c r="E164" s="181">
        <v>37.102920000000005</v>
      </c>
      <c r="F164" s="182"/>
      <c r="G164" s="183">
        <f t="shared" si="0"/>
        <v>0</v>
      </c>
      <c r="H164" s="182"/>
      <c r="I164" s="183">
        <f t="shared" si="1"/>
        <v>0</v>
      </c>
      <c r="J164" s="182"/>
      <c r="K164" s="183">
        <f t="shared" si="2"/>
        <v>0</v>
      </c>
      <c r="L164" s="183">
        <v>15</v>
      </c>
      <c r="M164" s="183">
        <f t="shared" si="3"/>
        <v>0</v>
      </c>
      <c r="N164" s="183">
        <v>0</v>
      </c>
      <c r="O164" s="183">
        <f t="shared" si="4"/>
        <v>0</v>
      </c>
      <c r="P164" s="183">
        <v>0</v>
      </c>
      <c r="Q164" s="183">
        <f t="shared" si="5"/>
        <v>0</v>
      </c>
      <c r="R164" s="183" t="s">
        <v>749</v>
      </c>
      <c r="S164" s="183" t="s">
        <v>296</v>
      </c>
      <c r="T164" s="184" t="s">
        <v>296</v>
      </c>
      <c r="U164" s="162">
        <v>0</v>
      </c>
      <c r="V164" s="162">
        <f t="shared" si="6"/>
        <v>0</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46</v>
      </c>
      <c r="B165" s="179" t="s">
        <v>859</v>
      </c>
      <c r="C165" s="187" t="s">
        <v>860</v>
      </c>
      <c r="D165" s="180" t="s">
        <v>396</v>
      </c>
      <c r="E165" s="181">
        <v>1.54596</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0.94200000000000006</v>
      </c>
      <c r="V165" s="162">
        <f t="shared" si="6"/>
        <v>1.46</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x14ac:dyDescent="0.2">
      <c r="A166" s="178">
        <v>47</v>
      </c>
      <c r="B166" s="179" t="s">
        <v>861</v>
      </c>
      <c r="C166" s="187" t="s">
        <v>862</v>
      </c>
      <c r="D166" s="180" t="s">
        <v>396</v>
      </c>
      <c r="E166" s="181">
        <v>4.6378600000000008</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0.10500000000000001</v>
      </c>
      <c r="V166" s="162">
        <f t="shared" si="6"/>
        <v>0.49</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78">
        <v>48</v>
      </c>
      <c r="B167" s="179" t="s">
        <v>863</v>
      </c>
      <c r="C167" s="187" t="s">
        <v>864</v>
      </c>
      <c r="D167" s="180" t="s">
        <v>396</v>
      </c>
      <c r="E167" s="181">
        <v>1.54596</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v>
      </c>
      <c r="V167" s="162">
        <f t="shared" si="6"/>
        <v>0</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1">
        <v>49</v>
      </c>
      <c r="B168" s="172" t="s">
        <v>865</v>
      </c>
      <c r="C168" s="188" t="s">
        <v>866</v>
      </c>
      <c r="D168" s="173" t="s">
        <v>396</v>
      </c>
      <c r="E168" s="174">
        <v>1.54596</v>
      </c>
      <c r="F168" s="175"/>
      <c r="G168" s="176">
        <f t="shared" si="0"/>
        <v>0</v>
      </c>
      <c r="H168" s="175"/>
      <c r="I168" s="176">
        <f t="shared" si="1"/>
        <v>0</v>
      </c>
      <c r="J168" s="175"/>
      <c r="K168" s="176">
        <f t="shared" si="2"/>
        <v>0</v>
      </c>
      <c r="L168" s="176">
        <v>15</v>
      </c>
      <c r="M168" s="176">
        <f t="shared" si="3"/>
        <v>0</v>
      </c>
      <c r="N168" s="176">
        <v>0</v>
      </c>
      <c r="O168" s="176">
        <f t="shared" si="4"/>
        <v>0</v>
      </c>
      <c r="P168" s="176">
        <v>0</v>
      </c>
      <c r="Q168" s="176">
        <f t="shared" si="5"/>
        <v>0</v>
      </c>
      <c r="R168" s="176"/>
      <c r="S168" s="176" t="s">
        <v>296</v>
      </c>
      <c r="T168" s="177" t="s">
        <v>296</v>
      </c>
      <c r="U168" s="162">
        <v>6.0000000000000001E-3</v>
      </c>
      <c r="V168" s="162">
        <f t="shared" si="6"/>
        <v>0.01</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x14ac:dyDescent="0.2">
      <c r="A169" s="5"/>
      <c r="B169" s="6"/>
      <c r="C169" s="189"/>
      <c r="D169" s="8"/>
      <c r="E169" s="5"/>
      <c r="F169" s="5"/>
      <c r="G169" s="5"/>
      <c r="H169" s="5"/>
      <c r="I169" s="5"/>
      <c r="J169" s="5"/>
      <c r="K169" s="5"/>
      <c r="L169" s="5"/>
      <c r="M169" s="5"/>
      <c r="N169" s="5"/>
      <c r="O169" s="5"/>
      <c r="P169" s="5"/>
      <c r="Q169" s="5"/>
      <c r="R169" s="5"/>
      <c r="S169" s="5"/>
      <c r="T169" s="5"/>
      <c r="U169" s="5"/>
      <c r="V169" s="5"/>
      <c r="W169" s="5"/>
      <c r="AE169">
        <v>15</v>
      </c>
      <c r="AF169">
        <v>21</v>
      </c>
    </row>
    <row r="170" spans="1:60" x14ac:dyDescent="0.2">
      <c r="A170" s="155"/>
      <c r="B170" s="156" t="s">
        <v>29</v>
      </c>
      <c r="C170" s="190"/>
      <c r="D170" s="157"/>
      <c r="E170" s="158"/>
      <c r="F170" s="158"/>
      <c r="G170" s="185">
        <f>G8+G26+G63+G70+G97+G100+G115+G119+G134+G138+G152+G158+G160+G162</f>
        <v>0</v>
      </c>
      <c r="H170" s="5"/>
      <c r="I170" s="5"/>
      <c r="J170" s="5"/>
      <c r="K170" s="5"/>
      <c r="L170" s="5"/>
      <c r="M170" s="5"/>
      <c r="N170" s="5"/>
      <c r="O170" s="5"/>
      <c r="P170" s="5"/>
      <c r="Q170" s="5"/>
      <c r="R170" s="5"/>
      <c r="S170" s="5"/>
      <c r="T170" s="5"/>
      <c r="U170" s="5"/>
      <c r="V170" s="5"/>
      <c r="W170" s="5"/>
      <c r="AE170">
        <f>SUMIF(L7:L168,AE169,G7:G168)</f>
        <v>0</v>
      </c>
      <c r="AF170">
        <f>SUMIF(L7:L168,AF169,G7:G168)</f>
        <v>0</v>
      </c>
      <c r="AG170" t="s">
        <v>319</v>
      </c>
    </row>
    <row r="171" spans="1:60" x14ac:dyDescent="0.2">
      <c r="C171" s="191"/>
      <c r="D171" s="143"/>
      <c r="AG171" t="s">
        <v>320</v>
      </c>
    </row>
    <row r="172" spans="1:60" x14ac:dyDescent="0.2">
      <c r="D172" s="143"/>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FGg8XLAWDcR5LgHJm03VI5wuDtSia7Dx4Z/9bKVzfC2qI9njc+NPjJryBwPKZE5kgAQN/X6zFchDvCBa5OKwWA==" saltValue="fwXVHb1E9PfBLtNwu1cEiA=="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99:G99"/>
    <mergeCell ref="C37:G37"/>
    <mergeCell ref="C45:G45"/>
    <mergeCell ref="C65:G65"/>
    <mergeCell ref="C72:G72"/>
    <mergeCell ref="C75:G75"/>
    <mergeCell ref="C83:G83"/>
    <mergeCell ref="C86:G86"/>
    <mergeCell ref="C89:G89"/>
    <mergeCell ref="C94:G94"/>
    <mergeCell ref="C95:G95"/>
    <mergeCell ref="C96:G96"/>
    <mergeCell ref="C147:G147"/>
    <mergeCell ref="C114:G114"/>
    <mergeCell ref="C118:G118"/>
    <mergeCell ref="C121:G121"/>
    <mergeCell ref="C125:G125"/>
    <mergeCell ref="C133:G133"/>
    <mergeCell ref="C140:G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85</v>
      </c>
      <c r="C3" s="264" t="s">
        <v>86</v>
      </c>
      <c r="D3" s="265"/>
      <c r="E3" s="265"/>
      <c r="F3" s="265"/>
      <c r="G3" s="266"/>
      <c r="AC3" s="90" t="s">
        <v>267</v>
      </c>
      <c r="AG3" t="s">
        <v>269</v>
      </c>
    </row>
    <row r="4" spans="1:60" ht="24.95" customHeight="1" x14ac:dyDescent="0.2">
      <c r="A4" s="145" t="s">
        <v>9</v>
      </c>
      <c r="B4" s="146" t="s">
        <v>87</v>
      </c>
      <c r="C4" s="267" t="s">
        <v>88</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226</v>
      </c>
      <c r="C8" s="186" t="s">
        <v>227</v>
      </c>
      <c r="D8" s="167"/>
      <c r="E8" s="168"/>
      <c r="F8" s="169"/>
      <c r="G8" s="169">
        <f>SUMIF(AG9:AG11,"&lt;&gt;NOR",G9:G11)</f>
        <v>0</v>
      </c>
      <c r="H8" s="169"/>
      <c r="I8" s="169">
        <f>SUM(I9:I11)</f>
        <v>0</v>
      </c>
      <c r="J8" s="169"/>
      <c r="K8" s="169">
        <f>SUM(K9:K11)</f>
        <v>0</v>
      </c>
      <c r="L8" s="169"/>
      <c r="M8" s="169">
        <f>SUM(M9:M11)</f>
        <v>0</v>
      </c>
      <c r="N8" s="169"/>
      <c r="O8" s="169">
        <f>SUM(O9:O11)</f>
        <v>0</v>
      </c>
      <c r="P8" s="169"/>
      <c r="Q8" s="169">
        <f>SUM(Q9:Q11)</f>
        <v>0</v>
      </c>
      <c r="R8" s="169"/>
      <c r="S8" s="169"/>
      <c r="T8" s="170"/>
      <c r="U8" s="164"/>
      <c r="V8" s="164">
        <f>SUM(V9:V11)</f>
        <v>0</v>
      </c>
      <c r="W8" s="164"/>
      <c r="AG8" t="s">
        <v>292</v>
      </c>
    </row>
    <row r="9" spans="1:60" outlineLevel="1" x14ac:dyDescent="0.2">
      <c r="A9" s="178">
        <v>1</v>
      </c>
      <c r="B9" s="179" t="s">
        <v>867</v>
      </c>
      <c r="C9" s="187" t="s">
        <v>185</v>
      </c>
      <c r="D9" s="180"/>
      <c r="E9" s="181">
        <v>0</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71">
        <v>2</v>
      </c>
      <c r="B10" s="172" t="s">
        <v>871</v>
      </c>
      <c r="C10" s="188" t="s">
        <v>969</v>
      </c>
      <c r="D10" s="173" t="s">
        <v>310</v>
      </c>
      <c r="E10" s="174">
        <v>1</v>
      </c>
      <c r="F10" s="175"/>
      <c r="G10" s="176">
        <f>ROUND(E10*F10,2)</f>
        <v>0</v>
      </c>
      <c r="H10" s="175"/>
      <c r="I10" s="176">
        <f>ROUND(E10*H10,2)</f>
        <v>0</v>
      </c>
      <c r="J10" s="175"/>
      <c r="K10" s="176">
        <f>ROUND(E10*J10,2)</f>
        <v>0</v>
      </c>
      <c r="L10" s="176">
        <v>15</v>
      </c>
      <c r="M10" s="176">
        <f>G10*(1+L10/100)</f>
        <v>0</v>
      </c>
      <c r="N10" s="176">
        <v>0</v>
      </c>
      <c r="O10" s="176">
        <f>ROUND(E10*N10,2)</f>
        <v>0</v>
      </c>
      <c r="P10" s="176">
        <v>0</v>
      </c>
      <c r="Q10" s="176">
        <f>ROUND(E10*P10,2)</f>
        <v>0</v>
      </c>
      <c r="R10" s="176"/>
      <c r="S10" s="176" t="s">
        <v>311</v>
      </c>
      <c r="T10" s="177" t="s">
        <v>297</v>
      </c>
      <c r="U10" s="162">
        <v>0</v>
      </c>
      <c r="V10" s="162">
        <f>ROUND(E10*U10,2)</f>
        <v>0</v>
      </c>
      <c r="W10" s="162"/>
      <c r="X10" s="152"/>
      <c r="Y10" s="152"/>
      <c r="Z10" s="152"/>
      <c r="AA10" s="152"/>
      <c r="AB10" s="152"/>
      <c r="AC10" s="152"/>
      <c r="AD10" s="152"/>
      <c r="AE10" s="152"/>
      <c r="AF10" s="152"/>
      <c r="AG10" s="152" t="s">
        <v>901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2" t="s">
        <v>911</v>
      </c>
      <c r="D11" s="273"/>
      <c r="E11" s="273"/>
      <c r="F11" s="273"/>
      <c r="G11" s="273"/>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329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5" t="s">
        <v>291</v>
      </c>
      <c r="B12" s="166" t="s">
        <v>196</v>
      </c>
      <c r="C12" s="186" t="s">
        <v>187</v>
      </c>
      <c r="D12" s="167"/>
      <c r="E12" s="168"/>
      <c r="F12" s="169"/>
      <c r="G12" s="169">
        <f>SUMIF(AG13:AG28,"&lt;&gt;NOR",G13:G28)</f>
        <v>0</v>
      </c>
      <c r="H12" s="169"/>
      <c r="I12" s="169">
        <f>SUM(I13:I28)</f>
        <v>0</v>
      </c>
      <c r="J12" s="169"/>
      <c r="K12" s="169">
        <f>SUM(K13:K28)</f>
        <v>0</v>
      </c>
      <c r="L12" s="169"/>
      <c r="M12" s="169">
        <f>SUM(M13:M28)</f>
        <v>0</v>
      </c>
      <c r="N12" s="169"/>
      <c r="O12" s="169">
        <f>SUM(O13:O28)</f>
        <v>0</v>
      </c>
      <c r="P12" s="169"/>
      <c r="Q12" s="169">
        <f>SUM(Q13:Q28)</f>
        <v>0</v>
      </c>
      <c r="R12" s="169"/>
      <c r="S12" s="169"/>
      <c r="T12" s="170"/>
      <c r="U12" s="164"/>
      <c r="V12" s="164">
        <f>SUM(V13:V28)</f>
        <v>0</v>
      </c>
      <c r="W12" s="164"/>
      <c r="AG12" t="s">
        <v>292</v>
      </c>
    </row>
    <row r="13" spans="1:60" outlineLevel="1" x14ac:dyDescent="0.2">
      <c r="A13" s="178">
        <v>3</v>
      </c>
      <c r="B13" s="179" t="s">
        <v>873</v>
      </c>
      <c r="C13" s="187" t="s">
        <v>872</v>
      </c>
      <c r="D13" s="180" t="s">
        <v>332</v>
      </c>
      <c r="E13" s="181">
        <v>15</v>
      </c>
      <c r="F13" s="182"/>
      <c r="G13" s="183">
        <f>ROUND(E13*F13,2)</f>
        <v>0</v>
      </c>
      <c r="H13" s="182"/>
      <c r="I13" s="183">
        <f>ROUND(E13*H13,2)</f>
        <v>0</v>
      </c>
      <c r="J13" s="182"/>
      <c r="K13" s="183">
        <f>ROUND(E13*J13,2)</f>
        <v>0</v>
      </c>
      <c r="L13" s="183">
        <v>15</v>
      </c>
      <c r="M13" s="183">
        <f>G13*(1+L13/100)</f>
        <v>0</v>
      </c>
      <c r="N13" s="183">
        <v>0</v>
      </c>
      <c r="O13" s="183">
        <f>ROUND(E13*N13,2)</f>
        <v>0</v>
      </c>
      <c r="P13" s="183">
        <v>0</v>
      </c>
      <c r="Q13" s="183">
        <f>ROUND(E13*P13,2)</f>
        <v>0</v>
      </c>
      <c r="R13" s="183"/>
      <c r="S13" s="183" t="s">
        <v>311</v>
      </c>
      <c r="T13" s="184"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874</v>
      </c>
      <c r="D14" s="180" t="s">
        <v>332</v>
      </c>
      <c r="E14" s="181">
        <v>28</v>
      </c>
      <c r="F14" s="182"/>
      <c r="G14" s="183">
        <f>ROUND(E14*F14,2)</f>
        <v>0</v>
      </c>
      <c r="H14" s="182"/>
      <c r="I14" s="183">
        <f>ROUND(E14*H14,2)</f>
        <v>0</v>
      </c>
      <c r="J14" s="182"/>
      <c r="K14" s="183">
        <f>ROUND(E14*J14,2)</f>
        <v>0</v>
      </c>
      <c r="L14" s="183">
        <v>15</v>
      </c>
      <c r="M14" s="183">
        <f>G14*(1+L14/100)</f>
        <v>0</v>
      </c>
      <c r="N14" s="183">
        <v>0</v>
      </c>
      <c r="O14" s="183">
        <f>ROUND(E14*N14,2)</f>
        <v>0</v>
      </c>
      <c r="P14" s="183">
        <v>0</v>
      </c>
      <c r="Q14" s="183">
        <f>ROUND(E14*P14,2)</f>
        <v>0</v>
      </c>
      <c r="R14" s="183"/>
      <c r="S14" s="183" t="s">
        <v>311</v>
      </c>
      <c r="T14" s="184" t="s">
        <v>297</v>
      </c>
      <c r="U14" s="162">
        <v>0</v>
      </c>
      <c r="V14" s="162">
        <f>ROUND(E14*U14,2)</f>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876</v>
      </c>
      <c r="D15" s="180" t="s">
        <v>332</v>
      </c>
      <c r="E15" s="181">
        <v>23</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878</v>
      </c>
      <c r="D16" s="180" t="s">
        <v>332</v>
      </c>
      <c r="E16" s="181">
        <v>13</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1">
        <v>7</v>
      </c>
      <c r="B17" s="172" t="s">
        <v>881</v>
      </c>
      <c r="C17" s="188" t="s">
        <v>880</v>
      </c>
      <c r="D17" s="173" t="s">
        <v>332</v>
      </c>
      <c r="E17" s="174">
        <v>5</v>
      </c>
      <c r="F17" s="175"/>
      <c r="G17" s="176">
        <f>ROUND(E17*F17,2)</f>
        <v>0</v>
      </c>
      <c r="H17" s="175"/>
      <c r="I17" s="176">
        <f>ROUND(E17*H17,2)</f>
        <v>0</v>
      </c>
      <c r="J17" s="175"/>
      <c r="K17" s="176">
        <f>ROUND(E17*J17,2)</f>
        <v>0</v>
      </c>
      <c r="L17" s="176">
        <v>15</v>
      </c>
      <c r="M17" s="176">
        <f>G17*(1+L17/100)</f>
        <v>0</v>
      </c>
      <c r="N17" s="176">
        <v>0</v>
      </c>
      <c r="O17" s="176">
        <f>ROUND(E17*N17,2)</f>
        <v>0</v>
      </c>
      <c r="P17" s="176">
        <v>0</v>
      </c>
      <c r="Q17" s="176">
        <f>ROUND(E17*P17,2)</f>
        <v>0</v>
      </c>
      <c r="R17" s="176"/>
      <c r="S17" s="176" t="s">
        <v>311</v>
      </c>
      <c r="T17" s="177"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72" t="s">
        <v>197</v>
      </c>
      <c r="D18" s="273"/>
      <c r="E18" s="273"/>
      <c r="F18" s="273"/>
      <c r="G18" s="273"/>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329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8</v>
      </c>
      <c r="B19" s="179" t="s">
        <v>883</v>
      </c>
      <c r="C19" s="187" t="s">
        <v>882</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1">
        <v>9</v>
      </c>
      <c r="B20" s="172" t="s">
        <v>885</v>
      </c>
      <c r="C20" s="188" t="s">
        <v>884</v>
      </c>
      <c r="D20" s="173" t="s">
        <v>310</v>
      </c>
      <c r="E20" s="174">
        <v>1</v>
      </c>
      <c r="F20" s="175"/>
      <c r="G20" s="176">
        <f>ROUND(E20*F20,2)</f>
        <v>0</v>
      </c>
      <c r="H20" s="175"/>
      <c r="I20" s="176">
        <f>ROUND(E20*H20,2)</f>
        <v>0</v>
      </c>
      <c r="J20" s="175"/>
      <c r="K20" s="176">
        <f>ROUND(E20*J20,2)</f>
        <v>0</v>
      </c>
      <c r="L20" s="176">
        <v>15</v>
      </c>
      <c r="M20" s="176">
        <f>G20*(1+L20/100)</f>
        <v>0</v>
      </c>
      <c r="N20" s="176">
        <v>0</v>
      </c>
      <c r="O20" s="176">
        <f>ROUND(E20*N20,2)</f>
        <v>0</v>
      </c>
      <c r="P20" s="176">
        <v>0</v>
      </c>
      <c r="Q20" s="176">
        <f>ROUND(E20*P20,2)</f>
        <v>0</v>
      </c>
      <c r="R20" s="176"/>
      <c r="S20" s="176" t="s">
        <v>311</v>
      </c>
      <c r="T20" s="177" t="s">
        <v>297</v>
      </c>
      <c r="U20" s="162">
        <v>0</v>
      </c>
      <c r="V20" s="162">
        <f>ROUND(E20*U20,2)</f>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272" t="s">
        <v>200</v>
      </c>
      <c r="D21" s="273"/>
      <c r="E21" s="273"/>
      <c r="F21" s="273"/>
      <c r="G21" s="273"/>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329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10</v>
      </c>
      <c r="B22" s="179" t="s">
        <v>887</v>
      </c>
      <c r="C22" s="187" t="s">
        <v>886</v>
      </c>
      <c r="D22" s="180" t="s">
        <v>310</v>
      </c>
      <c r="E22" s="181">
        <v>3</v>
      </c>
      <c r="F22" s="182"/>
      <c r="G22" s="183">
        <f t="shared" ref="G22:G28" si="0">ROUND(E22*F22,2)</f>
        <v>0</v>
      </c>
      <c r="H22" s="182"/>
      <c r="I22" s="183">
        <f t="shared" ref="I22:I28" si="1">ROUND(E22*H22,2)</f>
        <v>0</v>
      </c>
      <c r="J22" s="182"/>
      <c r="K22" s="183">
        <f t="shared" ref="K22:K28" si="2">ROUND(E22*J22,2)</f>
        <v>0</v>
      </c>
      <c r="L22" s="183">
        <v>15</v>
      </c>
      <c r="M22" s="183">
        <f t="shared" ref="M22:M28" si="3">G22*(1+L22/100)</f>
        <v>0</v>
      </c>
      <c r="N22" s="183">
        <v>0</v>
      </c>
      <c r="O22" s="183">
        <f t="shared" ref="O22:O28" si="4">ROUND(E22*N22,2)</f>
        <v>0</v>
      </c>
      <c r="P22" s="183">
        <v>0</v>
      </c>
      <c r="Q22" s="183">
        <f t="shared" ref="Q22:Q28" si="5">ROUND(E22*P22,2)</f>
        <v>0</v>
      </c>
      <c r="R22" s="183"/>
      <c r="S22" s="183" t="s">
        <v>311</v>
      </c>
      <c r="T22" s="184" t="s">
        <v>297</v>
      </c>
      <c r="U22" s="162">
        <v>0</v>
      </c>
      <c r="V22" s="162">
        <f t="shared" ref="V22:V28" si="6">ROUND(E22*U22,2)</f>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11</v>
      </c>
      <c r="B23" s="179" t="s">
        <v>889</v>
      </c>
      <c r="C23" s="187" t="s">
        <v>888</v>
      </c>
      <c r="D23" s="180" t="s">
        <v>310</v>
      </c>
      <c r="E23" s="181">
        <v>2</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12</v>
      </c>
      <c r="B24" s="179" t="s">
        <v>891</v>
      </c>
      <c r="C24" s="187" t="s">
        <v>890</v>
      </c>
      <c r="D24" s="180" t="s">
        <v>310</v>
      </c>
      <c r="E24" s="181">
        <v>3</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13</v>
      </c>
      <c r="B25" s="179" t="s">
        <v>893</v>
      </c>
      <c r="C25" s="187" t="s">
        <v>892</v>
      </c>
      <c r="D25" s="180" t="s">
        <v>332</v>
      </c>
      <c r="E25" s="181">
        <v>3</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14</v>
      </c>
      <c r="B26" s="179" t="s">
        <v>895</v>
      </c>
      <c r="C26" s="187" t="s">
        <v>894</v>
      </c>
      <c r="D26" s="180" t="s">
        <v>310</v>
      </c>
      <c r="E26" s="181">
        <v>8</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8">
        <v>15</v>
      </c>
      <c r="B27" s="179" t="s">
        <v>897</v>
      </c>
      <c r="C27" s="187" t="s">
        <v>896</v>
      </c>
      <c r="D27" s="180" t="s">
        <v>310</v>
      </c>
      <c r="E27" s="181">
        <v>2</v>
      </c>
      <c r="F27" s="182"/>
      <c r="G27" s="183">
        <f t="shared" si="0"/>
        <v>0</v>
      </c>
      <c r="H27" s="182"/>
      <c r="I27" s="183">
        <f t="shared" si="1"/>
        <v>0</v>
      </c>
      <c r="J27" s="182"/>
      <c r="K27" s="183">
        <f t="shared" si="2"/>
        <v>0</v>
      </c>
      <c r="L27" s="183">
        <v>15</v>
      </c>
      <c r="M27" s="183">
        <f t="shared" si="3"/>
        <v>0</v>
      </c>
      <c r="N27" s="183">
        <v>0</v>
      </c>
      <c r="O27" s="183">
        <f t="shared" si="4"/>
        <v>0</v>
      </c>
      <c r="P27" s="183">
        <v>0</v>
      </c>
      <c r="Q27" s="183">
        <f t="shared" si="5"/>
        <v>0</v>
      </c>
      <c r="R27" s="183"/>
      <c r="S27" s="183" t="s">
        <v>311</v>
      </c>
      <c r="T27" s="184" t="s">
        <v>297</v>
      </c>
      <c r="U27" s="162">
        <v>0</v>
      </c>
      <c r="V27" s="162">
        <f t="shared" si="6"/>
        <v>0</v>
      </c>
      <c r="W27" s="162"/>
      <c r="X27" s="152"/>
      <c r="Y27" s="152"/>
      <c r="Z27" s="152"/>
      <c r="AA27" s="152"/>
      <c r="AB27" s="152"/>
      <c r="AC27" s="152"/>
      <c r="AD27" s="152"/>
      <c r="AE27" s="152"/>
      <c r="AF27" s="152"/>
      <c r="AG27" s="152" t="s">
        <v>869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8">
        <v>16</v>
      </c>
      <c r="B28" s="179" t="s">
        <v>899</v>
      </c>
      <c r="C28" s="187" t="s">
        <v>898</v>
      </c>
      <c r="D28" s="180" t="s">
        <v>310</v>
      </c>
      <c r="E28" s="181">
        <v>8</v>
      </c>
      <c r="F28" s="182"/>
      <c r="G28" s="183">
        <f t="shared" si="0"/>
        <v>0</v>
      </c>
      <c r="H28" s="182"/>
      <c r="I28" s="183">
        <f t="shared" si="1"/>
        <v>0</v>
      </c>
      <c r="J28" s="182"/>
      <c r="K28" s="183">
        <f t="shared" si="2"/>
        <v>0</v>
      </c>
      <c r="L28" s="183">
        <v>15</v>
      </c>
      <c r="M28" s="183">
        <f t="shared" si="3"/>
        <v>0</v>
      </c>
      <c r="N28" s="183">
        <v>0</v>
      </c>
      <c r="O28" s="183">
        <f t="shared" si="4"/>
        <v>0</v>
      </c>
      <c r="P28" s="183">
        <v>0</v>
      </c>
      <c r="Q28" s="183">
        <f t="shared" si="5"/>
        <v>0</v>
      </c>
      <c r="R28" s="183"/>
      <c r="S28" s="183" t="s">
        <v>311</v>
      </c>
      <c r="T28" s="184" t="s">
        <v>297</v>
      </c>
      <c r="U28" s="162">
        <v>0</v>
      </c>
      <c r="V28" s="162">
        <f t="shared" si="6"/>
        <v>0</v>
      </c>
      <c r="W28" s="162"/>
      <c r="X28" s="152"/>
      <c r="Y28" s="152"/>
      <c r="Z28" s="152"/>
      <c r="AA28" s="152"/>
      <c r="AB28" s="152"/>
      <c r="AC28" s="152"/>
      <c r="AD28" s="152"/>
      <c r="AE28" s="152"/>
      <c r="AF28" s="152"/>
      <c r="AG28" s="152" t="s">
        <v>869</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
      <c r="A29" s="165" t="s">
        <v>291</v>
      </c>
      <c r="B29" s="166" t="s">
        <v>199</v>
      </c>
      <c r="C29" s="186" t="s">
        <v>191</v>
      </c>
      <c r="D29" s="167"/>
      <c r="E29" s="168"/>
      <c r="F29" s="169"/>
      <c r="G29" s="169">
        <f>SUMIF(AG30:AG31,"&lt;&gt;NOR",G30:G31)</f>
        <v>0</v>
      </c>
      <c r="H29" s="169"/>
      <c r="I29" s="169">
        <f>SUM(I30:I31)</f>
        <v>0</v>
      </c>
      <c r="J29" s="169"/>
      <c r="K29" s="169">
        <f>SUM(K30:K31)</f>
        <v>0</v>
      </c>
      <c r="L29" s="169"/>
      <c r="M29" s="169">
        <f>SUM(M30:M31)</f>
        <v>0</v>
      </c>
      <c r="N29" s="169"/>
      <c r="O29" s="169">
        <f>SUM(O30:O31)</f>
        <v>0</v>
      </c>
      <c r="P29" s="169"/>
      <c r="Q29" s="169">
        <f>SUM(Q30:Q31)</f>
        <v>0</v>
      </c>
      <c r="R29" s="169"/>
      <c r="S29" s="169"/>
      <c r="T29" s="170"/>
      <c r="U29" s="164"/>
      <c r="V29" s="164">
        <f>SUM(V30:V31)</f>
        <v>0</v>
      </c>
      <c r="W29" s="164"/>
      <c r="AG29" t="s">
        <v>292</v>
      </c>
    </row>
    <row r="30" spans="1:60" outlineLevel="1" x14ac:dyDescent="0.2">
      <c r="A30" s="178">
        <v>17</v>
      </c>
      <c r="B30" s="179" t="s">
        <v>902</v>
      </c>
      <c r="C30" s="187" t="s">
        <v>912</v>
      </c>
      <c r="D30" s="180" t="s">
        <v>310</v>
      </c>
      <c r="E30" s="181">
        <v>1</v>
      </c>
      <c r="F30" s="182"/>
      <c r="G30" s="183">
        <f>ROUND(E30*F30,2)</f>
        <v>0</v>
      </c>
      <c r="H30" s="182"/>
      <c r="I30" s="183">
        <f>ROUND(E30*H30,2)</f>
        <v>0</v>
      </c>
      <c r="J30" s="182"/>
      <c r="K30" s="183">
        <f>ROUND(E30*J30,2)</f>
        <v>0</v>
      </c>
      <c r="L30" s="183">
        <v>15</v>
      </c>
      <c r="M30" s="183">
        <f>G30*(1+L30/100)</f>
        <v>0</v>
      </c>
      <c r="N30" s="183">
        <v>0</v>
      </c>
      <c r="O30" s="183">
        <f>ROUND(E30*N30,2)</f>
        <v>0</v>
      </c>
      <c r="P30" s="183">
        <v>0</v>
      </c>
      <c r="Q30" s="183">
        <f>ROUND(E30*P30,2)</f>
        <v>0</v>
      </c>
      <c r="R30" s="183"/>
      <c r="S30" s="183" t="s">
        <v>311</v>
      </c>
      <c r="T30" s="184" t="s">
        <v>297</v>
      </c>
      <c r="U30" s="162">
        <v>0</v>
      </c>
      <c r="V30" s="162">
        <f>ROUND(E30*U30,2)</f>
        <v>0</v>
      </c>
      <c r="W30" s="162"/>
      <c r="X30" s="152"/>
      <c r="Y30" s="152"/>
      <c r="Z30" s="152"/>
      <c r="AA30" s="152"/>
      <c r="AB30" s="152"/>
      <c r="AC30" s="152"/>
      <c r="AD30" s="152"/>
      <c r="AE30" s="152"/>
      <c r="AF30" s="152"/>
      <c r="AG30" s="152" t="s">
        <v>901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1">
        <v>18</v>
      </c>
      <c r="B31" s="172" t="s">
        <v>970</v>
      </c>
      <c r="C31" s="188" t="s">
        <v>913</v>
      </c>
      <c r="D31" s="173" t="s">
        <v>310</v>
      </c>
      <c r="E31" s="174">
        <v>1</v>
      </c>
      <c r="F31" s="175"/>
      <c r="G31" s="176">
        <f>ROUND(E31*F31,2)</f>
        <v>0</v>
      </c>
      <c r="H31" s="175"/>
      <c r="I31" s="176">
        <f>ROUND(E31*H31,2)</f>
        <v>0</v>
      </c>
      <c r="J31" s="175"/>
      <c r="K31" s="176">
        <f>ROUND(E31*J31,2)</f>
        <v>0</v>
      </c>
      <c r="L31" s="176">
        <v>15</v>
      </c>
      <c r="M31" s="176">
        <f>G31*(1+L31/100)</f>
        <v>0</v>
      </c>
      <c r="N31" s="176">
        <v>0</v>
      </c>
      <c r="O31" s="176">
        <f>ROUND(E31*N31,2)</f>
        <v>0</v>
      </c>
      <c r="P31" s="176">
        <v>0</v>
      </c>
      <c r="Q31" s="176">
        <f>ROUND(E31*P31,2)</f>
        <v>0</v>
      </c>
      <c r="R31" s="176"/>
      <c r="S31" s="176" t="s">
        <v>311</v>
      </c>
      <c r="T31" s="177" t="s">
        <v>297</v>
      </c>
      <c r="U31" s="162">
        <v>0</v>
      </c>
      <c r="V31" s="162">
        <f>ROUND(E31*U31,2)</f>
        <v>0</v>
      </c>
      <c r="W31" s="162"/>
      <c r="X31" s="152"/>
      <c r="Y31" s="152"/>
      <c r="Z31" s="152"/>
      <c r="AA31" s="152"/>
      <c r="AB31" s="152"/>
      <c r="AC31" s="152"/>
      <c r="AD31" s="152"/>
      <c r="AE31" s="152"/>
      <c r="AF31" s="152"/>
      <c r="AG31" s="152" t="s">
        <v>901</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5"/>
      <c r="B32" s="6"/>
      <c r="C32" s="189"/>
      <c r="D32" s="8"/>
      <c r="E32" s="5"/>
      <c r="F32" s="5"/>
      <c r="G32" s="5"/>
      <c r="H32" s="5"/>
      <c r="I32" s="5"/>
      <c r="J32" s="5"/>
      <c r="K32" s="5"/>
      <c r="L32" s="5"/>
      <c r="M32" s="5"/>
      <c r="N32" s="5"/>
      <c r="O32" s="5"/>
      <c r="P32" s="5"/>
      <c r="Q32" s="5"/>
      <c r="R32" s="5"/>
      <c r="S32" s="5"/>
      <c r="T32" s="5"/>
      <c r="U32" s="5"/>
      <c r="V32" s="5"/>
      <c r="W32" s="5"/>
      <c r="AE32">
        <v>15</v>
      </c>
      <c r="AF32">
        <v>21</v>
      </c>
    </row>
    <row r="33" spans="1:33" x14ac:dyDescent="0.2">
      <c r="A33" s="155"/>
      <c r="B33" s="156" t="s">
        <v>29</v>
      </c>
      <c r="C33" s="190"/>
      <c r="D33" s="157"/>
      <c r="E33" s="158"/>
      <c r="F33" s="158"/>
      <c r="G33" s="185">
        <f>G8+G12+G29</f>
        <v>0</v>
      </c>
      <c r="H33" s="5"/>
      <c r="I33" s="5"/>
      <c r="J33" s="5"/>
      <c r="K33" s="5"/>
      <c r="L33" s="5"/>
      <c r="M33" s="5"/>
      <c r="N33" s="5"/>
      <c r="O33" s="5"/>
      <c r="P33" s="5"/>
      <c r="Q33" s="5"/>
      <c r="R33" s="5"/>
      <c r="S33" s="5"/>
      <c r="T33" s="5"/>
      <c r="U33" s="5"/>
      <c r="V33" s="5"/>
      <c r="W33" s="5"/>
      <c r="AE33">
        <f>SUMIF(L7:L31,AE32,G7:G31)</f>
        <v>0</v>
      </c>
      <c r="AF33">
        <f>SUMIF(L7:L31,AF32,G7:G31)</f>
        <v>0</v>
      </c>
      <c r="AG33" t="s">
        <v>319</v>
      </c>
    </row>
    <row r="34" spans="1:33" x14ac:dyDescent="0.2">
      <c r="C34" s="191"/>
      <c r="D34" s="143"/>
      <c r="AG34" t="s">
        <v>320</v>
      </c>
    </row>
    <row r="35" spans="1:33" x14ac:dyDescent="0.2">
      <c r="D35" s="143"/>
    </row>
    <row r="36" spans="1:33" x14ac:dyDescent="0.2">
      <c r="D36" s="143"/>
    </row>
    <row r="37" spans="1:33" x14ac:dyDescent="0.2">
      <c r="D37" s="143"/>
    </row>
    <row r="38" spans="1:33" x14ac:dyDescent="0.2">
      <c r="D38" s="143"/>
    </row>
    <row r="39" spans="1:33" x14ac:dyDescent="0.2">
      <c r="D39" s="143"/>
    </row>
    <row r="40" spans="1:33" x14ac:dyDescent="0.2">
      <c r="D40" s="143"/>
    </row>
    <row r="41" spans="1:33" x14ac:dyDescent="0.2">
      <c r="D41" s="143"/>
    </row>
    <row r="42" spans="1:33" x14ac:dyDescent="0.2">
      <c r="D42" s="143"/>
    </row>
    <row r="43" spans="1:33" x14ac:dyDescent="0.2">
      <c r="D43" s="143"/>
    </row>
    <row r="44" spans="1:33" x14ac:dyDescent="0.2">
      <c r="D44" s="143"/>
    </row>
    <row r="45" spans="1:33" x14ac:dyDescent="0.2">
      <c r="D45" s="143"/>
    </row>
    <row r="46" spans="1:33" x14ac:dyDescent="0.2">
      <c r="D46" s="143"/>
    </row>
    <row r="47" spans="1:33" x14ac:dyDescent="0.2">
      <c r="D47" s="143"/>
    </row>
    <row r="48" spans="1:33"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Pp+K02Vj+PHc1G6ejHYp20fHEW8IEwBJHXcSUD+Mw9G7FWjiGqG8MMtxERQpQpImZa/kiwA84Iw1zfvA4wiOQw==" saltValue="Z6+yx+FSFHpC+xRGdqpfVg==" spinCount="100000" sheet="1"/>
  <mergeCells count="7">
    <mergeCell ref="C21:G21"/>
    <mergeCell ref="A1:G1"/>
    <mergeCell ref="C2:G2"/>
    <mergeCell ref="C3:G3"/>
    <mergeCell ref="C4:G4"/>
    <mergeCell ref="C11:G11"/>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89</v>
      </c>
      <c r="C3" s="264" t="s">
        <v>90</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SUMIF(AG27:AG62,"&lt;&gt;NOR",G27:G62)</f>
        <v>0</v>
      </c>
      <c r="H26" s="169"/>
      <c r="I26" s="169">
        <f>SUM(I27:I62)</f>
        <v>0</v>
      </c>
      <c r="J26" s="169"/>
      <c r="K26" s="169">
        <f>SUM(K27:K62)</f>
        <v>0</v>
      </c>
      <c r="L26" s="169"/>
      <c r="M26" s="169">
        <f>SUM(M27:M62)</f>
        <v>0</v>
      </c>
      <c r="N26" s="169"/>
      <c r="O26" s="169">
        <f>SUM(O27:O62)</f>
        <v>0.41000000000000003</v>
      </c>
      <c r="P26" s="169"/>
      <c r="Q26" s="169">
        <f>SUM(Q27:Q62)</f>
        <v>0</v>
      </c>
      <c r="R26" s="169"/>
      <c r="S26" s="169"/>
      <c r="T26" s="170"/>
      <c r="U26" s="164"/>
      <c r="V26" s="164">
        <f>SUM(V27:V62)</f>
        <v>17.160000000000004</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5.1000000000000005</v>
      </c>
      <c r="F52" s="175"/>
      <c r="G52" s="176">
        <f>ROUND(E52*F52,2)</f>
        <v>0</v>
      </c>
      <c r="H52" s="175"/>
      <c r="I52" s="176">
        <f>ROUND(E52*H52,2)</f>
        <v>0</v>
      </c>
      <c r="J52" s="175"/>
      <c r="K52" s="176">
        <f>ROUND(E52*J52,2)</f>
        <v>0</v>
      </c>
      <c r="L52" s="176">
        <v>15</v>
      </c>
      <c r="M52" s="176">
        <f>G52*(1+L52/100)</f>
        <v>0</v>
      </c>
      <c r="N52" s="176">
        <v>3.6700000000000001E-3</v>
      </c>
      <c r="O52" s="176">
        <f>ROUND(E52*N52,2)</f>
        <v>0.02</v>
      </c>
      <c r="P52" s="176">
        <v>0</v>
      </c>
      <c r="Q52" s="176">
        <f>ROUND(E52*P52,2)</f>
        <v>0</v>
      </c>
      <c r="R52" s="176" t="s">
        <v>686</v>
      </c>
      <c r="S52" s="176" t="s">
        <v>296</v>
      </c>
      <c r="T52" s="177" t="s">
        <v>296</v>
      </c>
      <c r="U52" s="162">
        <v>0.36200000000000004</v>
      </c>
      <c r="V52" s="162">
        <f>ROUND(E52*U52,2)</f>
        <v>1.85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972</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1">
        <v>12</v>
      </c>
      <c r="B55" s="172" t="s">
        <v>729</v>
      </c>
      <c r="C55" s="188" t="s">
        <v>730</v>
      </c>
      <c r="D55" s="173" t="s">
        <v>404</v>
      </c>
      <c r="E55" s="174">
        <v>35.906000000000006</v>
      </c>
      <c r="F55" s="175"/>
      <c r="G55" s="176">
        <f>ROUND(E55*F55,2)</f>
        <v>0</v>
      </c>
      <c r="H55" s="175"/>
      <c r="I55" s="176">
        <f>ROUND(E55*H55,2)</f>
        <v>0</v>
      </c>
      <c r="J55" s="175"/>
      <c r="K55" s="176">
        <f>ROUND(E55*J55,2)</f>
        <v>0</v>
      </c>
      <c r="L55" s="176">
        <v>15</v>
      </c>
      <c r="M55" s="176">
        <f>G55*(1+L55/100)</f>
        <v>0</v>
      </c>
      <c r="N55" s="176">
        <v>1.4800000000000002E-3</v>
      </c>
      <c r="O55" s="176">
        <f>ROUND(E55*N55,2)</f>
        <v>0.05</v>
      </c>
      <c r="P55" s="176">
        <v>0</v>
      </c>
      <c r="Q55" s="176">
        <f>ROUND(E55*P55,2)</f>
        <v>0</v>
      </c>
      <c r="R55" s="176"/>
      <c r="S55" s="176" t="s">
        <v>311</v>
      </c>
      <c r="T55" s="177" t="s">
        <v>296</v>
      </c>
      <c r="U55" s="162">
        <v>5.6000000000000001E-2</v>
      </c>
      <c r="V55" s="162">
        <f>ROUND(E55*U55,2)</f>
        <v>2.0099999999999998</v>
      </c>
      <c r="W55" s="162"/>
      <c r="X55" s="152"/>
      <c r="Y55" s="152"/>
      <c r="Z55" s="152"/>
      <c r="AA55" s="152"/>
      <c r="AB55" s="152"/>
      <c r="AC55" s="152"/>
      <c r="AD55" s="152"/>
      <c r="AE55" s="152"/>
      <c r="AF55" s="152"/>
      <c r="AG55" s="152" t="s">
        <v>324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973</v>
      </c>
      <c r="D56" s="197"/>
      <c r="E56" s="198">
        <v>16.340000000000003</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974</v>
      </c>
      <c r="D57" s="197"/>
      <c r="E57" s="198">
        <v>25.840000000000003</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975</v>
      </c>
      <c r="D58" s="197"/>
      <c r="E58" s="198">
        <v>11.096</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734</v>
      </c>
      <c r="D59" s="197"/>
      <c r="E59" s="198">
        <v>-17.369999999999997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13</v>
      </c>
      <c r="B60" s="172" t="s">
        <v>735</v>
      </c>
      <c r="C60" s="188" t="s">
        <v>736</v>
      </c>
      <c r="D60" s="173" t="s">
        <v>332</v>
      </c>
      <c r="E60" s="174">
        <v>3.5</v>
      </c>
      <c r="F60" s="175"/>
      <c r="G60" s="176">
        <f>ROUND(E60*F60,2)</f>
        <v>0</v>
      </c>
      <c r="H60" s="175"/>
      <c r="I60" s="176">
        <f>ROUND(E60*H60,2)</f>
        <v>0</v>
      </c>
      <c r="J60" s="175"/>
      <c r="K60" s="176">
        <f>ROUND(E60*J60,2)</f>
        <v>0</v>
      </c>
      <c r="L60" s="176">
        <v>15</v>
      </c>
      <c r="M60" s="176">
        <f>G60*(1+L60/100)</f>
        <v>0</v>
      </c>
      <c r="N60" s="176">
        <v>8.490000000000001E-3</v>
      </c>
      <c r="O60" s="176">
        <f>ROUND(E60*N60,2)</f>
        <v>0.03</v>
      </c>
      <c r="P60" s="176">
        <v>0</v>
      </c>
      <c r="Q60" s="176">
        <f>ROUND(E60*P60,2)</f>
        <v>0</v>
      </c>
      <c r="R60" s="176"/>
      <c r="S60" s="176" t="s">
        <v>311</v>
      </c>
      <c r="T60" s="177" t="s">
        <v>297</v>
      </c>
      <c r="U60" s="162">
        <v>0.19700000000000001</v>
      </c>
      <c r="V60" s="162">
        <f>ROUND(E60*U60,2)</f>
        <v>0.69</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737</v>
      </c>
      <c r="D61" s="197"/>
      <c r="E61" s="198">
        <v>2</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738</v>
      </c>
      <c r="D62" s="197"/>
      <c r="E62" s="198">
        <v>1.5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x14ac:dyDescent="0.2">
      <c r="A63" s="165" t="s">
        <v>291</v>
      </c>
      <c r="B63" s="166" t="s">
        <v>232</v>
      </c>
      <c r="C63" s="186" t="s">
        <v>233</v>
      </c>
      <c r="D63" s="167"/>
      <c r="E63" s="168"/>
      <c r="F63" s="169"/>
      <c r="G63" s="169">
        <f>SUMIF(AG64:AG69,"&lt;&gt;NOR",G64:G69)</f>
        <v>0</v>
      </c>
      <c r="H63" s="169"/>
      <c r="I63" s="169">
        <f>SUM(I64:I69)</f>
        <v>0</v>
      </c>
      <c r="J63" s="169"/>
      <c r="K63" s="169">
        <f>SUM(K64:K69)</f>
        <v>0</v>
      </c>
      <c r="L63" s="169"/>
      <c r="M63" s="169">
        <f>SUM(M64:M69)</f>
        <v>0</v>
      </c>
      <c r="N63" s="169"/>
      <c r="O63" s="169">
        <f>SUM(O64:O69)</f>
        <v>0.15000000000000002</v>
      </c>
      <c r="P63" s="169"/>
      <c r="Q63" s="169">
        <f>SUM(Q64:Q69)</f>
        <v>0</v>
      </c>
      <c r="R63" s="169"/>
      <c r="S63" s="169"/>
      <c r="T63" s="170"/>
      <c r="U63" s="164"/>
      <c r="V63" s="164">
        <f>SUM(V64:V69)</f>
        <v>7.53</v>
      </c>
      <c r="W63" s="164"/>
      <c r="AG63" t="s">
        <v>292</v>
      </c>
    </row>
    <row r="64" spans="1:60" outlineLevel="1" x14ac:dyDescent="0.2">
      <c r="A64" s="171">
        <v>14</v>
      </c>
      <c r="B64" s="172" t="s">
        <v>739</v>
      </c>
      <c r="C64" s="188" t="s">
        <v>740</v>
      </c>
      <c r="D64" s="173" t="s">
        <v>404</v>
      </c>
      <c r="E64" s="174">
        <v>0.60000000000000009</v>
      </c>
      <c r="F64" s="175"/>
      <c r="G64" s="176">
        <f>ROUND(E64*F64,2)</f>
        <v>0</v>
      </c>
      <c r="H64" s="175"/>
      <c r="I64" s="176">
        <f>ROUND(E64*H64,2)</f>
        <v>0</v>
      </c>
      <c r="J64" s="175"/>
      <c r="K64" s="176">
        <f>ROUND(E64*J64,2)</f>
        <v>0</v>
      </c>
      <c r="L64" s="176">
        <v>15</v>
      </c>
      <c r="M64" s="176">
        <f>G64*(1+L64/100)</f>
        <v>0</v>
      </c>
      <c r="N64" s="176">
        <v>0.11219000000000001</v>
      </c>
      <c r="O64" s="176">
        <f>ROUND(E64*N64,2)</f>
        <v>7.0000000000000007E-2</v>
      </c>
      <c r="P64" s="176">
        <v>0</v>
      </c>
      <c r="Q64" s="176">
        <f>ROUND(E64*P64,2)</f>
        <v>0</v>
      </c>
      <c r="R64" s="176"/>
      <c r="S64" s="176" t="s">
        <v>311</v>
      </c>
      <c r="T64" s="177" t="s">
        <v>296</v>
      </c>
      <c r="U64" s="162">
        <v>0.55489000000000011</v>
      </c>
      <c r="V64" s="162">
        <f>ROUND(E64*U64,2)</f>
        <v>0.33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741</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742</v>
      </c>
      <c r="D66" s="197"/>
      <c r="E66" s="198">
        <v>0.60000000000000009</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15</v>
      </c>
      <c r="B67" s="172" t="s">
        <v>743</v>
      </c>
      <c r="C67" s="188" t="s">
        <v>744</v>
      </c>
      <c r="D67" s="173" t="s">
        <v>404</v>
      </c>
      <c r="E67" s="174">
        <v>21.040000000000003</v>
      </c>
      <c r="F67" s="175"/>
      <c r="G67" s="176">
        <f>ROUND(E67*F67,2)</f>
        <v>0</v>
      </c>
      <c r="H67" s="175"/>
      <c r="I67" s="176">
        <f>ROUND(E67*H67,2)</f>
        <v>0</v>
      </c>
      <c r="J67" s="175"/>
      <c r="K67" s="176">
        <f>ROUND(E67*J67,2)</f>
        <v>0</v>
      </c>
      <c r="L67" s="176">
        <v>15</v>
      </c>
      <c r="M67" s="176">
        <f>G67*(1+L67/100)</f>
        <v>0</v>
      </c>
      <c r="N67" s="176">
        <v>3.7500000000000003E-3</v>
      </c>
      <c r="O67" s="176">
        <f>ROUND(E67*N67,2)</f>
        <v>0.08</v>
      </c>
      <c r="P67" s="176">
        <v>0</v>
      </c>
      <c r="Q67" s="176">
        <f>ROUND(E67*P67,2)</f>
        <v>0</v>
      </c>
      <c r="R67" s="176"/>
      <c r="S67" s="176" t="s">
        <v>311</v>
      </c>
      <c r="T67" s="177" t="s">
        <v>296</v>
      </c>
      <c r="U67" s="162">
        <v>0.34200000000000003</v>
      </c>
      <c r="V67" s="162">
        <f>ROUND(E67*U67,2)</f>
        <v>7.2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745</v>
      </c>
      <c r="D68" s="197"/>
      <c r="E68" s="198">
        <v>3.6700000000000004</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746</v>
      </c>
      <c r="D69" s="197"/>
      <c r="E69" s="198">
        <v>17.37</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291</v>
      </c>
      <c r="B70" s="166" t="s">
        <v>234</v>
      </c>
      <c r="C70" s="186" t="s">
        <v>235</v>
      </c>
      <c r="D70" s="167"/>
      <c r="E70" s="168"/>
      <c r="F70" s="169"/>
      <c r="G70" s="169">
        <f>SUMIF(AG71:AG91,"&lt;&gt;NOR",G71:G91)</f>
        <v>0</v>
      </c>
      <c r="H70" s="169"/>
      <c r="I70" s="169">
        <f>SUM(I71:I91)</f>
        <v>0</v>
      </c>
      <c r="J70" s="169"/>
      <c r="K70" s="169">
        <f>SUM(K71:K91)</f>
        <v>0</v>
      </c>
      <c r="L70" s="169"/>
      <c r="M70" s="169">
        <f>SUM(M71:M91)</f>
        <v>0</v>
      </c>
      <c r="N70" s="169"/>
      <c r="O70" s="169">
        <f>SUM(O71:O91)</f>
        <v>0</v>
      </c>
      <c r="P70" s="169"/>
      <c r="Q70" s="169">
        <f>SUM(Q71:Q91)</f>
        <v>1.4000000000000001</v>
      </c>
      <c r="R70" s="169"/>
      <c r="S70" s="169"/>
      <c r="T70" s="170"/>
      <c r="U70" s="164"/>
      <c r="V70" s="164">
        <f>SUM(V71:V91)</f>
        <v>20.12</v>
      </c>
      <c r="W70" s="164"/>
      <c r="AG70" t="s">
        <v>292</v>
      </c>
    </row>
    <row r="71" spans="1:60" outlineLevel="1" x14ac:dyDescent="0.2">
      <c r="A71" s="171">
        <v>16</v>
      </c>
      <c r="B71" s="172" t="s">
        <v>747</v>
      </c>
      <c r="C71" s="188" t="s">
        <v>748</v>
      </c>
      <c r="D71" s="173" t="s">
        <v>404</v>
      </c>
      <c r="E71" s="174">
        <v>1.05</v>
      </c>
      <c r="F71" s="175"/>
      <c r="G71" s="176">
        <f>ROUND(E71*F71,2)</f>
        <v>0</v>
      </c>
      <c r="H71" s="175"/>
      <c r="I71" s="176">
        <f>ROUND(E71*H71,2)</f>
        <v>0</v>
      </c>
      <c r="J71" s="175"/>
      <c r="K71" s="176">
        <f>ROUND(E71*J71,2)</f>
        <v>0</v>
      </c>
      <c r="L71" s="176">
        <v>15</v>
      </c>
      <c r="M71" s="176">
        <f>G71*(1+L71/100)</f>
        <v>0</v>
      </c>
      <c r="N71" s="176">
        <v>6.7000000000000002E-4</v>
      </c>
      <c r="O71" s="176">
        <f>ROUND(E71*N71,2)</f>
        <v>0</v>
      </c>
      <c r="P71" s="176">
        <v>0.18400000000000002</v>
      </c>
      <c r="Q71" s="176">
        <f>ROUND(E71*P71,2)</f>
        <v>0.19</v>
      </c>
      <c r="R71" s="176" t="s">
        <v>749</v>
      </c>
      <c r="S71" s="176" t="s">
        <v>296</v>
      </c>
      <c r="T71" s="177" t="s">
        <v>296</v>
      </c>
      <c r="U71" s="162">
        <v>0.22700000000000001</v>
      </c>
      <c r="V71" s="162">
        <f>ROUND(E71*U71,2)</f>
        <v>0.24</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4" t="s">
        <v>750</v>
      </c>
      <c r="D72" s="275"/>
      <c r="E72" s="275"/>
      <c r="F72" s="275"/>
      <c r="G72" s="275"/>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678</v>
      </c>
      <c r="AH72" s="152"/>
      <c r="AI72" s="152"/>
      <c r="AJ72" s="152"/>
      <c r="AK72" s="152"/>
      <c r="AL72" s="152"/>
      <c r="AM72" s="152"/>
      <c r="AN72" s="152"/>
      <c r="AO72" s="152"/>
      <c r="AP72" s="152"/>
      <c r="AQ72" s="152"/>
      <c r="AR72" s="152"/>
      <c r="AS72" s="152"/>
      <c r="AT72" s="152"/>
      <c r="AU72" s="152"/>
      <c r="AV72" s="152"/>
      <c r="AW72" s="152"/>
      <c r="AX72" s="152"/>
      <c r="AY72" s="152"/>
      <c r="AZ72" s="152"/>
      <c r="BA72" s="195" t="str">
        <f>C72</f>
        <v>nebo vybourání otvorů průřezové plochy přes 4 m2 v příčkách, včetně pomocného lešení o výšce podlahy do 1900 mm a pro zatížení do 1,5 kPa  (150 kg/m2),</v>
      </c>
      <c r="BB72" s="152"/>
      <c r="BC72" s="152"/>
      <c r="BD72" s="152"/>
      <c r="BE72" s="152"/>
      <c r="BF72" s="152"/>
      <c r="BG72" s="152"/>
      <c r="BH72" s="152"/>
    </row>
    <row r="73" spans="1:60" outlineLevel="1" x14ac:dyDescent="0.2">
      <c r="A73" s="159"/>
      <c r="B73" s="160"/>
      <c r="C73" s="204" t="s">
        <v>751</v>
      </c>
      <c r="D73" s="197"/>
      <c r="E73" s="198">
        <v>1.05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17</v>
      </c>
      <c r="B74" s="172" t="s">
        <v>752</v>
      </c>
      <c r="C74" s="188" t="s">
        <v>753</v>
      </c>
      <c r="D74" s="173" t="s">
        <v>404</v>
      </c>
      <c r="E74" s="174">
        <v>3.8250000000000002</v>
      </c>
      <c r="F74" s="175"/>
      <c r="G74" s="176">
        <f>ROUND(E74*F74,2)</f>
        <v>0</v>
      </c>
      <c r="H74" s="175"/>
      <c r="I74" s="176">
        <f>ROUND(E74*H74,2)</f>
        <v>0</v>
      </c>
      <c r="J74" s="175"/>
      <c r="K74" s="176">
        <f>ROUND(E74*J74,2)</f>
        <v>0</v>
      </c>
      <c r="L74" s="176">
        <v>15</v>
      </c>
      <c r="M74" s="176">
        <f>G74*(1+L74/100)</f>
        <v>0</v>
      </c>
      <c r="N74" s="176">
        <v>0</v>
      </c>
      <c r="O74" s="176">
        <f>ROUND(E74*N74,2)</f>
        <v>0</v>
      </c>
      <c r="P74" s="176">
        <v>0.02</v>
      </c>
      <c r="Q74" s="176">
        <f>ROUND(E74*P74,2)</f>
        <v>0.08</v>
      </c>
      <c r="R74" s="176" t="s">
        <v>749</v>
      </c>
      <c r="S74" s="176" t="s">
        <v>296</v>
      </c>
      <c r="T74" s="177" t="s">
        <v>296</v>
      </c>
      <c r="U74" s="162">
        <v>0.23</v>
      </c>
      <c r="V74" s="162">
        <f>ROUND(E74*U74,2)</f>
        <v>0.88</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4" t="s">
        <v>754</v>
      </c>
      <c r="D75" s="275"/>
      <c r="E75" s="275"/>
      <c r="F75" s="275"/>
      <c r="G75" s="27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678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755</v>
      </c>
      <c r="D76" s="197"/>
      <c r="E76" s="198">
        <v>1.125</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756</v>
      </c>
      <c r="D77" s="197"/>
      <c r="E77" s="198">
        <v>2.7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757</v>
      </c>
      <c r="C78" s="188" t="s">
        <v>758</v>
      </c>
      <c r="D78" s="173" t="s">
        <v>332</v>
      </c>
      <c r="E78" s="174">
        <v>3.7</v>
      </c>
      <c r="F78" s="175"/>
      <c r="G78" s="176">
        <f>ROUND(E78*F78,2)</f>
        <v>0</v>
      </c>
      <c r="H78" s="175"/>
      <c r="I78" s="176">
        <f>ROUND(E78*H78,2)</f>
        <v>0</v>
      </c>
      <c r="J78" s="175"/>
      <c r="K78" s="176">
        <f>ROUND(E78*J78,2)</f>
        <v>0</v>
      </c>
      <c r="L78" s="176">
        <v>15</v>
      </c>
      <c r="M78" s="176">
        <f>G78*(1+L78/100)</f>
        <v>0</v>
      </c>
      <c r="N78" s="176">
        <v>0</v>
      </c>
      <c r="O78" s="176">
        <f>ROUND(E78*N78,2)</f>
        <v>0</v>
      </c>
      <c r="P78" s="176">
        <v>4.0000000000000002E-4</v>
      </c>
      <c r="Q78" s="176">
        <f>ROUND(E78*P78,2)</f>
        <v>0</v>
      </c>
      <c r="R78" s="176" t="s">
        <v>749</v>
      </c>
      <c r="S78" s="176" t="s">
        <v>296</v>
      </c>
      <c r="T78" s="177" t="s">
        <v>296</v>
      </c>
      <c r="U78" s="162">
        <v>7.0000000000000007E-2</v>
      </c>
      <c r="V78" s="162">
        <f>ROUND(E78*U78,2)</f>
        <v>0.26</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759</v>
      </c>
      <c r="D79" s="197"/>
      <c r="E79" s="198">
        <v>3.7</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ht="33.75" outlineLevel="1" x14ac:dyDescent="0.2">
      <c r="A80" s="171">
        <v>19</v>
      </c>
      <c r="B80" s="172" t="s">
        <v>763</v>
      </c>
      <c r="C80" s="188" t="s">
        <v>764</v>
      </c>
      <c r="D80" s="173" t="s">
        <v>404</v>
      </c>
      <c r="E80" s="174">
        <v>2.7</v>
      </c>
      <c r="F80" s="175"/>
      <c r="G80" s="176">
        <f>ROUND(E80*F80,2)</f>
        <v>0</v>
      </c>
      <c r="H80" s="175"/>
      <c r="I80" s="176">
        <f>ROUND(E80*H80,2)</f>
        <v>0</v>
      </c>
      <c r="J80" s="175"/>
      <c r="K80" s="176">
        <f>ROUND(E80*J80,2)</f>
        <v>0</v>
      </c>
      <c r="L80" s="176">
        <v>15</v>
      </c>
      <c r="M80" s="176">
        <f>G80*(1+L80/100)</f>
        <v>0</v>
      </c>
      <c r="N80" s="176">
        <v>5.4000000000000001E-4</v>
      </c>
      <c r="O80" s="176">
        <f>ROUND(E80*N80,2)</f>
        <v>0</v>
      </c>
      <c r="P80" s="176">
        <v>0.18000000000000002</v>
      </c>
      <c r="Q80" s="176">
        <f>ROUND(E80*P80,2)</f>
        <v>0.49</v>
      </c>
      <c r="R80" s="176" t="s">
        <v>749</v>
      </c>
      <c r="S80" s="176" t="s">
        <v>296</v>
      </c>
      <c r="T80" s="177" t="s">
        <v>296</v>
      </c>
      <c r="U80" s="162">
        <v>0.30900000000000005</v>
      </c>
      <c r="V80" s="162">
        <f>ROUND(E80*U80,2)</f>
        <v>0.83</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74" t="s">
        <v>765</v>
      </c>
      <c r="D81" s="275"/>
      <c r="E81" s="275"/>
      <c r="F81" s="275"/>
      <c r="G81" s="275"/>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678</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959</v>
      </c>
      <c r="D82" s="197"/>
      <c r="E82" s="198">
        <v>2.7</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ht="22.5" outlineLevel="1" x14ac:dyDescent="0.2">
      <c r="A83" s="171">
        <v>20</v>
      </c>
      <c r="B83" s="172" t="s">
        <v>768</v>
      </c>
      <c r="C83" s="188" t="s">
        <v>769</v>
      </c>
      <c r="D83" s="173" t="s">
        <v>404</v>
      </c>
      <c r="E83" s="174">
        <v>9.3000000000000007</v>
      </c>
      <c r="F83" s="175"/>
      <c r="G83" s="176">
        <f>ROUND(E83*F83,2)</f>
        <v>0</v>
      </c>
      <c r="H83" s="175"/>
      <c r="I83" s="176">
        <f>ROUND(E83*H83,2)</f>
        <v>0</v>
      </c>
      <c r="J83" s="175"/>
      <c r="K83" s="176">
        <f>ROUND(E83*J83,2)</f>
        <v>0</v>
      </c>
      <c r="L83" s="176">
        <v>15</v>
      </c>
      <c r="M83" s="176">
        <f>G83*(1+L83/100)</f>
        <v>0</v>
      </c>
      <c r="N83" s="176">
        <v>0</v>
      </c>
      <c r="O83" s="176">
        <f>ROUND(E83*N83,2)</f>
        <v>0</v>
      </c>
      <c r="P83" s="176">
        <v>6.8000000000000005E-2</v>
      </c>
      <c r="Q83" s="176">
        <f>ROUND(E83*P83,2)</f>
        <v>0.63</v>
      </c>
      <c r="R83" s="176" t="s">
        <v>749</v>
      </c>
      <c r="S83" s="176" t="s">
        <v>296</v>
      </c>
      <c r="T83" s="177" t="s">
        <v>296</v>
      </c>
      <c r="U83" s="162">
        <v>0.30000000000000004</v>
      </c>
      <c r="V83" s="162">
        <f>ROUND(E83*U83,2)</f>
        <v>2.79</v>
      </c>
      <c r="W83" s="162"/>
      <c r="X83" s="152"/>
      <c r="Y83" s="152"/>
      <c r="Z83" s="152"/>
      <c r="AA83" s="152"/>
      <c r="AB83" s="152"/>
      <c r="AC83" s="152"/>
      <c r="AD83" s="152"/>
      <c r="AE83" s="152"/>
      <c r="AF83" s="152"/>
      <c r="AG83" s="152" t="s">
        <v>324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4" t="s">
        <v>770</v>
      </c>
      <c r="D84" s="275"/>
      <c r="E84" s="275"/>
      <c r="F84" s="275"/>
      <c r="G84" s="275"/>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678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771</v>
      </c>
      <c r="D85" s="197"/>
      <c r="E85" s="198">
        <v>10.200000000000001</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4" t="s">
        <v>772</v>
      </c>
      <c r="D86" s="197"/>
      <c r="E86" s="198">
        <v>-0.89999999999999991</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78">
        <v>21</v>
      </c>
      <c r="B87" s="179" t="s">
        <v>773</v>
      </c>
      <c r="C87" s="187" t="s">
        <v>774</v>
      </c>
      <c r="D87" s="180" t="s">
        <v>366</v>
      </c>
      <c r="E87" s="181">
        <v>1</v>
      </c>
      <c r="F87" s="182"/>
      <c r="G87" s="183">
        <f>ROUND(E87*F87,2)</f>
        <v>0</v>
      </c>
      <c r="H87" s="182"/>
      <c r="I87" s="183">
        <f>ROUND(E87*H87,2)</f>
        <v>0</v>
      </c>
      <c r="J87" s="182"/>
      <c r="K87" s="183">
        <f>ROUND(E87*J87,2)</f>
        <v>0</v>
      </c>
      <c r="L87" s="183">
        <v>15</v>
      </c>
      <c r="M87" s="183">
        <f>G87*(1+L87/100)</f>
        <v>0</v>
      </c>
      <c r="N87" s="183">
        <v>0</v>
      </c>
      <c r="O87" s="183">
        <f>ROUND(E87*N87,2)</f>
        <v>0</v>
      </c>
      <c r="P87" s="183">
        <v>9.0000000000000011E-3</v>
      </c>
      <c r="Q87" s="183">
        <f>ROUND(E87*P87,2)</f>
        <v>0.01</v>
      </c>
      <c r="R87" s="183"/>
      <c r="S87" s="183" t="s">
        <v>311</v>
      </c>
      <c r="T87" s="184" t="s">
        <v>296</v>
      </c>
      <c r="U87" s="162">
        <v>0.11700000000000001</v>
      </c>
      <c r="V87" s="162">
        <f>ROUND(E87*U87,2)</f>
        <v>0.12</v>
      </c>
      <c r="W87" s="162"/>
      <c r="X87" s="152"/>
      <c r="Y87" s="152"/>
      <c r="Z87" s="152"/>
      <c r="AA87" s="152"/>
      <c r="AB87" s="152"/>
      <c r="AC87" s="152"/>
      <c r="AD87" s="152"/>
      <c r="AE87" s="152"/>
      <c r="AF87" s="152"/>
      <c r="AG87" s="152" t="s">
        <v>324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1">
        <v>22</v>
      </c>
      <c r="B88" s="172" t="s">
        <v>775</v>
      </c>
      <c r="C88" s="188" t="s">
        <v>776</v>
      </c>
      <c r="D88" s="173" t="s">
        <v>777</v>
      </c>
      <c r="E88" s="174">
        <v>15</v>
      </c>
      <c r="F88" s="175"/>
      <c r="G88" s="176">
        <f>ROUND(E88*F88,2)</f>
        <v>0</v>
      </c>
      <c r="H88" s="175"/>
      <c r="I88" s="176">
        <f>ROUND(E88*H88,2)</f>
        <v>0</v>
      </c>
      <c r="J88" s="175"/>
      <c r="K88" s="176">
        <f>ROUND(E88*J88,2)</f>
        <v>0</v>
      </c>
      <c r="L88" s="176">
        <v>15</v>
      </c>
      <c r="M88" s="176">
        <f>G88*(1+L88/100)</f>
        <v>0</v>
      </c>
      <c r="N88" s="176">
        <v>0</v>
      </c>
      <c r="O88" s="176">
        <f>ROUND(E88*N88,2)</f>
        <v>0</v>
      </c>
      <c r="P88" s="176">
        <v>0</v>
      </c>
      <c r="Q88" s="176">
        <f>ROUND(E88*P88,2)</f>
        <v>0</v>
      </c>
      <c r="R88" s="176" t="s">
        <v>778</v>
      </c>
      <c r="S88" s="176" t="s">
        <v>296</v>
      </c>
      <c r="T88" s="177" t="s">
        <v>779</v>
      </c>
      <c r="U88" s="162">
        <v>1</v>
      </c>
      <c r="V88" s="162">
        <f>ROUND(E88*U88,2)</f>
        <v>15</v>
      </c>
      <c r="W88" s="162"/>
      <c r="X88" s="152"/>
      <c r="Y88" s="152"/>
      <c r="Z88" s="152"/>
      <c r="AA88" s="152"/>
      <c r="AB88" s="152"/>
      <c r="AC88" s="152"/>
      <c r="AD88" s="152"/>
      <c r="AE88" s="152"/>
      <c r="AF88" s="152"/>
      <c r="AG88" s="152" t="s">
        <v>780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2" t="s">
        <v>781</v>
      </c>
      <c r="D89" s="273"/>
      <c r="E89" s="273"/>
      <c r="F89" s="273"/>
      <c r="G89" s="273"/>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329</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0" t="s">
        <v>782</v>
      </c>
      <c r="D90" s="271"/>
      <c r="E90" s="271"/>
      <c r="F90" s="271"/>
      <c r="G90" s="271"/>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329</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70" t="s">
        <v>783</v>
      </c>
      <c r="D91" s="271"/>
      <c r="E91" s="271"/>
      <c r="F91" s="271"/>
      <c r="G91" s="271"/>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329</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x14ac:dyDescent="0.2">
      <c r="A92" s="165" t="s">
        <v>291</v>
      </c>
      <c r="B92" s="166" t="s">
        <v>236</v>
      </c>
      <c r="C92" s="186" t="s">
        <v>237</v>
      </c>
      <c r="D92" s="167"/>
      <c r="E92" s="168"/>
      <c r="F92" s="169"/>
      <c r="G92" s="169">
        <f>SUMIF(AG93:AG94,"&lt;&gt;NOR",G93:G94)</f>
        <v>0</v>
      </c>
      <c r="H92" s="169"/>
      <c r="I92" s="169">
        <f>SUM(I93:I94)</f>
        <v>0</v>
      </c>
      <c r="J92" s="169"/>
      <c r="K92" s="169">
        <f>SUM(K93:K94)</f>
        <v>0</v>
      </c>
      <c r="L92" s="169"/>
      <c r="M92" s="169">
        <f>SUM(M93:M94)</f>
        <v>0</v>
      </c>
      <c r="N92" s="169"/>
      <c r="O92" s="169">
        <f>SUM(O93:O94)</f>
        <v>0</v>
      </c>
      <c r="P92" s="169"/>
      <c r="Q92" s="169">
        <f>SUM(Q93:Q94)</f>
        <v>0</v>
      </c>
      <c r="R92" s="169"/>
      <c r="S92" s="169"/>
      <c r="T92" s="170"/>
      <c r="U92" s="164"/>
      <c r="V92" s="164">
        <f>SUM(V93:V94)</f>
        <v>0.92</v>
      </c>
      <c r="W92" s="164"/>
      <c r="AG92" t="s">
        <v>292</v>
      </c>
    </row>
    <row r="93" spans="1:60" ht="33.75" outlineLevel="1" x14ac:dyDescent="0.2">
      <c r="A93" s="171">
        <v>23</v>
      </c>
      <c r="B93" s="172" t="s">
        <v>784</v>
      </c>
      <c r="C93" s="188" t="s">
        <v>785</v>
      </c>
      <c r="D93" s="173" t="s">
        <v>396</v>
      </c>
      <c r="E93" s="174">
        <v>0.98067000000000004</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676</v>
      </c>
      <c r="S93" s="176" t="s">
        <v>296</v>
      </c>
      <c r="T93" s="177" t="s">
        <v>296</v>
      </c>
      <c r="U93" s="162">
        <v>0.9385</v>
      </c>
      <c r="V93" s="162">
        <f>ROUND(E93*U93,2)</f>
        <v>0.92</v>
      </c>
      <c r="W93" s="162"/>
      <c r="X93" s="152"/>
      <c r="Y93" s="152"/>
      <c r="Z93" s="152"/>
      <c r="AA93" s="152"/>
      <c r="AB93" s="152"/>
      <c r="AC93" s="152"/>
      <c r="AD93" s="152"/>
      <c r="AE93" s="152"/>
      <c r="AF93" s="152"/>
      <c r="AG93" s="152" t="s">
        <v>786</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4" t="s">
        <v>787</v>
      </c>
      <c r="D94" s="275"/>
      <c r="E94" s="275"/>
      <c r="F94" s="275"/>
      <c r="G94" s="275"/>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678</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x14ac:dyDescent="0.2">
      <c r="A95" s="165" t="s">
        <v>291</v>
      </c>
      <c r="B95" s="166" t="s">
        <v>238</v>
      </c>
      <c r="C95" s="186" t="s">
        <v>239</v>
      </c>
      <c r="D95" s="167"/>
      <c r="E95" s="168"/>
      <c r="F95" s="169"/>
      <c r="G95" s="169">
        <f>SUMIF(AG96:AG109,"&lt;&gt;NOR",G96:G109)</f>
        <v>0</v>
      </c>
      <c r="H95" s="169"/>
      <c r="I95" s="169">
        <f>SUM(I96:I109)</f>
        <v>0</v>
      </c>
      <c r="J95" s="169"/>
      <c r="K95" s="169">
        <f>SUM(K96:K109)</f>
        <v>0</v>
      </c>
      <c r="L95" s="169"/>
      <c r="M95" s="169">
        <f>SUM(M96:M109)</f>
        <v>0</v>
      </c>
      <c r="N95" s="169"/>
      <c r="O95" s="169">
        <f>SUM(O96:O109)</f>
        <v>0.04</v>
      </c>
      <c r="P95" s="169"/>
      <c r="Q95" s="169">
        <f>SUM(Q96:Q109)</f>
        <v>0</v>
      </c>
      <c r="R95" s="169"/>
      <c r="S95" s="169"/>
      <c r="T95" s="170"/>
      <c r="U95" s="164"/>
      <c r="V95" s="164">
        <f>SUM(V96:V109)</f>
        <v>7.57</v>
      </c>
      <c r="W95" s="164"/>
      <c r="AG95" t="s">
        <v>292</v>
      </c>
    </row>
    <row r="96" spans="1:60" outlineLevel="1" x14ac:dyDescent="0.2">
      <c r="A96" s="171">
        <v>24</v>
      </c>
      <c r="B96" s="172" t="s">
        <v>788</v>
      </c>
      <c r="C96" s="188" t="s">
        <v>789</v>
      </c>
      <c r="D96" s="173" t="s">
        <v>404</v>
      </c>
      <c r="E96" s="174">
        <v>9.99</v>
      </c>
      <c r="F96" s="175"/>
      <c r="G96" s="176">
        <f>ROUND(E96*F96,2)</f>
        <v>0</v>
      </c>
      <c r="H96" s="175"/>
      <c r="I96" s="176">
        <f>ROUND(E96*H96,2)</f>
        <v>0</v>
      </c>
      <c r="J96" s="175"/>
      <c r="K96" s="176">
        <f>ROUND(E96*J96,2)</f>
        <v>0</v>
      </c>
      <c r="L96" s="176">
        <v>15</v>
      </c>
      <c r="M96" s="176">
        <f>G96*(1+L96/100)</f>
        <v>0</v>
      </c>
      <c r="N96" s="176">
        <v>3.6800000000000001E-3</v>
      </c>
      <c r="O96" s="176">
        <f>ROUND(E96*N96,2)</f>
        <v>0.04</v>
      </c>
      <c r="P96" s="176">
        <v>0</v>
      </c>
      <c r="Q96" s="176">
        <f>ROUND(E96*P96,2)</f>
        <v>0</v>
      </c>
      <c r="R96" s="176" t="s">
        <v>790</v>
      </c>
      <c r="S96" s="176" t="s">
        <v>296</v>
      </c>
      <c r="T96" s="177" t="s">
        <v>296</v>
      </c>
      <c r="U96" s="162">
        <v>0.38500000000000001</v>
      </c>
      <c r="V96" s="162">
        <f>ROUND(E96*U96,2)</f>
        <v>3.85</v>
      </c>
      <c r="W96" s="162"/>
      <c r="X96" s="152"/>
      <c r="Y96" s="152"/>
      <c r="Z96" s="152"/>
      <c r="AA96" s="152"/>
      <c r="AB96" s="152"/>
      <c r="AC96" s="152"/>
      <c r="AD96" s="152"/>
      <c r="AE96" s="152"/>
      <c r="AF96" s="152"/>
      <c r="AG96" s="152" t="s">
        <v>324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04" t="s">
        <v>791</v>
      </c>
      <c r="D97" s="197"/>
      <c r="E97" s="198"/>
      <c r="F97" s="162"/>
      <c r="G97" s="162"/>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680</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04" t="s">
        <v>792</v>
      </c>
      <c r="D98" s="197"/>
      <c r="E98" s="198">
        <v>1.125</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04" t="s">
        <v>793</v>
      </c>
      <c r="D99" s="197"/>
      <c r="E99" s="198">
        <v>2.5500000000000003</v>
      </c>
      <c r="F99" s="162"/>
      <c r="G99" s="162"/>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680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04" t="s">
        <v>794</v>
      </c>
      <c r="D100" s="197"/>
      <c r="E100" s="198">
        <v>4.83</v>
      </c>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04" t="s">
        <v>795</v>
      </c>
      <c r="D101" s="197"/>
      <c r="E101" s="198">
        <v>0.93</v>
      </c>
      <c r="F101" s="162"/>
      <c r="G101" s="162"/>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680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796</v>
      </c>
      <c r="D102" s="197"/>
      <c r="E102" s="198">
        <v>0.55500000000000005</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78">
        <v>25</v>
      </c>
      <c r="B103" s="179" t="s">
        <v>797</v>
      </c>
      <c r="C103" s="187" t="s">
        <v>798</v>
      </c>
      <c r="D103" s="180" t="s">
        <v>366</v>
      </c>
      <c r="E103" s="181">
        <v>1</v>
      </c>
      <c r="F103" s="182"/>
      <c r="G103" s="183">
        <f>ROUND(E103*F103,2)</f>
        <v>0</v>
      </c>
      <c r="H103" s="182"/>
      <c r="I103" s="183">
        <f>ROUND(E103*H103,2)</f>
        <v>0</v>
      </c>
      <c r="J103" s="182"/>
      <c r="K103" s="183">
        <f>ROUND(E103*J103,2)</f>
        <v>0</v>
      </c>
      <c r="L103" s="183">
        <v>15</v>
      </c>
      <c r="M103" s="183">
        <f>G103*(1+L103/100)</f>
        <v>0</v>
      </c>
      <c r="N103" s="183">
        <v>1.6000000000000001E-4</v>
      </c>
      <c r="O103" s="183">
        <f>ROUND(E103*N103,2)</f>
        <v>0</v>
      </c>
      <c r="P103" s="183">
        <v>0</v>
      </c>
      <c r="Q103" s="183">
        <f>ROUND(E103*P103,2)</f>
        <v>0</v>
      </c>
      <c r="R103" s="183" t="s">
        <v>790</v>
      </c>
      <c r="S103" s="183" t="s">
        <v>296</v>
      </c>
      <c r="T103" s="184" t="s">
        <v>296</v>
      </c>
      <c r="U103" s="162">
        <v>0.1</v>
      </c>
      <c r="V103" s="162">
        <f>ROUND(E103*U103,2)</f>
        <v>0.1</v>
      </c>
      <c r="W103" s="162"/>
      <c r="X103" s="152"/>
      <c r="Y103" s="152"/>
      <c r="Z103" s="152"/>
      <c r="AA103" s="152"/>
      <c r="AB103" s="152"/>
      <c r="AC103" s="152"/>
      <c r="AD103" s="152"/>
      <c r="AE103" s="152"/>
      <c r="AF103" s="152"/>
      <c r="AG103" s="152" t="s">
        <v>324</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8">
        <v>26</v>
      </c>
      <c r="B104" s="179" t="s">
        <v>799</v>
      </c>
      <c r="C104" s="187" t="s">
        <v>800</v>
      </c>
      <c r="D104" s="180" t="s">
        <v>366</v>
      </c>
      <c r="E104" s="181">
        <v>11</v>
      </c>
      <c r="F104" s="182"/>
      <c r="G104" s="183">
        <f>ROUND(E104*F104,2)</f>
        <v>0</v>
      </c>
      <c r="H104" s="182"/>
      <c r="I104" s="183">
        <f>ROUND(E104*H104,2)</f>
        <v>0</v>
      </c>
      <c r="J104" s="182"/>
      <c r="K104" s="183">
        <f>ROUND(E104*J104,2)</f>
        <v>0</v>
      </c>
      <c r="L104" s="183">
        <v>15</v>
      </c>
      <c r="M104" s="183">
        <f>G104*(1+L104/100)</f>
        <v>0</v>
      </c>
      <c r="N104" s="183">
        <v>1.7000000000000001E-4</v>
      </c>
      <c r="O104" s="183">
        <f>ROUND(E104*N104,2)</f>
        <v>0</v>
      </c>
      <c r="P104" s="183">
        <v>0</v>
      </c>
      <c r="Q104" s="183">
        <f>ROUND(E104*P104,2)</f>
        <v>0</v>
      </c>
      <c r="R104" s="183" t="s">
        <v>790</v>
      </c>
      <c r="S104" s="183" t="s">
        <v>296</v>
      </c>
      <c r="T104" s="184" t="s">
        <v>296</v>
      </c>
      <c r="U104" s="162">
        <v>0.1</v>
      </c>
      <c r="V104" s="162">
        <f>ROUND(E104*U104,2)</f>
        <v>1.1000000000000001</v>
      </c>
      <c r="W104" s="162"/>
      <c r="X104" s="152"/>
      <c r="Y104" s="152"/>
      <c r="Z104" s="152"/>
      <c r="AA104" s="152"/>
      <c r="AB104" s="152"/>
      <c r="AC104" s="152"/>
      <c r="AD104" s="152"/>
      <c r="AE104" s="152"/>
      <c r="AF104" s="152"/>
      <c r="AG104" s="152" t="s">
        <v>324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71">
        <v>27</v>
      </c>
      <c r="B105" s="172" t="s">
        <v>801</v>
      </c>
      <c r="C105" s="188" t="s">
        <v>802</v>
      </c>
      <c r="D105" s="173" t="s">
        <v>332</v>
      </c>
      <c r="E105" s="174">
        <v>12.600000000000001</v>
      </c>
      <c r="F105" s="175"/>
      <c r="G105" s="176">
        <f>ROUND(E105*F105,2)</f>
        <v>0</v>
      </c>
      <c r="H105" s="175"/>
      <c r="I105" s="176">
        <f>ROUND(E105*H105,2)</f>
        <v>0</v>
      </c>
      <c r="J105" s="175"/>
      <c r="K105" s="176">
        <f>ROUND(E105*J105,2)</f>
        <v>0</v>
      </c>
      <c r="L105" s="176">
        <v>15</v>
      </c>
      <c r="M105" s="176">
        <f>G105*(1+L105/100)</f>
        <v>0</v>
      </c>
      <c r="N105" s="176">
        <v>1.1E-4</v>
      </c>
      <c r="O105" s="176">
        <f>ROUND(E105*N105,2)</f>
        <v>0</v>
      </c>
      <c r="P105" s="176">
        <v>0</v>
      </c>
      <c r="Q105" s="176">
        <f>ROUND(E105*P105,2)</f>
        <v>0</v>
      </c>
      <c r="R105" s="176" t="s">
        <v>790</v>
      </c>
      <c r="S105" s="176" t="s">
        <v>296</v>
      </c>
      <c r="T105" s="177" t="s">
        <v>296</v>
      </c>
      <c r="U105" s="162">
        <v>0.2</v>
      </c>
      <c r="V105" s="162">
        <f>ROUND(E105*U105,2)</f>
        <v>2.52</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803</v>
      </c>
      <c r="D106" s="197"/>
      <c r="E106" s="198">
        <v>8.3000000000000007</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804</v>
      </c>
      <c r="D107" s="197"/>
      <c r="E107" s="198">
        <v>4.3000000000000007</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v>28</v>
      </c>
      <c r="B108" s="160" t="s">
        <v>805</v>
      </c>
      <c r="C108" s="208" t="s">
        <v>806</v>
      </c>
      <c r="D108" s="161" t="s">
        <v>0</v>
      </c>
      <c r="E108" s="203"/>
      <c r="F108" s="163"/>
      <c r="G108" s="162">
        <f>ROUND(E108*F108,2)</f>
        <v>0</v>
      </c>
      <c r="H108" s="163"/>
      <c r="I108" s="162">
        <f>ROUND(E108*H108,2)</f>
        <v>0</v>
      </c>
      <c r="J108" s="163"/>
      <c r="K108" s="162">
        <f>ROUND(E108*J108,2)</f>
        <v>0</v>
      </c>
      <c r="L108" s="162">
        <v>15</v>
      </c>
      <c r="M108" s="162">
        <f>G108*(1+L108/100)</f>
        <v>0</v>
      </c>
      <c r="N108" s="162">
        <v>0</v>
      </c>
      <c r="O108" s="162">
        <f>ROUND(E108*N108,2)</f>
        <v>0</v>
      </c>
      <c r="P108" s="162">
        <v>0</v>
      </c>
      <c r="Q108" s="162">
        <f>ROUND(E108*P108,2)</f>
        <v>0</v>
      </c>
      <c r="R108" s="162" t="s">
        <v>790</v>
      </c>
      <c r="S108" s="162" t="s">
        <v>296</v>
      </c>
      <c r="T108" s="162" t="s">
        <v>296</v>
      </c>
      <c r="U108" s="162">
        <v>0</v>
      </c>
      <c r="V108" s="162">
        <f>ROUND(E108*U108,2)</f>
        <v>0</v>
      </c>
      <c r="W108" s="162"/>
      <c r="X108" s="152"/>
      <c r="Y108" s="152"/>
      <c r="Z108" s="152"/>
      <c r="AA108" s="152"/>
      <c r="AB108" s="152"/>
      <c r="AC108" s="152"/>
      <c r="AD108" s="152"/>
      <c r="AE108" s="152"/>
      <c r="AF108" s="152"/>
      <c r="AG108" s="152" t="s">
        <v>786</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76" t="s">
        <v>807</v>
      </c>
      <c r="D109" s="277"/>
      <c r="E109" s="277"/>
      <c r="F109" s="277"/>
      <c r="G109" s="277"/>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678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x14ac:dyDescent="0.2">
      <c r="A110" s="165" t="s">
        <v>291</v>
      </c>
      <c r="B110" s="166" t="s">
        <v>246</v>
      </c>
      <c r="C110" s="186" t="s">
        <v>247</v>
      </c>
      <c r="D110" s="167"/>
      <c r="E110" s="168"/>
      <c r="F110" s="169"/>
      <c r="G110" s="169">
        <f>SUMIF(AG111:AG113,"&lt;&gt;NOR",G111:G113)</f>
        <v>0</v>
      </c>
      <c r="H110" s="169"/>
      <c r="I110" s="169">
        <f>SUM(I111:I113)</f>
        <v>0</v>
      </c>
      <c r="J110" s="169"/>
      <c r="K110" s="169">
        <f>SUM(K111:K113)</f>
        <v>0</v>
      </c>
      <c r="L110" s="169"/>
      <c r="M110" s="169">
        <f>SUM(M111:M113)</f>
        <v>0</v>
      </c>
      <c r="N110" s="169"/>
      <c r="O110" s="169">
        <f>SUM(O111:O113)</f>
        <v>0</v>
      </c>
      <c r="P110" s="169"/>
      <c r="Q110" s="169">
        <f>SUM(Q111:Q113)</f>
        <v>0</v>
      </c>
      <c r="R110" s="169"/>
      <c r="S110" s="169"/>
      <c r="T110" s="170"/>
      <c r="U110" s="164"/>
      <c r="V110" s="164">
        <f>SUM(V111:V113)</f>
        <v>0.2</v>
      </c>
      <c r="W110" s="164"/>
      <c r="AG110" t="s">
        <v>292</v>
      </c>
    </row>
    <row r="111" spans="1:60" outlineLevel="1" x14ac:dyDescent="0.2">
      <c r="A111" s="171">
        <v>29</v>
      </c>
      <c r="B111" s="172" t="s">
        <v>808</v>
      </c>
      <c r="C111" s="188" t="s">
        <v>809</v>
      </c>
      <c r="D111" s="173" t="s">
        <v>366</v>
      </c>
      <c r="E111" s="174">
        <v>1</v>
      </c>
      <c r="F111" s="175"/>
      <c r="G111" s="176">
        <f>ROUND(E111*F111,2)</f>
        <v>0</v>
      </c>
      <c r="H111" s="175"/>
      <c r="I111" s="176">
        <f>ROUND(E111*H111,2)</f>
        <v>0</v>
      </c>
      <c r="J111" s="175"/>
      <c r="K111" s="176">
        <f>ROUND(E111*J111,2)</f>
        <v>0</v>
      </c>
      <c r="L111" s="176">
        <v>15</v>
      </c>
      <c r="M111" s="176">
        <f>G111*(1+L111/100)</f>
        <v>0</v>
      </c>
      <c r="N111" s="176">
        <v>0</v>
      </c>
      <c r="O111" s="176">
        <f>ROUND(E111*N111,2)</f>
        <v>0</v>
      </c>
      <c r="P111" s="176">
        <v>1E-3</v>
      </c>
      <c r="Q111" s="176">
        <f>ROUND(E111*P111,2)</f>
        <v>0</v>
      </c>
      <c r="R111" s="176"/>
      <c r="S111" s="176" t="s">
        <v>311</v>
      </c>
      <c r="T111" s="177" t="s">
        <v>296</v>
      </c>
      <c r="U111" s="162">
        <v>0.2</v>
      </c>
      <c r="V111" s="162">
        <f>ROUND(E111*U111,2)</f>
        <v>0.2</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v>30</v>
      </c>
      <c r="B112" s="160" t="s">
        <v>810</v>
      </c>
      <c r="C112" s="208" t="s">
        <v>811</v>
      </c>
      <c r="D112" s="161" t="s">
        <v>0</v>
      </c>
      <c r="E112" s="203"/>
      <c r="F112" s="163"/>
      <c r="G112" s="162">
        <f>ROUND(E112*F112,2)</f>
        <v>0</v>
      </c>
      <c r="H112" s="163"/>
      <c r="I112" s="162">
        <f>ROUND(E112*H112,2)</f>
        <v>0</v>
      </c>
      <c r="J112" s="163"/>
      <c r="K112" s="162">
        <f>ROUND(E112*J112,2)</f>
        <v>0</v>
      </c>
      <c r="L112" s="162">
        <v>15</v>
      </c>
      <c r="M112" s="162">
        <f>G112*(1+L112/100)</f>
        <v>0</v>
      </c>
      <c r="N112" s="162">
        <v>0</v>
      </c>
      <c r="O112" s="162">
        <f>ROUND(E112*N112,2)</f>
        <v>0</v>
      </c>
      <c r="P112" s="162">
        <v>0</v>
      </c>
      <c r="Q112" s="162">
        <f>ROUND(E112*P112,2)</f>
        <v>0</v>
      </c>
      <c r="R112" s="162" t="s">
        <v>812</v>
      </c>
      <c r="S112" s="162" t="s">
        <v>296</v>
      </c>
      <c r="T112" s="162" t="s">
        <v>296</v>
      </c>
      <c r="U112" s="162">
        <v>0</v>
      </c>
      <c r="V112" s="162">
        <f>ROUND(E112*U112,2)</f>
        <v>0</v>
      </c>
      <c r="W112" s="162"/>
      <c r="X112" s="152"/>
      <c r="Y112" s="152"/>
      <c r="Z112" s="152"/>
      <c r="AA112" s="152"/>
      <c r="AB112" s="152"/>
      <c r="AC112" s="152"/>
      <c r="AD112" s="152"/>
      <c r="AE112" s="152"/>
      <c r="AF112" s="152"/>
      <c r="AG112" s="152" t="s">
        <v>786</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76" t="s">
        <v>813</v>
      </c>
      <c r="D113" s="277"/>
      <c r="E113" s="277"/>
      <c r="F113" s="277"/>
      <c r="G113" s="277"/>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678</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x14ac:dyDescent="0.2">
      <c r="A114" s="165" t="s">
        <v>291</v>
      </c>
      <c r="B114" s="166" t="s">
        <v>248</v>
      </c>
      <c r="C114" s="186" t="s">
        <v>249</v>
      </c>
      <c r="D114" s="167"/>
      <c r="E114" s="168"/>
      <c r="F114" s="169"/>
      <c r="G114" s="169">
        <f>SUMIF(AG115:AG128,"&lt;&gt;NOR",G115:G128)</f>
        <v>0</v>
      </c>
      <c r="H114" s="169"/>
      <c r="I114" s="169">
        <f>SUM(I115:I128)</f>
        <v>0</v>
      </c>
      <c r="J114" s="169"/>
      <c r="K114" s="169">
        <f>SUM(K115:K128)</f>
        <v>0</v>
      </c>
      <c r="L114" s="169"/>
      <c r="M114" s="169">
        <f>SUM(M115:M128)</f>
        <v>0</v>
      </c>
      <c r="N114" s="169"/>
      <c r="O114" s="169">
        <f>SUM(O115:O128)</f>
        <v>0.02</v>
      </c>
      <c r="P114" s="169"/>
      <c r="Q114" s="169">
        <f>SUM(Q115:Q128)</f>
        <v>0</v>
      </c>
      <c r="R114" s="169"/>
      <c r="S114" s="169"/>
      <c r="T114" s="170"/>
      <c r="U114" s="164"/>
      <c r="V114" s="164">
        <f>SUM(V115:V128)</f>
        <v>3.56</v>
      </c>
      <c r="W114" s="164"/>
      <c r="AG114" t="s">
        <v>292</v>
      </c>
    </row>
    <row r="115" spans="1:60" ht="22.5" outlineLevel="1" x14ac:dyDescent="0.2">
      <c r="A115" s="171">
        <v>31</v>
      </c>
      <c r="B115" s="172" t="s">
        <v>814</v>
      </c>
      <c r="C115" s="188" t="s">
        <v>815</v>
      </c>
      <c r="D115" s="173" t="s">
        <v>404</v>
      </c>
      <c r="E115" s="174">
        <v>3.6750000000000003</v>
      </c>
      <c r="F115" s="175"/>
      <c r="G115" s="176">
        <f>ROUND(E115*F115,2)</f>
        <v>0</v>
      </c>
      <c r="H115" s="175"/>
      <c r="I115" s="176">
        <f>ROUND(E115*H115,2)</f>
        <v>0</v>
      </c>
      <c r="J115" s="175"/>
      <c r="K115" s="176">
        <f>ROUND(E115*J115,2)</f>
        <v>0</v>
      </c>
      <c r="L115" s="176">
        <v>15</v>
      </c>
      <c r="M115" s="176">
        <f>G115*(1+L115/100)</f>
        <v>0</v>
      </c>
      <c r="N115" s="176">
        <v>4.8300000000000001E-3</v>
      </c>
      <c r="O115" s="176">
        <f>ROUND(E115*N115,2)</f>
        <v>0.02</v>
      </c>
      <c r="P115" s="176">
        <v>0</v>
      </c>
      <c r="Q115" s="176">
        <f>ROUND(E115*P115,2)</f>
        <v>0</v>
      </c>
      <c r="R115" s="176" t="s">
        <v>816</v>
      </c>
      <c r="S115" s="176" t="s">
        <v>296</v>
      </c>
      <c r="T115" s="177" t="s">
        <v>296</v>
      </c>
      <c r="U115" s="162">
        <v>0.97000000000000008</v>
      </c>
      <c r="V115" s="162">
        <f>ROUND(E115*U115,2)</f>
        <v>3.56</v>
      </c>
      <c r="W115" s="162"/>
      <c r="X115" s="152"/>
      <c r="Y115" s="152"/>
      <c r="Z115" s="152"/>
      <c r="AA115" s="152"/>
      <c r="AB115" s="152"/>
      <c r="AC115" s="152"/>
      <c r="AD115" s="152"/>
      <c r="AE115" s="152"/>
      <c r="AF115" s="152"/>
      <c r="AG115" s="152" t="s">
        <v>324</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33.75" outlineLevel="1" x14ac:dyDescent="0.2">
      <c r="A116" s="159"/>
      <c r="B116" s="160"/>
      <c r="C116" s="272" t="s">
        <v>817</v>
      </c>
      <c r="D116" s="273"/>
      <c r="E116" s="273"/>
      <c r="F116" s="273"/>
      <c r="G116" s="273"/>
      <c r="H116" s="162"/>
      <c r="I116" s="162"/>
      <c r="J116" s="162"/>
      <c r="K116" s="162"/>
      <c r="L116" s="162"/>
      <c r="M116" s="162"/>
      <c r="N116" s="162"/>
      <c r="O116" s="162"/>
      <c r="P116" s="162"/>
      <c r="Q116" s="162"/>
      <c r="R116" s="162"/>
      <c r="S116" s="162"/>
      <c r="T116" s="162"/>
      <c r="U116" s="162"/>
      <c r="V116" s="162"/>
      <c r="W116" s="162"/>
      <c r="X116" s="152"/>
      <c r="Y116" s="152"/>
      <c r="Z116" s="152"/>
      <c r="AA116" s="152"/>
      <c r="AB116" s="152"/>
      <c r="AC116" s="152"/>
      <c r="AD116" s="152"/>
      <c r="AE116" s="152"/>
      <c r="AF116" s="152"/>
      <c r="AG116" s="152" t="s">
        <v>329</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95" t="str">
        <f>C116</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16" s="152"/>
      <c r="BC116" s="152"/>
      <c r="BD116" s="152"/>
      <c r="BE116" s="152"/>
      <c r="BF116" s="152"/>
      <c r="BG116" s="152"/>
      <c r="BH116" s="152"/>
    </row>
    <row r="117" spans="1:60" outlineLevel="1" x14ac:dyDescent="0.2">
      <c r="A117" s="159"/>
      <c r="B117" s="160"/>
      <c r="C117" s="204" t="s">
        <v>792</v>
      </c>
      <c r="D117" s="197"/>
      <c r="E117" s="198">
        <v>1.125</v>
      </c>
      <c r="F117" s="162"/>
      <c r="G117" s="162"/>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680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04" t="s">
        <v>793</v>
      </c>
      <c r="D118" s="197"/>
      <c r="E118" s="198">
        <v>2.5500000000000003</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71">
        <v>32</v>
      </c>
      <c r="B119" s="172" t="s">
        <v>818</v>
      </c>
      <c r="C119" s="188" t="s">
        <v>819</v>
      </c>
      <c r="D119" s="173" t="s">
        <v>404</v>
      </c>
      <c r="E119" s="174">
        <v>4.0425000000000004</v>
      </c>
      <c r="F119" s="175"/>
      <c r="G119" s="176">
        <f>ROUND(E119*F119,2)</f>
        <v>0</v>
      </c>
      <c r="H119" s="175"/>
      <c r="I119" s="176">
        <f>ROUND(E119*H119,2)</f>
        <v>0</v>
      </c>
      <c r="J119" s="175"/>
      <c r="K119" s="176">
        <f>ROUND(E119*J119,2)</f>
        <v>0</v>
      </c>
      <c r="L119" s="176">
        <v>15</v>
      </c>
      <c r="M119" s="176">
        <f>G119*(1+L119/100)</f>
        <v>0</v>
      </c>
      <c r="N119" s="176">
        <v>0</v>
      </c>
      <c r="O119" s="176">
        <f>ROUND(E119*N119,2)</f>
        <v>0</v>
      </c>
      <c r="P119" s="176">
        <v>0</v>
      </c>
      <c r="Q119" s="176">
        <f>ROUND(E119*P119,2)</f>
        <v>0</v>
      </c>
      <c r="R119" s="176"/>
      <c r="S119" s="176" t="s">
        <v>311</v>
      </c>
      <c r="T119" s="177" t="s">
        <v>297</v>
      </c>
      <c r="U119" s="162">
        <v>0</v>
      </c>
      <c r="V119" s="162">
        <f>ROUND(E119*U119,2)</f>
        <v>0</v>
      </c>
      <c r="W119" s="162"/>
      <c r="X119" s="152"/>
      <c r="Y119" s="152"/>
      <c r="Z119" s="152"/>
      <c r="AA119" s="152"/>
      <c r="AB119" s="152"/>
      <c r="AC119" s="152"/>
      <c r="AD119" s="152"/>
      <c r="AE119" s="152"/>
      <c r="AF119" s="152"/>
      <c r="AG119" s="152" t="s">
        <v>664</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72" t="s">
        <v>820</v>
      </c>
      <c r="D120" s="273"/>
      <c r="E120" s="273"/>
      <c r="F120" s="273"/>
      <c r="G120" s="273"/>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329</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05" t="s">
        <v>713</v>
      </c>
      <c r="D121" s="199"/>
      <c r="E121" s="200"/>
      <c r="F121" s="162"/>
      <c r="G121" s="162"/>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680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06" t="s">
        <v>821</v>
      </c>
      <c r="D122" s="199"/>
      <c r="E122" s="200">
        <v>1.125</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2</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6" t="s">
        <v>822</v>
      </c>
      <c r="D123" s="199"/>
      <c r="E123" s="200">
        <v>2.5500000000000003</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2</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07" t="s">
        <v>716</v>
      </c>
      <c r="D124" s="201"/>
      <c r="E124" s="202">
        <v>3.6750000000000003</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680</v>
      </c>
      <c r="AH124" s="152">
        <v>3</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05" t="s">
        <v>717</v>
      </c>
      <c r="D125" s="199"/>
      <c r="E125" s="200"/>
      <c r="F125" s="162"/>
      <c r="G125" s="162"/>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680</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4" t="s">
        <v>823</v>
      </c>
      <c r="D126" s="197"/>
      <c r="E126" s="198">
        <v>4.0425000000000004</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v>33</v>
      </c>
      <c r="B127" s="160" t="s">
        <v>824</v>
      </c>
      <c r="C127" s="208" t="s">
        <v>825</v>
      </c>
      <c r="D127" s="161" t="s">
        <v>0</v>
      </c>
      <c r="E127" s="203"/>
      <c r="F127" s="163"/>
      <c r="G127" s="162">
        <f>ROUND(E127*F127,2)</f>
        <v>0</v>
      </c>
      <c r="H127" s="163"/>
      <c r="I127" s="162">
        <f>ROUND(E127*H127,2)</f>
        <v>0</v>
      </c>
      <c r="J127" s="163"/>
      <c r="K127" s="162">
        <f>ROUND(E127*J127,2)</f>
        <v>0</v>
      </c>
      <c r="L127" s="162">
        <v>15</v>
      </c>
      <c r="M127" s="162">
        <f>G127*(1+L127/100)</f>
        <v>0</v>
      </c>
      <c r="N127" s="162">
        <v>0</v>
      </c>
      <c r="O127" s="162">
        <f>ROUND(E127*N127,2)</f>
        <v>0</v>
      </c>
      <c r="P127" s="162">
        <v>0</v>
      </c>
      <c r="Q127" s="162">
        <f>ROUND(E127*P127,2)</f>
        <v>0</v>
      </c>
      <c r="R127" s="162" t="s">
        <v>816</v>
      </c>
      <c r="S127" s="162" t="s">
        <v>296</v>
      </c>
      <c r="T127" s="162" t="s">
        <v>296</v>
      </c>
      <c r="U127" s="162">
        <v>0</v>
      </c>
      <c r="V127" s="162">
        <f>ROUND(E127*U127,2)</f>
        <v>0</v>
      </c>
      <c r="W127" s="162"/>
      <c r="X127" s="152"/>
      <c r="Y127" s="152"/>
      <c r="Z127" s="152"/>
      <c r="AA127" s="152"/>
      <c r="AB127" s="152"/>
      <c r="AC127" s="152"/>
      <c r="AD127" s="152"/>
      <c r="AE127" s="152"/>
      <c r="AF127" s="152"/>
      <c r="AG127" s="152" t="s">
        <v>786</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76" t="s">
        <v>813</v>
      </c>
      <c r="D128" s="277"/>
      <c r="E128" s="277"/>
      <c r="F128" s="277"/>
      <c r="G128" s="277"/>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678</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x14ac:dyDescent="0.2">
      <c r="A129" s="165" t="s">
        <v>291</v>
      </c>
      <c r="B129" s="166" t="s">
        <v>250</v>
      </c>
      <c r="C129" s="186" t="s">
        <v>251</v>
      </c>
      <c r="D129" s="167"/>
      <c r="E129" s="168"/>
      <c r="F129" s="169"/>
      <c r="G129" s="169">
        <f>SUMIF(AG130:AG132,"&lt;&gt;NOR",G130:G132)</f>
        <v>0</v>
      </c>
      <c r="H129" s="169"/>
      <c r="I129" s="169">
        <f>SUM(I130:I132)</f>
        <v>0</v>
      </c>
      <c r="J129" s="169"/>
      <c r="K129" s="169">
        <f>SUM(K130:K132)</f>
        <v>0</v>
      </c>
      <c r="L129" s="169"/>
      <c r="M129" s="169">
        <f>SUM(M130:M132)</f>
        <v>0</v>
      </c>
      <c r="N129" s="169"/>
      <c r="O129" s="169">
        <f>SUM(O130:O132)</f>
        <v>0</v>
      </c>
      <c r="P129" s="169"/>
      <c r="Q129" s="169">
        <f>SUM(Q130:Q132)</f>
        <v>0</v>
      </c>
      <c r="R129" s="169"/>
      <c r="S129" s="169"/>
      <c r="T129" s="170"/>
      <c r="U129" s="164"/>
      <c r="V129" s="164">
        <f>SUM(V130:V132)</f>
        <v>0.49</v>
      </c>
      <c r="W129" s="164"/>
      <c r="AG129" t="s">
        <v>292</v>
      </c>
    </row>
    <row r="130" spans="1:60" ht="22.5" outlineLevel="1" x14ac:dyDescent="0.2">
      <c r="A130" s="171">
        <v>34</v>
      </c>
      <c r="B130" s="172" t="s">
        <v>826</v>
      </c>
      <c r="C130" s="188" t="s">
        <v>827</v>
      </c>
      <c r="D130" s="173" t="s">
        <v>404</v>
      </c>
      <c r="E130" s="174">
        <v>3.8250000000000002</v>
      </c>
      <c r="F130" s="175"/>
      <c r="G130" s="176">
        <f>ROUND(E130*F130,2)</f>
        <v>0</v>
      </c>
      <c r="H130" s="175"/>
      <c r="I130" s="176">
        <f>ROUND(E130*H130,2)</f>
        <v>0</v>
      </c>
      <c r="J130" s="175"/>
      <c r="K130" s="176">
        <f>ROUND(E130*J130,2)</f>
        <v>0</v>
      </c>
      <c r="L130" s="176">
        <v>15</v>
      </c>
      <c r="M130" s="176">
        <f>G130*(1+L130/100)</f>
        <v>0</v>
      </c>
      <c r="N130" s="176">
        <v>0</v>
      </c>
      <c r="O130" s="176">
        <f>ROUND(E130*N130,2)</f>
        <v>0</v>
      </c>
      <c r="P130" s="176">
        <v>1E-3</v>
      </c>
      <c r="Q130" s="176">
        <f>ROUND(E130*P130,2)</f>
        <v>0</v>
      </c>
      <c r="R130" s="176" t="s">
        <v>828</v>
      </c>
      <c r="S130" s="176" t="s">
        <v>296</v>
      </c>
      <c r="T130" s="177" t="s">
        <v>296</v>
      </c>
      <c r="U130" s="162">
        <v>0.128</v>
      </c>
      <c r="V130" s="162">
        <f>ROUND(E130*U130,2)</f>
        <v>0.49</v>
      </c>
      <c r="W130" s="162"/>
      <c r="X130" s="152"/>
      <c r="Y130" s="152"/>
      <c r="Z130" s="152"/>
      <c r="AA130" s="152"/>
      <c r="AB130" s="152"/>
      <c r="AC130" s="152"/>
      <c r="AD130" s="152"/>
      <c r="AE130" s="152"/>
      <c r="AF130" s="152"/>
      <c r="AG130" s="152" t="s">
        <v>324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4" t="s">
        <v>755</v>
      </c>
      <c r="D131" s="197"/>
      <c r="E131" s="198">
        <v>1.125</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04" t="s">
        <v>756</v>
      </c>
      <c r="D132" s="197"/>
      <c r="E132" s="198">
        <v>2.7</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680</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x14ac:dyDescent="0.2">
      <c r="A133" s="165" t="s">
        <v>291</v>
      </c>
      <c r="B133" s="166" t="s">
        <v>252</v>
      </c>
      <c r="C133" s="186" t="s">
        <v>253</v>
      </c>
      <c r="D133" s="167"/>
      <c r="E133" s="168"/>
      <c r="F133" s="169"/>
      <c r="G133" s="169">
        <f>SUMIF(AG134:AG146,"&lt;&gt;NOR",G134:G146)</f>
        <v>0</v>
      </c>
      <c r="H133" s="169"/>
      <c r="I133" s="169">
        <f>SUM(I134:I146)</f>
        <v>0</v>
      </c>
      <c r="J133" s="169"/>
      <c r="K133" s="169">
        <f>SUM(K134:K146)</f>
        <v>0</v>
      </c>
      <c r="L133" s="169"/>
      <c r="M133" s="169">
        <f>SUM(M134:M146)</f>
        <v>0</v>
      </c>
      <c r="N133" s="169"/>
      <c r="O133" s="169">
        <f>SUM(O134:O146)</f>
        <v>0.09</v>
      </c>
      <c r="P133" s="169"/>
      <c r="Q133" s="169">
        <f>SUM(Q134:Q146)</f>
        <v>0</v>
      </c>
      <c r="R133" s="169"/>
      <c r="S133" s="169"/>
      <c r="T133" s="170"/>
      <c r="U133" s="164"/>
      <c r="V133" s="164">
        <f>SUM(V134:V146)</f>
        <v>18.670000000000002</v>
      </c>
      <c r="W133" s="164"/>
      <c r="AG133" t="s">
        <v>292</v>
      </c>
    </row>
    <row r="134" spans="1:60" ht="22.5" outlineLevel="1" x14ac:dyDescent="0.2">
      <c r="A134" s="171">
        <v>35</v>
      </c>
      <c r="B134" s="172" t="s">
        <v>829</v>
      </c>
      <c r="C134" s="188" t="s">
        <v>830</v>
      </c>
      <c r="D134" s="173" t="s">
        <v>404</v>
      </c>
      <c r="E134" s="174">
        <v>17.37</v>
      </c>
      <c r="F134" s="175"/>
      <c r="G134" s="176">
        <f>ROUND(E134*F134,2)</f>
        <v>0</v>
      </c>
      <c r="H134" s="175"/>
      <c r="I134" s="176">
        <f>ROUND(E134*H134,2)</f>
        <v>0</v>
      </c>
      <c r="J134" s="175"/>
      <c r="K134" s="176">
        <f>ROUND(E134*J134,2)</f>
        <v>0</v>
      </c>
      <c r="L134" s="176">
        <v>15</v>
      </c>
      <c r="M134" s="176">
        <f>G134*(1+L134/100)</f>
        <v>0</v>
      </c>
      <c r="N134" s="176">
        <v>5.0300000000000006E-3</v>
      </c>
      <c r="O134" s="176">
        <f>ROUND(E134*N134,2)</f>
        <v>0.09</v>
      </c>
      <c r="P134" s="176">
        <v>0</v>
      </c>
      <c r="Q134" s="176">
        <f>ROUND(E134*P134,2)</f>
        <v>0</v>
      </c>
      <c r="R134" s="176" t="s">
        <v>816</v>
      </c>
      <c r="S134" s="176" t="s">
        <v>296</v>
      </c>
      <c r="T134" s="177" t="s">
        <v>296</v>
      </c>
      <c r="U134" s="162">
        <v>1.0746000000000002</v>
      </c>
      <c r="V134" s="162">
        <f>ROUND(E134*U134,2)</f>
        <v>18.670000000000002</v>
      </c>
      <c r="W134" s="162"/>
      <c r="X134" s="152"/>
      <c r="Y134" s="152"/>
      <c r="Z134" s="152"/>
      <c r="AA134" s="152"/>
      <c r="AB134" s="152"/>
      <c r="AC134" s="152"/>
      <c r="AD134" s="152"/>
      <c r="AE134" s="152"/>
      <c r="AF134" s="152"/>
      <c r="AG134" s="152" t="s">
        <v>324</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33.75" outlineLevel="1" x14ac:dyDescent="0.2">
      <c r="A135" s="159"/>
      <c r="B135" s="160"/>
      <c r="C135" s="272" t="s">
        <v>909</v>
      </c>
      <c r="D135" s="273"/>
      <c r="E135" s="273"/>
      <c r="F135" s="273"/>
      <c r="G135" s="273"/>
      <c r="H135" s="162"/>
      <c r="I135" s="162"/>
      <c r="J135" s="162"/>
      <c r="K135" s="162"/>
      <c r="L135" s="162"/>
      <c r="M135" s="162"/>
      <c r="N135" s="162"/>
      <c r="O135" s="162"/>
      <c r="P135" s="162"/>
      <c r="Q135" s="162"/>
      <c r="R135" s="162"/>
      <c r="S135" s="162"/>
      <c r="T135" s="162"/>
      <c r="U135" s="162"/>
      <c r="V135" s="162"/>
      <c r="W135" s="162"/>
      <c r="X135" s="152"/>
      <c r="Y135" s="152"/>
      <c r="Z135" s="152"/>
      <c r="AA135" s="152"/>
      <c r="AB135" s="152"/>
      <c r="AC135" s="152"/>
      <c r="AD135" s="152"/>
      <c r="AE135" s="152"/>
      <c r="AF135" s="152"/>
      <c r="AG135" s="152" t="s">
        <v>329</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95" t="str">
        <f>C135</f>
        <v>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v>
      </c>
      <c r="BB135" s="152"/>
      <c r="BC135" s="152"/>
      <c r="BD135" s="152"/>
      <c r="BE135" s="152"/>
      <c r="BF135" s="152"/>
      <c r="BG135" s="152"/>
      <c r="BH135" s="152"/>
    </row>
    <row r="136" spans="1:60" outlineLevel="1" x14ac:dyDescent="0.2">
      <c r="A136" s="159"/>
      <c r="B136" s="160"/>
      <c r="C136" s="204" t="s">
        <v>832</v>
      </c>
      <c r="D136" s="197"/>
      <c r="E136" s="198">
        <v>5.16</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833</v>
      </c>
      <c r="D137" s="197"/>
      <c r="E137" s="198">
        <v>-0.72</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04" t="s">
        <v>834</v>
      </c>
      <c r="D138" s="197"/>
      <c r="E138" s="198">
        <v>4.83</v>
      </c>
      <c r="F138" s="162"/>
      <c r="G138" s="162"/>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680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204" t="s">
        <v>835</v>
      </c>
      <c r="D139" s="197"/>
      <c r="E139" s="198">
        <v>9</v>
      </c>
      <c r="F139" s="162"/>
      <c r="G139" s="162"/>
      <c r="H139" s="162"/>
      <c r="I139" s="162"/>
      <c r="J139" s="162"/>
      <c r="K139" s="162"/>
      <c r="L139" s="162"/>
      <c r="M139" s="162"/>
      <c r="N139" s="162"/>
      <c r="O139" s="162"/>
      <c r="P139" s="162"/>
      <c r="Q139" s="162"/>
      <c r="R139" s="162"/>
      <c r="S139" s="162"/>
      <c r="T139" s="162"/>
      <c r="U139" s="162"/>
      <c r="V139" s="162"/>
      <c r="W139" s="162"/>
      <c r="X139" s="152"/>
      <c r="Y139" s="152"/>
      <c r="Z139" s="152"/>
      <c r="AA139" s="152"/>
      <c r="AB139" s="152"/>
      <c r="AC139" s="152"/>
      <c r="AD139" s="152"/>
      <c r="AE139" s="152"/>
      <c r="AF139" s="152"/>
      <c r="AG139" s="152" t="s">
        <v>680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04" t="s">
        <v>836</v>
      </c>
      <c r="D140" s="197"/>
      <c r="E140" s="198">
        <v>-0.89999999999999991</v>
      </c>
      <c r="F140" s="162"/>
      <c r="G140" s="162"/>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680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71">
        <v>36</v>
      </c>
      <c r="B141" s="172" t="s">
        <v>837</v>
      </c>
      <c r="C141" s="188" t="s">
        <v>838</v>
      </c>
      <c r="D141" s="173" t="s">
        <v>332</v>
      </c>
      <c r="E141" s="174">
        <v>0.75</v>
      </c>
      <c r="F141" s="175"/>
      <c r="G141" s="176">
        <f>ROUND(E141*F141,2)</f>
        <v>0</v>
      </c>
      <c r="H141" s="175"/>
      <c r="I141" s="176">
        <f>ROUND(E141*H141,2)</f>
        <v>0</v>
      </c>
      <c r="J141" s="175"/>
      <c r="K141" s="176">
        <f>ROUND(E141*J141,2)</f>
        <v>0</v>
      </c>
      <c r="L141" s="176">
        <v>15</v>
      </c>
      <c r="M141" s="176">
        <f>G141*(1+L141/100)</f>
        <v>0</v>
      </c>
      <c r="N141" s="176">
        <v>2.4400000000000003E-3</v>
      </c>
      <c r="O141" s="176">
        <f>ROUND(E141*N141,2)</f>
        <v>0</v>
      </c>
      <c r="P141" s="176">
        <v>0</v>
      </c>
      <c r="Q141" s="176">
        <f>ROUND(E141*P141,2)</f>
        <v>0</v>
      </c>
      <c r="R141" s="176" t="s">
        <v>839</v>
      </c>
      <c r="S141" s="176" t="s">
        <v>296</v>
      </c>
      <c r="T141" s="177" t="s">
        <v>296</v>
      </c>
      <c r="U141" s="162">
        <v>0</v>
      </c>
      <c r="V141" s="162">
        <f>ROUND(E141*U141,2)</f>
        <v>0</v>
      </c>
      <c r="W141" s="162"/>
      <c r="X141" s="152"/>
      <c r="Y141" s="152"/>
      <c r="Z141" s="152"/>
      <c r="AA141" s="152"/>
      <c r="AB141" s="152"/>
      <c r="AC141" s="152"/>
      <c r="AD141" s="152"/>
      <c r="AE141" s="152"/>
      <c r="AF141" s="152"/>
      <c r="AG141" s="152" t="s">
        <v>840</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74" t="s">
        <v>841</v>
      </c>
      <c r="D142" s="275"/>
      <c r="E142" s="275"/>
      <c r="F142" s="275"/>
      <c r="G142" s="275"/>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678</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842</v>
      </c>
      <c r="D143" s="197"/>
      <c r="E143" s="198">
        <v>0.75</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71">
        <v>37</v>
      </c>
      <c r="B144" s="172" t="s">
        <v>843</v>
      </c>
      <c r="C144" s="188" t="s">
        <v>844</v>
      </c>
      <c r="D144" s="173" t="s">
        <v>404</v>
      </c>
      <c r="E144" s="174">
        <v>18.585900000000002</v>
      </c>
      <c r="F144" s="175"/>
      <c r="G144" s="176">
        <f>ROUND(E144*F144,2)</f>
        <v>0</v>
      </c>
      <c r="H144" s="175"/>
      <c r="I144" s="176">
        <f>ROUND(E144*H144,2)</f>
        <v>0</v>
      </c>
      <c r="J144" s="175"/>
      <c r="K144" s="176">
        <f>ROUND(E144*J144,2)</f>
        <v>0</v>
      </c>
      <c r="L144" s="176">
        <v>15</v>
      </c>
      <c r="M144" s="176">
        <f>G144*(1+L144/100)</f>
        <v>0</v>
      </c>
      <c r="N144" s="176">
        <v>0</v>
      </c>
      <c r="O144" s="176">
        <f>ROUND(E144*N144,2)</f>
        <v>0</v>
      </c>
      <c r="P144" s="176">
        <v>0</v>
      </c>
      <c r="Q144" s="176">
        <f>ROUND(E144*P144,2)</f>
        <v>0</v>
      </c>
      <c r="R144" s="176"/>
      <c r="S144" s="176" t="s">
        <v>311</v>
      </c>
      <c r="T144" s="177" t="s">
        <v>297</v>
      </c>
      <c r="U144" s="162">
        <v>0</v>
      </c>
      <c r="V144" s="162">
        <f>ROUND(E144*U144,2)</f>
        <v>0</v>
      </c>
      <c r="W144" s="162"/>
      <c r="X144" s="152"/>
      <c r="Y144" s="152"/>
      <c r="Z144" s="152"/>
      <c r="AA144" s="152"/>
      <c r="AB144" s="152"/>
      <c r="AC144" s="152"/>
      <c r="AD144" s="152"/>
      <c r="AE144" s="152"/>
      <c r="AF144" s="152"/>
      <c r="AG144" s="152" t="s">
        <v>664</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845</v>
      </c>
      <c r="D145" s="197"/>
      <c r="E145" s="198">
        <v>18.585900000000002</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v>38</v>
      </c>
      <c r="B146" s="160" t="s">
        <v>846</v>
      </c>
      <c r="C146" s="208" t="s">
        <v>847</v>
      </c>
      <c r="D146" s="161" t="s">
        <v>0</v>
      </c>
      <c r="E146" s="203"/>
      <c r="F146" s="163"/>
      <c r="G146" s="162">
        <f>ROUND(E146*F146,2)</f>
        <v>0</v>
      </c>
      <c r="H146" s="163"/>
      <c r="I146" s="162">
        <f>ROUND(E146*H146,2)</f>
        <v>0</v>
      </c>
      <c r="J146" s="163"/>
      <c r="K146" s="162">
        <f>ROUND(E146*J146,2)</f>
        <v>0</v>
      </c>
      <c r="L146" s="162">
        <v>15</v>
      </c>
      <c r="M146" s="162">
        <f>G146*(1+L146/100)</f>
        <v>0</v>
      </c>
      <c r="N146" s="162">
        <v>0</v>
      </c>
      <c r="O146" s="162">
        <f>ROUND(E146*N146,2)</f>
        <v>0</v>
      </c>
      <c r="P146" s="162">
        <v>0</v>
      </c>
      <c r="Q146" s="162">
        <f>ROUND(E146*P146,2)</f>
        <v>0</v>
      </c>
      <c r="R146" s="162" t="s">
        <v>816</v>
      </c>
      <c r="S146" s="162" t="s">
        <v>296</v>
      </c>
      <c r="T146" s="162" t="s">
        <v>296</v>
      </c>
      <c r="U146" s="162">
        <v>0</v>
      </c>
      <c r="V146" s="162">
        <f>ROUND(E146*U146,2)</f>
        <v>0</v>
      </c>
      <c r="W146" s="162"/>
      <c r="X146" s="152"/>
      <c r="Y146" s="152"/>
      <c r="Z146" s="152"/>
      <c r="AA146" s="152"/>
      <c r="AB146" s="152"/>
      <c r="AC146" s="152"/>
      <c r="AD146" s="152"/>
      <c r="AE146" s="152"/>
      <c r="AF146" s="152"/>
      <c r="AG146" s="152" t="s">
        <v>786</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x14ac:dyDescent="0.2">
      <c r="A147" s="165" t="s">
        <v>291</v>
      </c>
      <c r="B147" s="166" t="s">
        <v>254</v>
      </c>
      <c r="C147" s="186" t="s">
        <v>255</v>
      </c>
      <c r="D147" s="167"/>
      <c r="E147" s="168"/>
      <c r="F147" s="169"/>
      <c r="G147" s="169">
        <f>SUMIF(AG148:AG152,"&lt;&gt;NOR",G148:G152)</f>
        <v>0</v>
      </c>
      <c r="H147" s="169"/>
      <c r="I147" s="169">
        <f>SUM(I148:I152)</f>
        <v>0</v>
      </c>
      <c r="J147" s="169"/>
      <c r="K147" s="169">
        <f>SUM(K148:K152)</f>
        <v>0</v>
      </c>
      <c r="L147" s="169"/>
      <c r="M147" s="169">
        <f>SUM(M148:M152)</f>
        <v>0</v>
      </c>
      <c r="N147" s="169"/>
      <c r="O147" s="169">
        <f>SUM(O148:O152)</f>
        <v>0.01</v>
      </c>
      <c r="P147" s="169"/>
      <c r="Q147" s="169">
        <f>SUM(Q148:Q152)</f>
        <v>0</v>
      </c>
      <c r="R147" s="169"/>
      <c r="S147" s="169"/>
      <c r="T147" s="170"/>
      <c r="U147" s="164"/>
      <c r="V147" s="164">
        <f>SUM(V148:V152)</f>
        <v>0</v>
      </c>
      <c r="W147" s="164"/>
      <c r="AG147" t="s">
        <v>292</v>
      </c>
    </row>
    <row r="148" spans="1:60" outlineLevel="1" x14ac:dyDescent="0.2">
      <c r="A148" s="171">
        <v>39</v>
      </c>
      <c r="B148" s="172" t="s">
        <v>848</v>
      </c>
      <c r="C148" s="188" t="s">
        <v>849</v>
      </c>
      <c r="D148" s="173" t="s">
        <v>404</v>
      </c>
      <c r="E148" s="174">
        <v>35.906000000000006</v>
      </c>
      <c r="F148" s="175"/>
      <c r="G148" s="176">
        <f>ROUND(E148*F148,2)</f>
        <v>0</v>
      </c>
      <c r="H148" s="175"/>
      <c r="I148" s="176">
        <f>ROUND(E148*H148,2)</f>
        <v>0</v>
      </c>
      <c r="J148" s="175"/>
      <c r="K148" s="176">
        <f>ROUND(E148*J148,2)</f>
        <v>0</v>
      </c>
      <c r="L148" s="176">
        <v>15</v>
      </c>
      <c r="M148" s="176">
        <f>G148*(1+L148/100)</f>
        <v>0</v>
      </c>
      <c r="N148" s="176">
        <v>2.2000000000000001E-4</v>
      </c>
      <c r="O148" s="176">
        <f>ROUND(E148*N148,2)</f>
        <v>0.01</v>
      </c>
      <c r="P148" s="176">
        <v>0</v>
      </c>
      <c r="Q148" s="176">
        <f>ROUND(E148*P148,2)</f>
        <v>0</v>
      </c>
      <c r="R148" s="176" t="s">
        <v>839</v>
      </c>
      <c r="S148" s="176" t="s">
        <v>296</v>
      </c>
      <c r="T148" s="177" t="s">
        <v>296</v>
      </c>
      <c r="U148" s="162">
        <v>0</v>
      </c>
      <c r="V148" s="162">
        <f>ROUND(E148*U148,2)</f>
        <v>0</v>
      </c>
      <c r="W148" s="162"/>
      <c r="X148" s="152"/>
      <c r="Y148" s="152"/>
      <c r="Z148" s="152"/>
      <c r="AA148" s="152"/>
      <c r="AB148" s="152"/>
      <c r="AC148" s="152"/>
      <c r="AD148" s="152"/>
      <c r="AE148" s="152"/>
      <c r="AF148" s="152"/>
      <c r="AG148" s="152" t="s">
        <v>840</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204" t="s">
        <v>973</v>
      </c>
      <c r="D149" s="197"/>
      <c r="E149" s="198">
        <v>16.340000000000003</v>
      </c>
      <c r="F149" s="162"/>
      <c r="G149" s="162"/>
      <c r="H149" s="162"/>
      <c r="I149" s="162"/>
      <c r="J149" s="162"/>
      <c r="K149" s="162"/>
      <c r="L149" s="162"/>
      <c r="M149" s="162"/>
      <c r="N149" s="162"/>
      <c r="O149" s="162"/>
      <c r="P149" s="162"/>
      <c r="Q149" s="162"/>
      <c r="R149" s="162"/>
      <c r="S149" s="162"/>
      <c r="T149" s="162"/>
      <c r="U149" s="162"/>
      <c r="V149" s="162"/>
      <c r="W149" s="162"/>
      <c r="X149" s="152"/>
      <c r="Y149" s="152"/>
      <c r="Z149" s="152"/>
      <c r="AA149" s="152"/>
      <c r="AB149" s="152"/>
      <c r="AC149" s="152"/>
      <c r="AD149" s="152"/>
      <c r="AE149" s="152"/>
      <c r="AF149" s="152"/>
      <c r="AG149" s="152" t="s">
        <v>680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974</v>
      </c>
      <c r="D150" s="197"/>
      <c r="E150" s="198">
        <v>25.840000000000003</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204" t="s">
        <v>975</v>
      </c>
      <c r="D151" s="197"/>
      <c r="E151" s="198">
        <v>11.096</v>
      </c>
      <c r="F151" s="162"/>
      <c r="G151" s="162"/>
      <c r="H151" s="162"/>
      <c r="I151" s="162"/>
      <c r="J151" s="162"/>
      <c r="K151" s="162"/>
      <c r="L151" s="162"/>
      <c r="M151" s="162"/>
      <c r="N151" s="162"/>
      <c r="O151" s="162"/>
      <c r="P151" s="162"/>
      <c r="Q151" s="162"/>
      <c r="R151" s="162"/>
      <c r="S151" s="162"/>
      <c r="T151" s="162"/>
      <c r="U151" s="162"/>
      <c r="V151" s="162"/>
      <c r="W151" s="162"/>
      <c r="X151" s="152"/>
      <c r="Y151" s="152"/>
      <c r="Z151" s="152"/>
      <c r="AA151" s="152"/>
      <c r="AB151" s="152"/>
      <c r="AC151" s="152"/>
      <c r="AD151" s="152"/>
      <c r="AE151" s="152"/>
      <c r="AF151" s="152"/>
      <c r="AG151" s="152" t="s">
        <v>680</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04" t="s">
        <v>734</v>
      </c>
      <c r="D152" s="197"/>
      <c r="E152" s="198">
        <v>-17.369999999999997</v>
      </c>
      <c r="F152" s="162"/>
      <c r="G152" s="162"/>
      <c r="H152" s="162"/>
      <c r="I152" s="162"/>
      <c r="J152" s="162"/>
      <c r="K152" s="162"/>
      <c r="L152" s="162"/>
      <c r="M152" s="162"/>
      <c r="N152" s="162"/>
      <c r="O152" s="162"/>
      <c r="P152" s="162"/>
      <c r="Q152" s="162"/>
      <c r="R152" s="162"/>
      <c r="S152" s="162"/>
      <c r="T152" s="162"/>
      <c r="U152" s="162"/>
      <c r="V152" s="162"/>
      <c r="W152" s="162"/>
      <c r="X152" s="152"/>
      <c r="Y152" s="152"/>
      <c r="Z152" s="152"/>
      <c r="AA152" s="152"/>
      <c r="AB152" s="152"/>
      <c r="AC152" s="152"/>
      <c r="AD152" s="152"/>
      <c r="AE152" s="152"/>
      <c r="AF152" s="152"/>
      <c r="AG152" s="152" t="s">
        <v>680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x14ac:dyDescent="0.2">
      <c r="A153" s="165" t="s">
        <v>291</v>
      </c>
      <c r="B153" s="166" t="s">
        <v>256</v>
      </c>
      <c r="C153" s="186" t="s">
        <v>257</v>
      </c>
      <c r="D153" s="167"/>
      <c r="E153" s="168"/>
      <c r="F153" s="169"/>
      <c r="G153" s="169">
        <f>SUMIF(AG154:AG154,"&lt;&gt;NOR",G154:G154)</f>
        <v>0</v>
      </c>
      <c r="H153" s="169"/>
      <c r="I153" s="169">
        <f>SUM(I154:I154)</f>
        <v>0</v>
      </c>
      <c r="J153" s="169"/>
      <c r="K153" s="169">
        <f>SUM(K154:K154)</f>
        <v>0</v>
      </c>
      <c r="L153" s="169"/>
      <c r="M153" s="169">
        <f>SUM(M154:M154)</f>
        <v>0</v>
      </c>
      <c r="N153" s="169"/>
      <c r="O153" s="169">
        <f>SUM(O154:O154)</f>
        <v>0</v>
      </c>
      <c r="P153" s="169"/>
      <c r="Q153" s="169">
        <f>SUM(Q154:Q154)</f>
        <v>0</v>
      </c>
      <c r="R153" s="169"/>
      <c r="S153" s="169"/>
      <c r="T153" s="170"/>
      <c r="U153" s="164"/>
      <c r="V153" s="164">
        <f>SUM(V154:V154)</f>
        <v>0</v>
      </c>
      <c r="W153" s="164"/>
      <c r="AG153" t="s">
        <v>292</v>
      </c>
    </row>
    <row r="154" spans="1:60" ht="22.5" outlineLevel="1" x14ac:dyDescent="0.2">
      <c r="A154" s="178">
        <v>40</v>
      </c>
      <c r="B154" s="179" t="s">
        <v>850</v>
      </c>
      <c r="C154" s="187" t="s">
        <v>851</v>
      </c>
      <c r="D154" s="180" t="s">
        <v>310</v>
      </c>
      <c r="E154" s="181">
        <v>1</v>
      </c>
      <c r="F154" s="182"/>
      <c r="G154" s="183">
        <f>ROUND(E154*F154,2)</f>
        <v>0</v>
      </c>
      <c r="H154" s="182"/>
      <c r="I154" s="183">
        <f>ROUND(E154*H154,2)</f>
        <v>0</v>
      </c>
      <c r="J154" s="182"/>
      <c r="K154" s="183">
        <f>ROUND(E154*J154,2)</f>
        <v>0</v>
      </c>
      <c r="L154" s="183">
        <v>15</v>
      </c>
      <c r="M154" s="183">
        <f>G154*(1+L154/100)</f>
        <v>0</v>
      </c>
      <c r="N154" s="183">
        <v>0</v>
      </c>
      <c r="O154" s="183">
        <f>ROUND(E154*N154,2)</f>
        <v>0</v>
      </c>
      <c r="P154" s="183">
        <v>0</v>
      </c>
      <c r="Q154" s="183">
        <f>ROUND(E154*P154,2)</f>
        <v>0</v>
      </c>
      <c r="R154" s="183"/>
      <c r="S154" s="183" t="s">
        <v>311</v>
      </c>
      <c r="T154" s="184" t="s">
        <v>297</v>
      </c>
      <c r="U154" s="162">
        <v>0</v>
      </c>
      <c r="V154" s="162">
        <f>ROUND(E154*U154,2)</f>
        <v>0</v>
      </c>
      <c r="W154" s="162"/>
      <c r="X154" s="152"/>
      <c r="Y154" s="152"/>
      <c r="Z154" s="152"/>
      <c r="AA154" s="152"/>
      <c r="AB154" s="152"/>
      <c r="AC154" s="152"/>
      <c r="AD154" s="152"/>
      <c r="AE154" s="152"/>
      <c r="AF154" s="152"/>
      <c r="AG154" s="152" t="s">
        <v>664</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x14ac:dyDescent="0.2">
      <c r="A155" s="165" t="s">
        <v>291</v>
      </c>
      <c r="B155" s="166" t="s">
        <v>258</v>
      </c>
      <c r="C155" s="186" t="s">
        <v>259</v>
      </c>
      <c r="D155" s="167"/>
      <c r="E155" s="168"/>
      <c r="F155" s="169"/>
      <c r="G155" s="169">
        <f>SUMIF(AG156:AG156,"&lt;&gt;NOR",G156:G156)</f>
        <v>0</v>
      </c>
      <c r="H155" s="169"/>
      <c r="I155" s="169">
        <f>SUM(I156:I156)</f>
        <v>0</v>
      </c>
      <c r="J155" s="169"/>
      <c r="K155" s="169">
        <f>SUM(K156:K156)</f>
        <v>0</v>
      </c>
      <c r="L155" s="169"/>
      <c r="M155" s="169">
        <f>SUM(M156:M156)</f>
        <v>0</v>
      </c>
      <c r="N155" s="169"/>
      <c r="O155" s="169">
        <f>SUM(O156:O156)</f>
        <v>0</v>
      </c>
      <c r="P155" s="169"/>
      <c r="Q155" s="169">
        <f>SUM(Q156:Q156)</f>
        <v>0</v>
      </c>
      <c r="R155" s="169"/>
      <c r="S155" s="169"/>
      <c r="T155" s="170"/>
      <c r="U155" s="164"/>
      <c r="V155" s="164">
        <f>SUM(V156:V156)</f>
        <v>0</v>
      </c>
      <c r="W155" s="164"/>
      <c r="AG155" t="s">
        <v>292</v>
      </c>
    </row>
    <row r="156" spans="1:60" ht="22.5" outlineLevel="1" x14ac:dyDescent="0.2">
      <c r="A156" s="178">
        <v>41</v>
      </c>
      <c r="B156" s="179" t="s">
        <v>852</v>
      </c>
      <c r="C156" s="187" t="s">
        <v>853</v>
      </c>
      <c r="D156" s="180" t="s">
        <v>310</v>
      </c>
      <c r="E156" s="181">
        <v>6</v>
      </c>
      <c r="F156" s="182"/>
      <c r="G156" s="183">
        <f>ROUND(E156*F156,2)</f>
        <v>0</v>
      </c>
      <c r="H156" s="182"/>
      <c r="I156" s="183">
        <f>ROUND(E156*H156,2)</f>
        <v>0</v>
      </c>
      <c r="J156" s="182"/>
      <c r="K156" s="183">
        <f>ROUND(E156*J156,2)</f>
        <v>0</v>
      </c>
      <c r="L156" s="183">
        <v>15</v>
      </c>
      <c r="M156" s="183">
        <f>G156*(1+L156/100)</f>
        <v>0</v>
      </c>
      <c r="N156" s="183">
        <v>0</v>
      </c>
      <c r="O156" s="183">
        <f>ROUND(E156*N156,2)</f>
        <v>0</v>
      </c>
      <c r="P156" s="183">
        <v>0</v>
      </c>
      <c r="Q156" s="183">
        <f>ROUND(E156*P156,2)</f>
        <v>0</v>
      </c>
      <c r="R156" s="183"/>
      <c r="S156" s="183" t="s">
        <v>311</v>
      </c>
      <c r="T156" s="184" t="s">
        <v>297</v>
      </c>
      <c r="U156" s="162">
        <v>0</v>
      </c>
      <c r="V156" s="162">
        <f>ROUND(E156*U156,2)</f>
        <v>0</v>
      </c>
      <c r="W156" s="162"/>
      <c r="X156" s="152"/>
      <c r="Y156" s="152"/>
      <c r="Z156" s="152"/>
      <c r="AA156" s="152"/>
      <c r="AB156" s="152"/>
      <c r="AC156" s="152"/>
      <c r="AD156" s="152"/>
      <c r="AE156" s="152"/>
      <c r="AF156" s="152"/>
      <c r="AG156" s="152" t="s">
        <v>664</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x14ac:dyDescent="0.2">
      <c r="A157" s="165" t="s">
        <v>291</v>
      </c>
      <c r="B157" s="166" t="s">
        <v>260</v>
      </c>
      <c r="C157" s="186" t="s">
        <v>261</v>
      </c>
      <c r="D157" s="167"/>
      <c r="E157" s="168"/>
      <c r="F157" s="169"/>
      <c r="G157" s="169">
        <f>SUMIF(AG158:AG164,"&lt;&gt;NOR",G158:G164)</f>
        <v>0</v>
      </c>
      <c r="H157" s="169"/>
      <c r="I157" s="169">
        <f>SUM(I158:I164)</f>
        <v>0</v>
      </c>
      <c r="J157" s="169"/>
      <c r="K157" s="169">
        <f>SUM(K158:K164)</f>
        <v>0</v>
      </c>
      <c r="L157" s="169"/>
      <c r="M157" s="169">
        <f>SUM(M158:M164)</f>
        <v>0</v>
      </c>
      <c r="N157" s="169"/>
      <c r="O157" s="169">
        <f>SUM(O158:O164)</f>
        <v>0</v>
      </c>
      <c r="P157" s="169"/>
      <c r="Q157" s="169">
        <f>SUM(Q158:Q164)</f>
        <v>0</v>
      </c>
      <c r="R157" s="169"/>
      <c r="S157" s="169"/>
      <c r="T157" s="170"/>
      <c r="U157" s="164"/>
      <c r="V157" s="164">
        <f>SUM(V158:V164)</f>
        <v>3.77</v>
      </c>
      <c r="W157" s="164"/>
      <c r="AG157" t="s">
        <v>292</v>
      </c>
    </row>
    <row r="158" spans="1:60" ht="22.5" outlineLevel="1" x14ac:dyDescent="0.2">
      <c r="A158" s="178">
        <v>42</v>
      </c>
      <c r="B158" s="179" t="s">
        <v>976</v>
      </c>
      <c r="C158" s="187" t="s">
        <v>977</v>
      </c>
      <c r="D158" s="180" t="s">
        <v>396</v>
      </c>
      <c r="E158" s="181">
        <v>1.4034000000000002</v>
      </c>
      <c r="F158" s="182"/>
      <c r="G158" s="183">
        <f t="shared" ref="G158:G164" si="0">ROUND(E158*F158,2)</f>
        <v>0</v>
      </c>
      <c r="H158" s="182"/>
      <c r="I158" s="183">
        <f t="shared" ref="I158:I164" si="1">ROUND(E158*H158,2)</f>
        <v>0</v>
      </c>
      <c r="J158" s="182"/>
      <c r="K158" s="183">
        <f t="shared" ref="K158:K164" si="2">ROUND(E158*J158,2)</f>
        <v>0</v>
      </c>
      <c r="L158" s="183">
        <v>15</v>
      </c>
      <c r="M158" s="183">
        <f t="shared" ref="M158:M164" si="3">G158*(1+L158/100)</f>
        <v>0</v>
      </c>
      <c r="N158" s="183">
        <v>0</v>
      </c>
      <c r="O158" s="183">
        <f t="shared" ref="O158:O164" si="4">ROUND(E158*N158,2)</f>
        <v>0</v>
      </c>
      <c r="P158" s="183">
        <v>0</v>
      </c>
      <c r="Q158" s="183">
        <f t="shared" ref="Q158:Q164" si="5">ROUND(E158*P158,2)</f>
        <v>0</v>
      </c>
      <c r="R158" s="183" t="s">
        <v>749</v>
      </c>
      <c r="S158" s="183" t="s">
        <v>296</v>
      </c>
      <c r="T158" s="184" t="s">
        <v>296</v>
      </c>
      <c r="U158" s="162">
        <v>0.93300000000000005</v>
      </c>
      <c r="V158" s="162">
        <f t="shared" ref="V158:V164" si="6">ROUND(E158*U158,2)</f>
        <v>1.31</v>
      </c>
      <c r="W158" s="162"/>
      <c r="X158" s="152"/>
      <c r="Y158" s="152"/>
      <c r="Z158" s="152"/>
      <c r="AA158" s="152"/>
      <c r="AB158" s="152"/>
      <c r="AC158" s="152"/>
      <c r="AD158" s="152"/>
      <c r="AE158" s="152"/>
      <c r="AF158" s="152"/>
      <c r="AG158" s="152" t="s">
        <v>856</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78">
        <v>43</v>
      </c>
      <c r="B159" s="179" t="s">
        <v>854</v>
      </c>
      <c r="C159" s="187" t="s">
        <v>855</v>
      </c>
      <c r="D159" s="180" t="s">
        <v>396</v>
      </c>
      <c r="E159" s="181">
        <v>1.4034000000000002</v>
      </c>
      <c r="F159" s="182"/>
      <c r="G159" s="183">
        <f t="shared" si="0"/>
        <v>0</v>
      </c>
      <c r="H159" s="182"/>
      <c r="I159" s="183">
        <f t="shared" si="1"/>
        <v>0</v>
      </c>
      <c r="J159" s="182"/>
      <c r="K159" s="183">
        <f t="shared" si="2"/>
        <v>0</v>
      </c>
      <c r="L159" s="183">
        <v>15</v>
      </c>
      <c r="M159" s="183">
        <f t="shared" si="3"/>
        <v>0</v>
      </c>
      <c r="N159" s="183">
        <v>0</v>
      </c>
      <c r="O159" s="183">
        <f t="shared" si="4"/>
        <v>0</v>
      </c>
      <c r="P159" s="183">
        <v>0</v>
      </c>
      <c r="Q159" s="183">
        <f t="shared" si="5"/>
        <v>0</v>
      </c>
      <c r="R159" s="183" t="s">
        <v>749</v>
      </c>
      <c r="S159" s="183" t="s">
        <v>296</v>
      </c>
      <c r="T159" s="184" t="s">
        <v>296</v>
      </c>
      <c r="U159" s="162">
        <v>0.49000000000000005</v>
      </c>
      <c r="V159" s="162">
        <f t="shared" si="6"/>
        <v>0.69</v>
      </c>
      <c r="W159" s="162"/>
      <c r="X159" s="152"/>
      <c r="Y159" s="152"/>
      <c r="Z159" s="152"/>
      <c r="AA159" s="152"/>
      <c r="AB159" s="152"/>
      <c r="AC159" s="152"/>
      <c r="AD159" s="152"/>
      <c r="AE159" s="152"/>
      <c r="AF159" s="152"/>
      <c r="AG159" s="152" t="s">
        <v>856</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78">
        <v>44</v>
      </c>
      <c r="B160" s="179" t="s">
        <v>857</v>
      </c>
      <c r="C160" s="187" t="s">
        <v>858</v>
      </c>
      <c r="D160" s="180" t="s">
        <v>396</v>
      </c>
      <c r="E160" s="181">
        <v>33.681720000000006</v>
      </c>
      <c r="F160" s="182"/>
      <c r="G160" s="183">
        <f t="shared" si="0"/>
        <v>0</v>
      </c>
      <c r="H160" s="182"/>
      <c r="I160" s="183">
        <f t="shared" si="1"/>
        <v>0</v>
      </c>
      <c r="J160" s="182"/>
      <c r="K160" s="183">
        <f t="shared" si="2"/>
        <v>0</v>
      </c>
      <c r="L160" s="183">
        <v>15</v>
      </c>
      <c r="M160" s="183">
        <f t="shared" si="3"/>
        <v>0</v>
      </c>
      <c r="N160" s="183">
        <v>0</v>
      </c>
      <c r="O160" s="183">
        <f t="shared" si="4"/>
        <v>0</v>
      </c>
      <c r="P160" s="183">
        <v>0</v>
      </c>
      <c r="Q160" s="183">
        <f t="shared" si="5"/>
        <v>0</v>
      </c>
      <c r="R160" s="183" t="s">
        <v>749</v>
      </c>
      <c r="S160" s="183" t="s">
        <v>296</v>
      </c>
      <c r="T160" s="184" t="s">
        <v>296</v>
      </c>
      <c r="U160" s="162">
        <v>0</v>
      </c>
      <c r="V160" s="162">
        <f t="shared" si="6"/>
        <v>0</v>
      </c>
      <c r="W160" s="162"/>
      <c r="X160" s="152"/>
      <c r="Y160" s="152"/>
      <c r="Z160" s="152"/>
      <c r="AA160" s="152"/>
      <c r="AB160" s="152"/>
      <c r="AC160" s="152"/>
      <c r="AD160" s="152"/>
      <c r="AE160" s="152"/>
      <c r="AF160" s="152"/>
      <c r="AG160" s="152" t="s">
        <v>856</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8">
        <v>45</v>
      </c>
      <c r="B161" s="179" t="s">
        <v>859</v>
      </c>
      <c r="C161" s="187" t="s">
        <v>860</v>
      </c>
      <c r="D161" s="180" t="s">
        <v>396</v>
      </c>
      <c r="E161" s="181">
        <v>1.4034000000000002</v>
      </c>
      <c r="F161" s="182"/>
      <c r="G161" s="183">
        <f t="shared" si="0"/>
        <v>0</v>
      </c>
      <c r="H161" s="182"/>
      <c r="I161" s="183">
        <f t="shared" si="1"/>
        <v>0</v>
      </c>
      <c r="J161" s="182"/>
      <c r="K161" s="183">
        <f t="shared" si="2"/>
        <v>0</v>
      </c>
      <c r="L161" s="183">
        <v>15</v>
      </c>
      <c r="M161" s="183">
        <f t="shared" si="3"/>
        <v>0</v>
      </c>
      <c r="N161" s="183">
        <v>0</v>
      </c>
      <c r="O161" s="183">
        <f t="shared" si="4"/>
        <v>0</v>
      </c>
      <c r="P161" s="183">
        <v>0</v>
      </c>
      <c r="Q161" s="183">
        <f t="shared" si="5"/>
        <v>0</v>
      </c>
      <c r="R161" s="183" t="s">
        <v>749</v>
      </c>
      <c r="S161" s="183" t="s">
        <v>296</v>
      </c>
      <c r="T161" s="184" t="s">
        <v>296</v>
      </c>
      <c r="U161" s="162">
        <v>0.94200000000000006</v>
      </c>
      <c r="V161" s="162">
        <f t="shared" si="6"/>
        <v>1.32</v>
      </c>
      <c r="W161" s="162"/>
      <c r="X161" s="152"/>
      <c r="Y161" s="152"/>
      <c r="Z161" s="152"/>
      <c r="AA161" s="152"/>
      <c r="AB161" s="152"/>
      <c r="AC161" s="152"/>
      <c r="AD161" s="152"/>
      <c r="AE161" s="152"/>
      <c r="AF161" s="152"/>
      <c r="AG161" s="152" t="s">
        <v>856</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x14ac:dyDescent="0.2">
      <c r="A162" s="178">
        <v>46</v>
      </c>
      <c r="B162" s="179" t="s">
        <v>861</v>
      </c>
      <c r="C162" s="187" t="s">
        <v>862</v>
      </c>
      <c r="D162" s="180" t="s">
        <v>396</v>
      </c>
      <c r="E162" s="181">
        <v>4.2102200000000005</v>
      </c>
      <c r="F162" s="182"/>
      <c r="G162" s="183">
        <f t="shared" si="0"/>
        <v>0</v>
      </c>
      <c r="H162" s="182"/>
      <c r="I162" s="183">
        <f t="shared" si="1"/>
        <v>0</v>
      </c>
      <c r="J162" s="182"/>
      <c r="K162" s="183">
        <f t="shared" si="2"/>
        <v>0</v>
      </c>
      <c r="L162" s="183">
        <v>15</v>
      </c>
      <c r="M162" s="183">
        <f t="shared" si="3"/>
        <v>0</v>
      </c>
      <c r="N162" s="183">
        <v>0</v>
      </c>
      <c r="O162" s="183">
        <f t="shared" si="4"/>
        <v>0</v>
      </c>
      <c r="P162" s="183">
        <v>0</v>
      </c>
      <c r="Q162" s="183">
        <f t="shared" si="5"/>
        <v>0</v>
      </c>
      <c r="R162" s="183" t="s">
        <v>749</v>
      </c>
      <c r="S162" s="183" t="s">
        <v>296</v>
      </c>
      <c r="T162" s="184" t="s">
        <v>296</v>
      </c>
      <c r="U162" s="162">
        <v>0.10500000000000001</v>
      </c>
      <c r="V162" s="162">
        <f t="shared" si="6"/>
        <v>0.44</v>
      </c>
      <c r="W162" s="162"/>
      <c r="X162" s="152"/>
      <c r="Y162" s="152"/>
      <c r="Z162" s="152"/>
      <c r="AA162" s="152"/>
      <c r="AB162" s="152"/>
      <c r="AC162" s="152"/>
      <c r="AD162" s="152"/>
      <c r="AE162" s="152"/>
      <c r="AF162" s="152"/>
      <c r="AG162" s="152" t="s">
        <v>856</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outlineLevel="1" x14ac:dyDescent="0.2">
      <c r="A163" s="178">
        <v>47</v>
      </c>
      <c r="B163" s="179" t="s">
        <v>863</v>
      </c>
      <c r="C163" s="187" t="s">
        <v>864</v>
      </c>
      <c r="D163" s="180" t="s">
        <v>396</v>
      </c>
      <c r="E163" s="181">
        <v>1.4034000000000002</v>
      </c>
      <c r="F163" s="182"/>
      <c r="G163" s="183">
        <f t="shared" si="0"/>
        <v>0</v>
      </c>
      <c r="H163" s="182"/>
      <c r="I163" s="183">
        <f t="shared" si="1"/>
        <v>0</v>
      </c>
      <c r="J163" s="182"/>
      <c r="K163" s="183">
        <f t="shared" si="2"/>
        <v>0</v>
      </c>
      <c r="L163" s="183">
        <v>15</v>
      </c>
      <c r="M163" s="183">
        <f t="shared" si="3"/>
        <v>0</v>
      </c>
      <c r="N163" s="183">
        <v>0</v>
      </c>
      <c r="O163" s="183">
        <f t="shared" si="4"/>
        <v>0</v>
      </c>
      <c r="P163" s="183">
        <v>0</v>
      </c>
      <c r="Q163" s="183">
        <f t="shared" si="5"/>
        <v>0</v>
      </c>
      <c r="R163" s="183" t="s">
        <v>749</v>
      </c>
      <c r="S163" s="183" t="s">
        <v>296</v>
      </c>
      <c r="T163" s="184" t="s">
        <v>296</v>
      </c>
      <c r="U163" s="162">
        <v>0</v>
      </c>
      <c r="V163" s="162">
        <f t="shared" si="6"/>
        <v>0</v>
      </c>
      <c r="W163" s="162"/>
      <c r="X163" s="152"/>
      <c r="Y163" s="152"/>
      <c r="Z163" s="152"/>
      <c r="AA163" s="152"/>
      <c r="AB163" s="152"/>
      <c r="AC163" s="152"/>
      <c r="AD163" s="152"/>
      <c r="AE163" s="152"/>
      <c r="AF163" s="152"/>
      <c r="AG163" s="152" t="s">
        <v>856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1">
        <v>48</v>
      </c>
      <c r="B164" s="172" t="s">
        <v>865</v>
      </c>
      <c r="C164" s="188" t="s">
        <v>866</v>
      </c>
      <c r="D164" s="173" t="s">
        <v>396</v>
      </c>
      <c r="E164" s="174">
        <v>1.4034000000000002</v>
      </c>
      <c r="F164" s="175"/>
      <c r="G164" s="176">
        <f t="shared" si="0"/>
        <v>0</v>
      </c>
      <c r="H164" s="175"/>
      <c r="I164" s="176">
        <f t="shared" si="1"/>
        <v>0</v>
      </c>
      <c r="J164" s="175"/>
      <c r="K164" s="176">
        <f t="shared" si="2"/>
        <v>0</v>
      </c>
      <c r="L164" s="176">
        <v>15</v>
      </c>
      <c r="M164" s="176">
        <f t="shared" si="3"/>
        <v>0</v>
      </c>
      <c r="N164" s="176">
        <v>0</v>
      </c>
      <c r="O164" s="176">
        <f t="shared" si="4"/>
        <v>0</v>
      </c>
      <c r="P164" s="176">
        <v>0</v>
      </c>
      <c r="Q164" s="176">
        <f t="shared" si="5"/>
        <v>0</v>
      </c>
      <c r="R164" s="176"/>
      <c r="S164" s="176" t="s">
        <v>296</v>
      </c>
      <c r="T164" s="177" t="s">
        <v>296</v>
      </c>
      <c r="U164" s="162">
        <v>6.0000000000000001E-3</v>
      </c>
      <c r="V164" s="162">
        <f t="shared" si="6"/>
        <v>0.01</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x14ac:dyDescent="0.2">
      <c r="A165" s="5"/>
      <c r="B165" s="6"/>
      <c r="C165" s="189"/>
      <c r="D165" s="8"/>
      <c r="E165" s="5"/>
      <c r="F165" s="5"/>
      <c r="G165" s="5"/>
      <c r="H165" s="5"/>
      <c r="I165" s="5"/>
      <c r="J165" s="5"/>
      <c r="K165" s="5"/>
      <c r="L165" s="5"/>
      <c r="M165" s="5"/>
      <c r="N165" s="5"/>
      <c r="O165" s="5"/>
      <c r="P165" s="5"/>
      <c r="Q165" s="5"/>
      <c r="R165" s="5"/>
      <c r="S165" s="5"/>
      <c r="T165" s="5"/>
      <c r="U165" s="5"/>
      <c r="V165" s="5"/>
      <c r="W165" s="5"/>
      <c r="AE165">
        <v>15</v>
      </c>
      <c r="AF165">
        <v>21</v>
      </c>
    </row>
    <row r="166" spans="1:60" x14ac:dyDescent="0.2">
      <c r="A166" s="155"/>
      <c r="B166" s="156" t="s">
        <v>29</v>
      </c>
      <c r="C166" s="190"/>
      <c r="D166" s="157"/>
      <c r="E166" s="158"/>
      <c r="F166" s="158"/>
      <c r="G166" s="185">
        <f>G8+G26+G63+G70+G92+G95+G110+G114+G129+G133+G147+G153+G155+G157</f>
        <v>0</v>
      </c>
      <c r="H166" s="5"/>
      <c r="I166" s="5"/>
      <c r="J166" s="5"/>
      <c r="K166" s="5"/>
      <c r="L166" s="5"/>
      <c r="M166" s="5"/>
      <c r="N166" s="5"/>
      <c r="O166" s="5"/>
      <c r="P166" s="5"/>
      <c r="Q166" s="5"/>
      <c r="R166" s="5"/>
      <c r="S166" s="5"/>
      <c r="T166" s="5"/>
      <c r="U166" s="5"/>
      <c r="V166" s="5"/>
      <c r="W166" s="5"/>
      <c r="AE166">
        <f>SUMIF(L7:L164,AE165,G7:G164)</f>
        <v>0</v>
      </c>
      <c r="AF166">
        <f>SUMIF(L7:L164,AF165,G7:G164)</f>
        <v>0</v>
      </c>
      <c r="AG166" t="s">
        <v>319</v>
      </c>
    </row>
    <row r="167" spans="1:60" x14ac:dyDescent="0.2">
      <c r="C167" s="191"/>
      <c r="D167" s="143"/>
      <c r="AG167" t="s">
        <v>320</v>
      </c>
    </row>
    <row r="168" spans="1:60" x14ac:dyDescent="0.2">
      <c r="D168" s="143"/>
    </row>
    <row r="169" spans="1:60" x14ac:dyDescent="0.2">
      <c r="D169" s="143"/>
    </row>
    <row r="170" spans="1:60" x14ac:dyDescent="0.2">
      <c r="D170" s="143"/>
    </row>
    <row r="171" spans="1:60" x14ac:dyDescent="0.2">
      <c r="D171" s="143"/>
    </row>
    <row r="172" spans="1:60" x14ac:dyDescent="0.2">
      <c r="D172" s="143"/>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3EnmMqbhdDG/RK9vUtOOFo+wNUbNCURKFSXGSYtbWNTRp4tjUaWpMV6rM6Y9Qb0csB258XokKPIbXjoQ0meCRQ==" saltValue="YdZm1q+ZClXQWZsfsCJ2jQ==" spinCount="100000" sheet="1"/>
  <mergeCells count="30">
    <mergeCell ref="C13:G13"/>
    <mergeCell ref="A1:G1"/>
    <mergeCell ref="C2:G2"/>
    <mergeCell ref="C3:G3"/>
    <mergeCell ref="C4:G4"/>
    <mergeCell ref="C10:G10"/>
    <mergeCell ref="C81:G81"/>
    <mergeCell ref="C16:G16"/>
    <mergeCell ref="C17:G17"/>
    <mergeCell ref="C22:G22"/>
    <mergeCell ref="C28:G28"/>
    <mergeCell ref="C31:G31"/>
    <mergeCell ref="C33:G33"/>
    <mergeCell ref="C37:G37"/>
    <mergeCell ref="C45:G45"/>
    <mergeCell ref="C65:G65"/>
    <mergeCell ref="C72:G72"/>
    <mergeCell ref="C75:G75"/>
    <mergeCell ref="C142:G142"/>
    <mergeCell ref="C84:G84"/>
    <mergeCell ref="C89:G89"/>
    <mergeCell ref="C90:G90"/>
    <mergeCell ref="C91:G91"/>
    <mergeCell ref="C94:G94"/>
    <mergeCell ref="C109:G109"/>
    <mergeCell ref="C113:G113"/>
    <mergeCell ref="C116:G116"/>
    <mergeCell ref="C120:G120"/>
    <mergeCell ref="C128:G128"/>
    <mergeCell ref="C135:G13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89</v>
      </c>
      <c r="C3" s="264" t="s">
        <v>90</v>
      </c>
      <c r="D3" s="265"/>
      <c r="E3" s="265"/>
      <c r="F3" s="265"/>
      <c r="G3" s="266"/>
      <c r="AC3" s="90" t="s">
        <v>267</v>
      </c>
      <c r="AG3" t="s">
        <v>269</v>
      </c>
    </row>
    <row r="4" spans="1:60" ht="24.95" customHeight="1" x14ac:dyDescent="0.2">
      <c r="A4" s="145" t="s">
        <v>9</v>
      </c>
      <c r="B4" s="146" t="s">
        <v>87</v>
      </c>
      <c r="C4" s="267" t="s">
        <v>91</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226</v>
      </c>
      <c r="C8" s="186" t="s">
        <v>227</v>
      </c>
      <c r="D8" s="167"/>
      <c r="E8" s="168"/>
      <c r="F8" s="169"/>
      <c r="G8" s="169">
        <f>SUMIF(AG9:AG11,"&lt;&gt;NOR",G9:G11)</f>
        <v>0</v>
      </c>
      <c r="H8" s="169"/>
      <c r="I8" s="169">
        <f>SUM(I9:I11)</f>
        <v>0</v>
      </c>
      <c r="J8" s="169"/>
      <c r="K8" s="169">
        <f>SUM(K9:K11)</f>
        <v>0</v>
      </c>
      <c r="L8" s="169"/>
      <c r="M8" s="169">
        <f>SUM(M9:M11)</f>
        <v>0</v>
      </c>
      <c r="N8" s="169"/>
      <c r="O8" s="169">
        <f>SUM(O9:O11)</f>
        <v>0</v>
      </c>
      <c r="P8" s="169"/>
      <c r="Q8" s="169">
        <f>SUM(Q9:Q11)</f>
        <v>0</v>
      </c>
      <c r="R8" s="169"/>
      <c r="S8" s="169"/>
      <c r="T8" s="170"/>
      <c r="U8" s="164"/>
      <c r="V8" s="164">
        <f>SUM(V9:V11)</f>
        <v>0</v>
      </c>
      <c r="W8" s="164"/>
      <c r="AG8" t="s">
        <v>292</v>
      </c>
    </row>
    <row r="9" spans="1:60" outlineLevel="1" x14ac:dyDescent="0.2">
      <c r="A9" s="178">
        <v>1</v>
      </c>
      <c r="B9" s="179" t="s">
        <v>867</v>
      </c>
      <c r="C9" s="187" t="s">
        <v>978</v>
      </c>
      <c r="D9" s="180" t="s">
        <v>310</v>
      </c>
      <c r="E9" s="181">
        <v>1</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1">
        <v>2</v>
      </c>
      <c r="B10" s="172" t="s">
        <v>871</v>
      </c>
      <c r="C10" s="188" t="s">
        <v>979</v>
      </c>
      <c r="D10" s="173"/>
      <c r="E10" s="174">
        <v>0</v>
      </c>
      <c r="F10" s="175"/>
      <c r="G10" s="176">
        <f>ROUND(E10*F10,2)</f>
        <v>0</v>
      </c>
      <c r="H10" s="175"/>
      <c r="I10" s="176">
        <f>ROUND(E10*H10,2)</f>
        <v>0</v>
      </c>
      <c r="J10" s="175"/>
      <c r="K10" s="176">
        <f>ROUND(E10*J10,2)</f>
        <v>0</v>
      </c>
      <c r="L10" s="176">
        <v>15</v>
      </c>
      <c r="M10" s="176">
        <f>G10*(1+L10/100)</f>
        <v>0</v>
      </c>
      <c r="N10" s="176">
        <v>0</v>
      </c>
      <c r="O10" s="176">
        <f>ROUND(E10*N10,2)</f>
        <v>0</v>
      </c>
      <c r="P10" s="176">
        <v>0</v>
      </c>
      <c r="Q10" s="176">
        <f>ROUND(E10*P10,2)</f>
        <v>0</v>
      </c>
      <c r="R10" s="176"/>
      <c r="S10" s="176" t="s">
        <v>311</v>
      </c>
      <c r="T10" s="177" t="s">
        <v>297</v>
      </c>
      <c r="U10" s="162">
        <v>0</v>
      </c>
      <c r="V10" s="162">
        <f>ROUND(E10*U10,2)</f>
        <v>0</v>
      </c>
      <c r="W10" s="162"/>
      <c r="X10" s="152"/>
      <c r="Y10" s="152"/>
      <c r="Z10" s="152"/>
      <c r="AA10" s="152"/>
      <c r="AB10" s="152"/>
      <c r="AC10" s="152"/>
      <c r="AD10" s="152"/>
      <c r="AE10" s="152"/>
      <c r="AF10" s="152"/>
      <c r="AG10" s="152" t="s">
        <v>901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2" t="s">
        <v>911</v>
      </c>
      <c r="D11" s="273"/>
      <c r="E11" s="273"/>
      <c r="F11" s="273"/>
      <c r="G11" s="273"/>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329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5" t="s">
        <v>291</v>
      </c>
      <c r="B12" s="166" t="s">
        <v>196</v>
      </c>
      <c r="C12" s="186" t="s">
        <v>187</v>
      </c>
      <c r="D12" s="167"/>
      <c r="E12" s="168"/>
      <c r="F12" s="169"/>
      <c r="G12" s="169">
        <f>SUMIF(AG13:AG26,"&lt;&gt;NOR",G13:G26)</f>
        <v>0</v>
      </c>
      <c r="H12" s="169"/>
      <c r="I12" s="169">
        <f>SUM(I13:I26)</f>
        <v>0</v>
      </c>
      <c r="J12" s="169"/>
      <c r="K12" s="169">
        <f>SUM(K13:K26)</f>
        <v>0</v>
      </c>
      <c r="L12" s="169"/>
      <c r="M12" s="169">
        <f>SUM(M13:M26)</f>
        <v>0</v>
      </c>
      <c r="N12" s="169"/>
      <c r="O12" s="169">
        <f>SUM(O13:O26)</f>
        <v>0</v>
      </c>
      <c r="P12" s="169"/>
      <c r="Q12" s="169">
        <f>SUM(Q13:Q26)</f>
        <v>0</v>
      </c>
      <c r="R12" s="169"/>
      <c r="S12" s="169"/>
      <c r="T12" s="170"/>
      <c r="U12" s="164"/>
      <c r="V12" s="164">
        <f>SUM(V13:V26)</f>
        <v>0</v>
      </c>
      <c r="W12" s="164"/>
      <c r="AG12" t="s">
        <v>292</v>
      </c>
    </row>
    <row r="13" spans="1:60" outlineLevel="1" x14ac:dyDescent="0.2">
      <c r="A13" s="178">
        <v>3</v>
      </c>
      <c r="B13" s="179" t="s">
        <v>873</v>
      </c>
      <c r="C13" s="187" t="s">
        <v>872</v>
      </c>
      <c r="D13" s="180" t="s">
        <v>332</v>
      </c>
      <c r="E13" s="181">
        <v>15</v>
      </c>
      <c r="F13" s="182"/>
      <c r="G13" s="183">
        <f t="shared" ref="G13:G26" si="0">ROUND(E13*F13,2)</f>
        <v>0</v>
      </c>
      <c r="H13" s="182"/>
      <c r="I13" s="183">
        <f t="shared" ref="I13:I26" si="1">ROUND(E13*H13,2)</f>
        <v>0</v>
      </c>
      <c r="J13" s="182"/>
      <c r="K13" s="183">
        <f t="shared" ref="K13:K26" si="2">ROUND(E13*J13,2)</f>
        <v>0</v>
      </c>
      <c r="L13" s="183">
        <v>15</v>
      </c>
      <c r="M13" s="183">
        <f t="shared" ref="M13:M26" si="3">G13*(1+L13/100)</f>
        <v>0</v>
      </c>
      <c r="N13" s="183">
        <v>0</v>
      </c>
      <c r="O13" s="183">
        <f t="shared" ref="O13:O26" si="4">ROUND(E13*N13,2)</f>
        <v>0</v>
      </c>
      <c r="P13" s="183">
        <v>0</v>
      </c>
      <c r="Q13" s="183">
        <f t="shared" ref="Q13:Q26" si="5">ROUND(E13*P13,2)</f>
        <v>0</v>
      </c>
      <c r="R13" s="183"/>
      <c r="S13" s="183" t="s">
        <v>311</v>
      </c>
      <c r="T13" s="184" t="s">
        <v>297</v>
      </c>
      <c r="U13" s="162">
        <v>0</v>
      </c>
      <c r="V13" s="162">
        <f t="shared" ref="V13:V26" si="6">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874</v>
      </c>
      <c r="D14" s="180" t="s">
        <v>332</v>
      </c>
      <c r="E14" s="181">
        <v>28</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876</v>
      </c>
      <c r="D15" s="180" t="s">
        <v>332</v>
      </c>
      <c r="E15" s="181">
        <v>23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878</v>
      </c>
      <c r="D16" s="180" t="s">
        <v>332</v>
      </c>
      <c r="E16" s="181">
        <v>13</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880</v>
      </c>
      <c r="D17" s="180" t="s">
        <v>332</v>
      </c>
      <c r="E17" s="181">
        <v>5</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882</v>
      </c>
      <c r="D18" s="180" t="s">
        <v>310</v>
      </c>
      <c r="E18" s="181">
        <v>2</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884</v>
      </c>
      <c r="D19" s="180" t="s">
        <v>310</v>
      </c>
      <c r="E19" s="181">
        <v>1</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886</v>
      </c>
      <c r="D20" s="180" t="s">
        <v>310</v>
      </c>
      <c r="E20" s="181">
        <v>3</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11</v>
      </c>
      <c r="B21" s="179" t="s">
        <v>889</v>
      </c>
      <c r="C21" s="187" t="s">
        <v>888</v>
      </c>
      <c r="D21" s="180" t="s">
        <v>310</v>
      </c>
      <c r="E21" s="181">
        <v>2</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12</v>
      </c>
      <c r="B22" s="179" t="s">
        <v>891</v>
      </c>
      <c r="C22" s="187" t="s">
        <v>890</v>
      </c>
      <c r="D22" s="180" t="s">
        <v>310</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13</v>
      </c>
      <c r="B23" s="179" t="s">
        <v>893</v>
      </c>
      <c r="C23" s="187" t="s">
        <v>892</v>
      </c>
      <c r="D23" s="180" t="s">
        <v>332</v>
      </c>
      <c r="E23" s="181">
        <v>3</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14</v>
      </c>
      <c r="B24" s="179" t="s">
        <v>895</v>
      </c>
      <c r="C24" s="187" t="s">
        <v>894</v>
      </c>
      <c r="D24" s="180" t="s">
        <v>310</v>
      </c>
      <c r="E24" s="181">
        <v>8</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15</v>
      </c>
      <c r="B25" s="179" t="s">
        <v>897</v>
      </c>
      <c r="C25" s="187" t="s">
        <v>896</v>
      </c>
      <c r="D25" s="180" t="s">
        <v>310</v>
      </c>
      <c r="E25" s="181">
        <v>2</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16</v>
      </c>
      <c r="B26" s="179" t="s">
        <v>899</v>
      </c>
      <c r="C26" s="187" t="s">
        <v>898</v>
      </c>
      <c r="D26" s="180" t="s">
        <v>310</v>
      </c>
      <c r="E26" s="181">
        <v>8</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5" t="s">
        <v>291</v>
      </c>
      <c r="B27" s="166" t="s">
        <v>199</v>
      </c>
      <c r="C27" s="186" t="s">
        <v>191</v>
      </c>
      <c r="D27" s="167"/>
      <c r="E27" s="168"/>
      <c r="F27" s="169"/>
      <c r="G27" s="169">
        <f>SUMIF(AG28:AG29,"&lt;&gt;NOR",G28:G29)</f>
        <v>0</v>
      </c>
      <c r="H27" s="169"/>
      <c r="I27" s="169">
        <f>SUM(I28:I29)</f>
        <v>0</v>
      </c>
      <c r="J27" s="169"/>
      <c r="K27" s="169">
        <f>SUM(K28:K29)</f>
        <v>0</v>
      </c>
      <c r="L27" s="169"/>
      <c r="M27" s="169">
        <f>SUM(M28:M29)</f>
        <v>0</v>
      </c>
      <c r="N27" s="169"/>
      <c r="O27" s="169">
        <f>SUM(O28:O29)</f>
        <v>0</v>
      </c>
      <c r="P27" s="169"/>
      <c r="Q27" s="169">
        <f>SUM(Q28:Q29)</f>
        <v>0</v>
      </c>
      <c r="R27" s="169"/>
      <c r="S27" s="169"/>
      <c r="T27" s="170"/>
      <c r="U27" s="164"/>
      <c r="V27" s="164">
        <f>SUM(V28:V29)</f>
        <v>0</v>
      </c>
      <c r="W27" s="164"/>
      <c r="AG27" t="s">
        <v>292</v>
      </c>
    </row>
    <row r="28" spans="1:60" outlineLevel="1" x14ac:dyDescent="0.2">
      <c r="A28" s="178">
        <v>17</v>
      </c>
      <c r="B28" s="179" t="s">
        <v>902</v>
      </c>
      <c r="C28" s="187" t="s">
        <v>912</v>
      </c>
      <c r="D28" s="180" t="s">
        <v>310</v>
      </c>
      <c r="E28" s="181">
        <v>1</v>
      </c>
      <c r="F28" s="182"/>
      <c r="G28" s="183">
        <f>ROUND(E28*F28,2)</f>
        <v>0</v>
      </c>
      <c r="H28" s="182"/>
      <c r="I28" s="183">
        <f>ROUND(E28*H28,2)</f>
        <v>0</v>
      </c>
      <c r="J28" s="182"/>
      <c r="K28" s="183">
        <f>ROUND(E28*J28,2)</f>
        <v>0</v>
      </c>
      <c r="L28" s="183">
        <v>15</v>
      </c>
      <c r="M28" s="183">
        <f>G28*(1+L28/100)</f>
        <v>0</v>
      </c>
      <c r="N28" s="183">
        <v>0</v>
      </c>
      <c r="O28" s="183">
        <f>ROUND(E28*N28,2)</f>
        <v>0</v>
      </c>
      <c r="P28" s="183">
        <v>0</v>
      </c>
      <c r="Q28" s="183">
        <f>ROUND(E28*P28,2)</f>
        <v>0</v>
      </c>
      <c r="R28" s="183"/>
      <c r="S28" s="183" t="s">
        <v>311</v>
      </c>
      <c r="T28" s="184"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1">
        <v>18</v>
      </c>
      <c r="B29" s="172" t="s">
        <v>970</v>
      </c>
      <c r="C29" s="188" t="s">
        <v>913</v>
      </c>
      <c r="D29" s="173" t="s">
        <v>310</v>
      </c>
      <c r="E29" s="174">
        <v>1</v>
      </c>
      <c r="F29" s="175"/>
      <c r="G29" s="176">
        <f>ROUND(E29*F29,2)</f>
        <v>0</v>
      </c>
      <c r="H29" s="175"/>
      <c r="I29" s="176">
        <f>ROUND(E29*H29,2)</f>
        <v>0</v>
      </c>
      <c r="J29" s="175"/>
      <c r="K29" s="176">
        <f>ROUND(E29*J29,2)</f>
        <v>0</v>
      </c>
      <c r="L29" s="176">
        <v>15</v>
      </c>
      <c r="M29" s="176">
        <f>G29*(1+L29/100)</f>
        <v>0</v>
      </c>
      <c r="N29" s="176">
        <v>0</v>
      </c>
      <c r="O29" s="176">
        <f>ROUND(E29*N29,2)</f>
        <v>0</v>
      </c>
      <c r="P29" s="176">
        <v>0</v>
      </c>
      <c r="Q29" s="176">
        <f>ROUND(E29*P29,2)</f>
        <v>0</v>
      </c>
      <c r="R29" s="176"/>
      <c r="S29" s="176" t="s">
        <v>311</v>
      </c>
      <c r="T29" s="177"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5"/>
      <c r="B30" s="6"/>
      <c r="C30" s="189"/>
      <c r="D30" s="8"/>
      <c r="E30" s="5"/>
      <c r="F30" s="5"/>
      <c r="G30" s="5"/>
      <c r="H30" s="5"/>
      <c r="I30" s="5"/>
      <c r="J30" s="5"/>
      <c r="K30" s="5"/>
      <c r="L30" s="5"/>
      <c r="M30" s="5"/>
      <c r="N30" s="5"/>
      <c r="O30" s="5"/>
      <c r="P30" s="5"/>
      <c r="Q30" s="5"/>
      <c r="R30" s="5"/>
      <c r="S30" s="5"/>
      <c r="T30" s="5"/>
      <c r="U30" s="5"/>
      <c r="V30" s="5"/>
      <c r="W30" s="5"/>
      <c r="AE30">
        <v>15</v>
      </c>
      <c r="AF30">
        <v>21</v>
      </c>
    </row>
    <row r="31" spans="1:60" x14ac:dyDescent="0.2">
      <c r="A31" s="155"/>
      <c r="B31" s="156" t="s">
        <v>29</v>
      </c>
      <c r="C31" s="190"/>
      <c r="D31" s="157"/>
      <c r="E31" s="158"/>
      <c r="F31" s="158"/>
      <c r="G31" s="185">
        <f>G8+G12+G27</f>
        <v>0</v>
      </c>
      <c r="H31" s="5"/>
      <c r="I31" s="5"/>
      <c r="J31" s="5"/>
      <c r="K31" s="5"/>
      <c r="L31" s="5"/>
      <c r="M31" s="5"/>
      <c r="N31" s="5"/>
      <c r="O31" s="5"/>
      <c r="P31" s="5"/>
      <c r="Q31" s="5"/>
      <c r="R31" s="5"/>
      <c r="S31" s="5"/>
      <c r="T31" s="5"/>
      <c r="U31" s="5"/>
      <c r="V31" s="5"/>
      <c r="W31" s="5"/>
      <c r="AE31">
        <f>SUMIF(L7:L29,AE30,G7:G29)</f>
        <v>0</v>
      </c>
      <c r="AF31">
        <f>SUMIF(L7:L29,AF30,G7:G29)</f>
        <v>0</v>
      </c>
      <c r="AG31" t="s">
        <v>319</v>
      </c>
    </row>
    <row r="32" spans="1:60" x14ac:dyDescent="0.2">
      <c r="C32" s="191"/>
      <c r="D32" s="143"/>
      <c r="AG32" t="s">
        <v>320</v>
      </c>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GxRYtb5Yd7O47fmxOkWP8gAnFPY8yswqv5gZpDl7E0D6WHy6k+HezRcTeleDTXUB7iry5RgMmh1HQfULyDP7dg==" saltValue="Fhy4V9b4gYZV3246reIcOQ==" spinCount="100000" sheet="1"/>
  <mergeCells count="5">
    <mergeCell ref="A1:G1"/>
    <mergeCell ref="C2:G2"/>
    <mergeCell ref="C3:G3"/>
    <mergeCell ref="C4:G4"/>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92</v>
      </c>
      <c r="C3" s="264" t="s">
        <v>93</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SUMIF(AG9:AG20,"&lt;&gt;NOR",G9:G20)</f>
        <v>0</v>
      </c>
      <c r="H8" s="169"/>
      <c r="I8" s="169">
        <f>SUM(I9:I20)</f>
        <v>0</v>
      </c>
      <c r="J8" s="169"/>
      <c r="K8" s="169">
        <f>SUM(K9:K20)</f>
        <v>0</v>
      </c>
      <c r="L8" s="169"/>
      <c r="M8" s="169">
        <f>SUM(M9:M20)</f>
        <v>0</v>
      </c>
      <c r="N8" s="169"/>
      <c r="O8" s="169">
        <f>SUM(O9:O20)</f>
        <v>0.30000000000000004</v>
      </c>
      <c r="P8" s="169"/>
      <c r="Q8" s="169">
        <f>SUM(Q9:Q20)</f>
        <v>0</v>
      </c>
      <c r="R8" s="169"/>
      <c r="S8" s="169"/>
      <c r="T8" s="170"/>
      <c r="U8" s="164"/>
      <c r="V8" s="164">
        <f>SUM(V9:V20)</f>
        <v>4.87</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679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905</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690</v>
      </c>
      <c r="C15" s="188" t="s">
        <v>691</v>
      </c>
      <c r="D15" s="173" t="s">
        <v>366</v>
      </c>
      <c r="E15" s="174">
        <v>1</v>
      </c>
      <c r="F15" s="175"/>
      <c r="G15" s="176">
        <f>ROUND(E15*F15,2)</f>
        <v>0</v>
      </c>
      <c r="H15" s="175"/>
      <c r="I15" s="176">
        <f>ROUND(E15*H15,2)</f>
        <v>0</v>
      </c>
      <c r="J15" s="175"/>
      <c r="K15" s="176">
        <f>ROUND(E15*J15,2)</f>
        <v>0</v>
      </c>
      <c r="L15" s="176">
        <v>15</v>
      </c>
      <c r="M15" s="176">
        <f>G15*(1+L15/100)</f>
        <v>0</v>
      </c>
      <c r="N15" s="176">
        <v>1.7090000000000001E-2</v>
      </c>
      <c r="O15" s="176">
        <f>ROUND(E15*N15,2)</f>
        <v>0.02</v>
      </c>
      <c r="P15" s="176">
        <v>0</v>
      </c>
      <c r="Q15" s="176">
        <f>ROUND(E15*P15,2)</f>
        <v>0</v>
      </c>
      <c r="R15" s="176"/>
      <c r="S15" s="176" t="s">
        <v>311</v>
      </c>
      <c r="T15" s="177" t="s">
        <v>296</v>
      </c>
      <c r="U15" s="162">
        <v>1.29</v>
      </c>
      <c r="V15" s="162">
        <f>ROUND(E15*U15,2)</f>
        <v>1.29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04" t="s">
        <v>692</v>
      </c>
      <c r="D16" s="197"/>
      <c r="E16" s="198">
        <v>1</v>
      </c>
      <c r="F16" s="162"/>
      <c r="G16" s="162"/>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680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1">
        <v>4</v>
      </c>
      <c r="B17" s="172" t="s">
        <v>693</v>
      </c>
      <c r="C17" s="188" t="s">
        <v>694</v>
      </c>
      <c r="D17" s="173" t="s">
        <v>332</v>
      </c>
      <c r="E17" s="174">
        <v>11</v>
      </c>
      <c r="F17" s="175"/>
      <c r="G17" s="176">
        <f>ROUND(E17*F17,2)</f>
        <v>0</v>
      </c>
      <c r="H17" s="175"/>
      <c r="I17" s="176">
        <f>ROUND(E17*H17,2)</f>
        <v>0</v>
      </c>
      <c r="J17" s="175"/>
      <c r="K17" s="176">
        <f>ROUND(E17*J17,2)</f>
        <v>0</v>
      </c>
      <c r="L17" s="176">
        <v>15</v>
      </c>
      <c r="M17" s="176">
        <f>G17*(1+L17/100)</f>
        <v>0</v>
      </c>
      <c r="N17" s="176">
        <v>1.0200000000000001E-3</v>
      </c>
      <c r="O17" s="176">
        <f>ROUND(E17*N17,2)</f>
        <v>0.01</v>
      </c>
      <c r="P17" s="176">
        <v>0</v>
      </c>
      <c r="Q17" s="176">
        <f>ROUND(E17*P17,2)</f>
        <v>0</v>
      </c>
      <c r="R17" s="176"/>
      <c r="S17" s="176" t="s">
        <v>311</v>
      </c>
      <c r="T17" s="177" t="s">
        <v>297</v>
      </c>
      <c r="U17" s="162">
        <v>0.223</v>
      </c>
      <c r="V17" s="162">
        <f>ROUND(E17*U17,2)</f>
        <v>2.4500000000000002</v>
      </c>
      <c r="W17" s="162"/>
      <c r="X17" s="152"/>
      <c r="Y17" s="152"/>
      <c r="Z17" s="152"/>
      <c r="AA17" s="152"/>
      <c r="AB17" s="152"/>
      <c r="AC17" s="152"/>
      <c r="AD17" s="152"/>
      <c r="AE17" s="152"/>
      <c r="AF17" s="152"/>
      <c r="AG17" s="152" t="s">
        <v>324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72" t="s">
        <v>695</v>
      </c>
      <c r="D18" s="273"/>
      <c r="E18" s="273"/>
      <c r="F18" s="273"/>
      <c r="G18" s="273"/>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329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04" t="s">
        <v>697</v>
      </c>
      <c r="D19" s="197"/>
      <c r="E19" s="198">
        <v>5</v>
      </c>
      <c r="F19" s="162"/>
      <c r="G19" s="162"/>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680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698</v>
      </c>
      <c r="D20" s="197"/>
      <c r="E20" s="198">
        <v>6</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5" t="s">
        <v>291</v>
      </c>
      <c r="B21" s="166" t="s">
        <v>230</v>
      </c>
      <c r="C21" s="186" t="s">
        <v>231</v>
      </c>
      <c r="D21" s="167"/>
      <c r="E21" s="168"/>
      <c r="F21" s="169"/>
      <c r="G21" s="169">
        <f>SUMIF(AG22:AG56,"&lt;&gt;NOR",G22:G56)</f>
        <v>0</v>
      </c>
      <c r="H21" s="169"/>
      <c r="I21" s="169">
        <f>SUM(I22:I56)</f>
        <v>0</v>
      </c>
      <c r="J21" s="169"/>
      <c r="K21" s="169">
        <f>SUM(K22:K56)</f>
        <v>0</v>
      </c>
      <c r="L21" s="169"/>
      <c r="M21" s="169">
        <f>SUM(M22:M56)</f>
        <v>0</v>
      </c>
      <c r="N21" s="169"/>
      <c r="O21" s="169">
        <f>SUM(O22:O56)</f>
        <v>0.39000000000000012</v>
      </c>
      <c r="P21" s="169"/>
      <c r="Q21" s="169">
        <f>SUM(Q22:Q56)</f>
        <v>0</v>
      </c>
      <c r="R21" s="169"/>
      <c r="S21" s="169"/>
      <c r="T21" s="170"/>
      <c r="U21" s="164"/>
      <c r="V21" s="164">
        <f>SUM(V22:V56)</f>
        <v>16.330000000000005</v>
      </c>
      <c r="W21" s="164"/>
      <c r="AG21" t="s">
        <v>292</v>
      </c>
    </row>
    <row r="22" spans="1:60" outlineLevel="1" x14ac:dyDescent="0.2">
      <c r="A22" s="171">
        <v>5</v>
      </c>
      <c r="B22" s="172" t="s">
        <v>699</v>
      </c>
      <c r="C22" s="188" t="s">
        <v>700</v>
      </c>
      <c r="D22" s="173" t="s">
        <v>366</v>
      </c>
      <c r="E22" s="174">
        <v>12</v>
      </c>
      <c r="F22" s="175"/>
      <c r="G22" s="176">
        <f>ROUND(E22*F22,2)</f>
        <v>0</v>
      </c>
      <c r="H22" s="175"/>
      <c r="I22" s="176">
        <f>ROUND(E22*H22,2)</f>
        <v>0</v>
      </c>
      <c r="J22" s="175"/>
      <c r="K22" s="176">
        <f>ROUND(E22*J22,2)</f>
        <v>0</v>
      </c>
      <c r="L22" s="176">
        <v>15</v>
      </c>
      <c r="M22" s="176">
        <f>G22*(1+L22/100)</f>
        <v>0</v>
      </c>
      <c r="N22" s="176">
        <v>3.2000000000000002E-3</v>
      </c>
      <c r="O22" s="176">
        <f>ROUND(E22*N22,2)</f>
        <v>0.04</v>
      </c>
      <c r="P22" s="176">
        <v>0</v>
      </c>
      <c r="Q22" s="176">
        <f>ROUND(E22*P22,2)</f>
        <v>0</v>
      </c>
      <c r="R22" s="176" t="s">
        <v>676</v>
      </c>
      <c r="S22" s="176" t="s">
        <v>296</v>
      </c>
      <c r="T22" s="177" t="s">
        <v>296</v>
      </c>
      <c r="U22" s="162">
        <v>0.22498000000000001</v>
      </c>
      <c r="V22" s="162">
        <f>ROUND(E22*U22,2)</f>
        <v>2.7</v>
      </c>
      <c r="W22" s="162"/>
      <c r="X22" s="152"/>
      <c r="Y22" s="152"/>
      <c r="Z22" s="152"/>
      <c r="AA22" s="152"/>
      <c r="AB22" s="152"/>
      <c r="AC22" s="152"/>
      <c r="AD22" s="152"/>
      <c r="AE22" s="152"/>
      <c r="AF22" s="152"/>
      <c r="AG22" s="152" t="s">
        <v>324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74" t="s">
        <v>701</v>
      </c>
      <c r="D23" s="275"/>
      <c r="E23" s="275"/>
      <c r="F23" s="275"/>
      <c r="G23" s="275"/>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678</v>
      </c>
      <c r="AH23" s="152"/>
      <c r="AI23" s="152"/>
      <c r="AJ23" s="152"/>
      <c r="AK23" s="152"/>
      <c r="AL23" s="152"/>
      <c r="AM23" s="152"/>
      <c r="AN23" s="152"/>
      <c r="AO23" s="152"/>
      <c r="AP23" s="152"/>
      <c r="AQ23" s="152"/>
      <c r="AR23" s="152"/>
      <c r="AS23" s="152"/>
      <c r="AT23" s="152"/>
      <c r="AU23" s="152"/>
      <c r="AV23" s="152"/>
      <c r="AW23" s="152"/>
      <c r="AX23" s="152"/>
      <c r="AY23" s="152"/>
      <c r="AZ23" s="152"/>
      <c r="BA23" s="195" t="str">
        <f>C23</f>
        <v>jakoukoliv maltou, z pomocného pracovního lešení o výšce podlahy do 1900 mm a pro zatížení do 1,5 kPa,</v>
      </c>
      <c r="BB23" s="152"/>
      <c r="BC23" s="152"/>
      <c r="BD23" s="152"/>
      <c r="BE23" s="152"/>
      <c r="BF23" s="152"/>
      <c r="BG23" s="152"/>
      <c r="BH23" s="152"/>
    </row>
    <row r="24" spans="1:60" outlineLevel="1" x14ac:dyDescent="0.2">
      <c r="A24" s="159"/>
      <c r="B24" s="160"/>
      <c r="C24" s="204" t="s">
        <v>702</v>
      </c>
      <c r="D24" s="197"/>
      <c r="E24" s="198">
        <v>12</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1">
        <v>6</v>
      </c>
      <c r="B25" s="172" t="s">
        <v>703</v>
      </c>
      <c r="C25" s="188" t="s">
        <v>704</v>
      </c>
      <c r="D25" s="173" t="s">
        <v>366</v>
      </c>
      <c r="E25" s="174">
        <v>2</v>
      </c>
      <c r="F25" s="175"/>
      <c r="G25" s="176">
        <f>ROUND(E25*F25,2)</f>
        <v>0</v>
      </c>
      <c r="H25" s="175"/>
      <c r="I25" s="176">
        <f>ROUND(E25*H25,2)</f>
        <v>0</v>
      </c>
      <c r="J25" s="175"/>
      <c r="K25" s="176">
        <f>ROUND(E25*J25,2)</f>
        <v>0</v>
      </c>
      <c r="L25" s="176">
        <v>15</v>
      </c>
      <c r="M25" s="176">
        <f>G25*(1+L25/100)</f>
        <v>0</v>
      </c>
      <c r="N25" s="176">
        <v>3.5620000000000006E-2</v>
      </c>
      <c r="O25" s="176">
        <f>ROUND(E25*N25,2)</f>
        <v>7.0000000000000007E-2</v>
      </c>
      <c r="P25" s="176">
        <v>0</v>
      </c>
      <c r="Q25" s="176">
        <f>ROUND(E25*P25,2)</f>
        <v>0</v>
      </c>
      <c r="R25" s="176" t="s">
        <v>676</v>
      </c>
      <c r="S25" s="176" t="s">
        <v>296</v>
      </c>
      <c r="T25" s="177" t="s">
        <v>296</v>
      </c>
      <c r="U25" s="162">
        <v>0.8829300000000001</v>
      </c>
      <c r="V25" s="162">
        <f>ROUND(E25*U25,2)</f>
        <v>1.77</v>
      </c>
      <c r="W25" s="162"/>
      <c r="X25" s="152"/>
      <c r="Y25" s="152"/>
      <c r="Z25" s="152"/>
      <c r="AA25" s="152"/>
      <c r="AB25" s="152"/>
      <c r="AC25" s="152"/>
      <c r="AD25" s="152"/>
      <c r="AE25" s="152"/>
      <c r="AF25" s="152"/>
      <c r="AG25" s="152" t="s">
        <v>324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74" t="s">
        <v>701</v>
      </c>
      <c r="D26" s="275"/>
      <c r="E26" s="275"/>
      <c r="F26" s="275"/>
      <c r="G26" s="275"/>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678</v>
      </c>
      <c r="AH26" s="152"/>
      <c r="AI26" s="152"/>
      <c r="AJ26" s="152"/>
      <c r="AK26" s="152"/>
      <c r="AL26" s="152"/>
      <c r="AM26" s="152"/>
      <c r="AN26" s="152"/>
      <c r="AO26" s="152"/>
      <c r="AP26" s="152"/>
      <c r="AQ26" s="152"/>
      <c r="AR26" s="152"/>
      <c r="AS26" s="152"/>
      <c r="AT26" s="152"/>
      <c r="AU26" s="152"/>
      <c r="AV26" s="152"/>
      <c r="AW26" s="152"/>
      <c r="AX26" s="152"/>
      <c r="AY26" s="152"/>
      <c r="AZ26" s="152"/>
      <c r="BA26" s="195" t="str">
        <f>C26</f>
        <v>jakoukoliv maltou, z pomocného pracovního lešení o výšce podlahy do 1900 mm a pro zatížení do 1,5 kPa,</v>
      </c>
      <c r="BB26" s="152"/>
      <c r="BC26" s="152"/>
      <c r="BD26" s="152"/>
      <c r="BE26" s="152"/>
      <c r="BF26" s="152"/>
      <c r="BG26" s="152"/>
      <c r="BH26" s="152"/>
    </row>
    <row r="27" spans="1:60" ht="22.5" outlineLevel="1" x14ac:dyDescent="0.2">
      <c r="A27" s="171">
        <v>7</v>
      </c>
      <c r="B27" s="172" t="s">
        <v>705</v>
      </c>
      <c r="C27" s="188" t="s">
        <v>706</v>
      </c>
      <c r="D27" s="173" t="s">
        <v>332</v>
      </c>
      <c r="E27" s="174">
        <v>26</v>
      </c>
      <c r="F27" s="175"/>
      <c r="G27" s="176">
        <f>ROUND(E27*F27,2)</f>
        <v>0</v>
      </c>
      <c r="H27" s="175"/>
      <c r="I27" s="176">
        <f>ROUND(E27*H27,2)</f>
        <v>0</v>
      </c>
      <c r="J27" s="175"/>
      <c r="K27" s="176">
        <f>ROUND(E27*J27,2)</f>
        <v>0</v>
      </c>
      <c r="L27" s="176">
        <v>15</v>
      </c>
      <c r="M27" s="176">
        <f>G27*(1+L27/100)</f>
        <v>0</v>
      </c>
      <c r="N27" s="176">
        <v>4.3300000000000005E-3</v>
      </c>
      <c r="O27" s="176">
        <f>ROUND(E27*N27,2)</f>
        <v>0.11</v>
      </c>
      <c r="P27" s="176">
        <v>0</v>
      </c>
      <c r="Q27" s="176">
        <f>ROUND(E27*P27,2)</f>
        <v>0</v>
      </c>
      <c r="R27" s="176" t="s">
        <v>676</v>
      </c>
      <c r="S27" s="176" t="s">
        <v>296</v>
      </c>
      <c r="T27" s="177" t="s">
        <v>296</v>
      </c>
      <c r="U27" s="162">
        <v>0.15200000000000002</v>
      </c>
      <c r="V27" s="162">
        <f>ROUND(E27*U27,2)</f>
        <v>3.95</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707</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04" t="s">
        <v>708</v>
      </c>
      <c r="D29" s="197"/>
      <c r="E29" s="198">
        <v>18</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4" t="s">
        <v>709</v>
      </c>
      <c r="D30" s="197"/>
      <c r="E30" s="198">
        <v>8</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1">
        <v>8</v>
      </c>
      <c r="B31" s="172" t="s">
        <v>710</v>
      </c>
      <c r="C31" s="188" t="s">
        <v>711</v>
      </c>
      <c r="D31" s="173" t="s">
        <v>404</v>
      </c>
      <c r="E31" s="174">
        <v>1.5</v>
      </c>
      <c r="F31" s="175"/>
      <c r="G31" s="176">
        <f>ROUND(E31*F31,2)</f>
        <v>0</v>
      </c>
      <c r="H31" s="175"/>
      <c r="I31" s="176">
        <f>ROUND(E31*H31,2)</f>
        <v>0</v>
      </c>
      <c r="J31" s="175"/>
      <c r="K31" s="176">
        <f>ROUND(E31*J31,2)</f>
        <v>0</v>
      </c>
      <c r="L31" s="176">
        <v>15</v>
      </c>
      <c r="M31" s="176">
        <f>G31*(1+L31/100)</f>
        <v>0</v>
      </c>
      <c r="N31" s="176">
        <v>3.8290000000000005E-2</v>
      </c>
      <c r="O31" s="176">
        <f>ROUND(E31*N31,2)</f>
        <v>0.06</v>
      </c>
      <c r="P31" s="176">
        <v>0</v>
      </c>
      <c r="Q31" s="176">
        <f>ROUND(E31*P31,2)</f>
        <v>0</v>
      </c>
      <c r="R31" s="176" t="s">
        <v>676</v>
      </c>
      <c r="S31" s="176" t="s">
        <v>296</v>
      </c>
      <c r="T31" s="177" t="s">
        <v>296</v>
      </c>
      <c r="U31" s="162">
        <v>1.8764100000000001</v>
      </c>
      <c r="V31" s="162">
        <f>ROUND(E31*U31,2)</f>
        <v>2.81</v>
      </c>
      <c r="W31" s="162"/>
      <c r="X31" s="152"/>
      <c r="Y31" s="152"/>
      <c r="Z31" s="152"/>
      <c r="AA31" s="152"/>
      <c r="AB31" s="152"/>
      <c r="AC31" s="152"/>
      <c r="AD31" s="152"/>
      <c r="AE31" s="152"/>
      <c r="AF31" s="152"/>
      <c r="AG31" s="152" t="s">
        <v>324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74" t="s">
        <v>712</v>
      </c>
      <c r="D32" s="275"/>
      <c r="E32" s="275"/>
      <c r="F32" s="275"/>
      <c r="G32" s="275"/>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678</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5" t="s">
        <v>713</v>
      </c>
      <c r="D33" s="199"/>
      <c r="E33" s="200"/>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6" t="s">
        <v>714</v>
      </c>
      <c r="D34" s="199"/>
      <c r="E34" s="200">
        <v>5</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2</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6" t="s">
        <v>715</v>
      </c>
      <c r="D35" s="199"/>
      <c r="E35" s="200">
        <v>5</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2</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07" t="s">
        <v>716</v>
      </c>
      <c r="D36" s="201"/>
      <c r="E36" s="202">
        <v>10</v>
      </c>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v>3</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05" t="s">
        <v>717</v>
      </c>
      <c r="D37" s="199"/>
      <c r="E37" s="200"/>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680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4" t="s">
        <v>718</v>
      </c>
      <c r="D38" s="197"/>
      <c r="E38" s="198">
        <v>1.5</v>
      </c>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1">
        <v>9</v>
      </c>
      <c r="B39" s="172" t="s">
        <v>719</v>
      </c>
      <c r="C39" s="188" t="s">
        <v>720</v>
      </c>
      <c r="D39" s="173" t="s">
        <v>404</v>
      </c>
      <c r="E39" s="174">
        <v>0.875</v>
      </c>
      <c r="F39" s="175"/>
      <c r="G39" s="176">
        <f>ROUND(E39*F39,2)</f>
        <v>0</v>
      </c>
      <c r="H39" s="175"/>
      <c r="I39" s="176">
        <f>ROUND(E39*H39,2)</f>
        <v>0</v>
      </c>
      <c r="J39" s="175"/>
      <c r="K39" s="176">
        <f>ROUND(E39*J39,2)</f>
        <v>0</v>
      </c>
      <c r="L39" s="176">
        <v>15</v>
      </c>
      <c r="M39" s="176">
        <f>G39*(1+L39/100)</f>
        <v>0</v>
      </c>
      <c r="N39" s="176">
        <v>3.6070000000000005E-2</v>
      </c>
      <c r="O39" s="176">
        <f>ROUND(E39*N39,2)</f>
        <v>0.03</v>
      </c>
      <c r="P39" s="176">
        <v>0</v>
      </c>
      <c r="Q39" s="176">
        <f>ROUND(E39*P39,2)</f>
        <v>0</v>
      </c>
      <c r="R39" s="176" t="s">
        <v>676</v>
      </c>
      <c r="S39" s="176" t="s">
        <v>296</v>
      </c>
      <c r="T39" s="177" t="s">
        <v>296</v>
      </c>
      <c r="U39" s="162">
        <v>1.5803600000000002</v>
      </c>
      <c r="V39" s="162">
        <f>ROUND(E39*U39,2)</f>
        <v>1.38</v>
      </c>
      <c r="W39" s="162"/>
      <c r="X39" s="152"/>
      <c r="Y39" s="152"/>
      <c r="Z39" s="152"/>
      <c r="AA39" s="152"/>
      <c r="AB39" s="152"/>
      <c r="AC39" s="152"/>
      <c r="AD39" s="152"/>
      <c r="AE39" s="152"/>
      <c r="AF39" s="152"/>
      <c r="AG39" s="152" t="s">
        <v>324</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74" t="s">
        <v>712</v>
      </c>
      <c r="D40" s="275"/>
      <c r="E40" s="275"/>
      <c r="F40" s="275"/>
      <c r="G40" s="275"/>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678</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5" t="s">
        <v>713</v>
      </c>
      <c r="D41" s="199"/>
      <c r="E41" s="200"/>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6" t="s">
        <v>721</v>
      </c>
      <c r="D42" s="199"/>
      <c r="E42" s="200">
        <v>2</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2</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6" t="s">
        <v>722</v>
      </c>
      <c r="D43" s="199"/>
      <c r="E43" s="200">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2</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7" t="s">
        <v>716</v>
      </c>
      <c r="D44" s="201"/>
      <c r="E44" s="202">
        <v>3.5</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3</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5" t="s">
        <v>717</v>
      </c>
      <c r="D45" s="199"/>
      <c r="E45" s="200"/>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4" t="s">
        <v>723</v>
      </c>
      <c r="D46" s="197"/>
      <c r="E46" s="198">
        <v>0.875</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71">
        <v>10</v>
      </c>
      <c r="B47" s="172" t="s">
        <v>724</v>
      </c>
      <c r="C47" s="188" t="s">
        <v>725</v>
      </c>
      <c r="D47" s="173" t="s">
        <v>404</v>
      </c>
      <c r="E47" s="174">
        <v>5.28</v>
      </c>
      <c r="F47" s="175"/>
      <c r="G47" s="176">
        <f>ROUND(E47*F47,2)</f>
        <v>0</v>
      </c>
      <c r="H47" s="175"/>
      <c r="I47" s="176">
        <f>ROUND(E47*H47,2)</f>
        <v>0</v>
      </c>
      <c r="J47" s="175"/>
      <c r="K47" s="176">
        <f>ROUND(E47*J47,2)</f>
        <v>0</v>
      </c>
      <c r="L47" s="176">
        <v>15</v>
      </c>
      <c r="M47" s="176">
        <f>G47*(1+L47/100)</f>
        <v>0</v>
      </c>
      <c r="N47" s="176">
        <v>3.6700000000000001E-3</v>
      </c>
      <c r="O47" s="176">
        <f>ROUND(E47*N47,2)</f>
        <v>0.02</v>
      </c>
      <c r="P47" s="176">
        <v>0</v>
      </c>
      <c r="Q47" s="176">
        <f>ROUND(E47*P47,2)</f>
        <v>0</v>
      </c>
      <c r="R47" s="176" t="s">
        <v>686</v>
      </c>
      <c r="S47" s="176" t="s">
        <v>296</v>
      </c>
      <c r="T47" s="177" t="s">
        <v>296</v>
      </c>
      <c r="U47" s="162">
        <v>0.36200000000000004</v>
      </c>
      <c r="V47" s="162">
        <f>ROUND(E47*U47,2)</f>
        <v>1.91</v>
      </c>
      <c r="W47" s="162"/>
      <c r="X47" s="152"/>
      <c r="Y47" s="152"/>
      <c r="Z47" s="152"/>
      <c r="AA47" s="152"/>
      <c r="AB47" s="152"/>
      <c r="AC47" s="152"/>
      <c r="AD47" s="152"/>
      <c r="AE47" s="152"/>
      <c r="AF47" s="152"/>
      <c r="AG47" s="152" t="s">
        <v>324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4" t="s">
        <v>980</v>
      </c>
      <c r="D48" s="197"/>
      <c r="E48" s="198">
        <v>1.6800000000000002</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4" t="s">
        <v>727</v>
      </c>
      <c r="D49" s="197"/>
      <c r="E49" s="198">
        <v>3.6</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11</v>
      </c>
      <c r="B50" s="172" t="s">
        <v>729</v>
      </c>
      <c r="C50" s="188" t="s">
        <v>730</v>
      </c>
      <c r="D50" s="173" t="s">
        <v>404</v>
      </c>
      <c r="E50" s="174">
        <v>20.080000000000002</v>
      </c>
      <c r="F50" s="175"/>
      <c r="G50" s="176">
        <f>ROUND(E50*F50,2)</f>
        <v>0</v>
      </c>
      <c r="H50" s="175"/>
      <c r="I50" s="176">
        <f>ROUND(E50*H50,2)</f>
        <v>0</v>
      </c>
      <c r="J50" s="175"/>
      <c r="K50" s="176">
        <f>ROUND(E50*J50,2)</f>
        <v>0</v>
      </c>
      <c r="L50" s="176">
        <v>15</v>
      </c>
      <c r="M50" s="176">
        <f>G50*(1+L50/100)</f>
        <v>0</v>
      </c>
      <c r="N50" s="176">
        <v>1.4800000000000002E-3</v>
      </c>
      <c r="O50" s="176">
        <f>ROUND(E50*N50,2)</f>
        <v>0.03</v>
      </c>
      <c r="P50" s="176">
        <v>0</v>
      </c>
      <c r="Q50" s="176">
        <f>ROUND(E50*P50,2)</f>
        <v>0</v>
      </c>
      <c r="R50" s="176"/>
      <c r="S50" s="176" t="s">
        <v>311</v>
      </c>
      <c r="T50" s="177" t="s">
        <v>296</v>
      </c>
      <c r="U50" s="162">
        <v>5.6000000000000001E-2</v>
      </c>
      <c r="V50" s="162">
        <f>ROUND(E50*U50,2)</f>
        <v>1.1200000000000001</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731</v>
      </c>
      <c r="D51" s="197"/>
      <c r="E51" s="198">
        <v>10.75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04" t="s">
        <v>732</v>
      </c>
      <c r="D52" s="197"/>
      <c r="E52" s="198">
        <v>17</v>
      </c>
      <c r="F52" s="162"/>
      <c r="G52" s="162"/>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680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981</v>
      </c>
      <c r="D53" s="197"/>
      <c r="E53" s="198">
        <v>-7.67</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71">
        <v>12</v>
      </c>
      <c r="B54" s="172" t="s">
        <v>735</v>
      </c>
      <c r="C54" s="188" t="s">
        <v>736</v>
      </c>
      <c r="D54" s="173" t="s">
        <v>332</v>
      </c>
      <c r="E54" s="174">
        <v>3.5</v>
      </c>
      <c r="F54" s="175"/>
      <c r="G54" s="176">
        <f>ROUND(E54*F54,2)</f>
        <v>0</v>
      </c>
      <c r="H54" s="175"/>
      <c r="I54" s="176">
        <f>ROUND(E54*H54,2)</f>
        <v>0</v>
      </c>
      <c r="J54" s="175"/>
      <c r="K54" s="176">
        <f>ROUND(E54*J54,2)</f>
        <v>0</v>
      </c>
      <c r="L54" s="176">
        <v>15</v>
      </c>
      <c r="M54" s="176">
        <f>G54*(1+L54/100)</f>
        <v>0</v>
      </c>
      <c r="N54" s="176">
        <v>8.490000000000001E-3</v>
      </c>
      <c r="O54" s="176">
        <f>ROUND(E54*N54,2)</f>
        <v>0.03</v>
      </c>
      <c r="P54" s="176">
        <v>0</v>
      </c>
      <c r="Q54" s="176">
        <f>ROUND(E54*P54,2)</f>
        <v>0</v>
      </c>
      <c r="R54" s="176"/>
      <c r="S54" s="176" t="s">
        <v>311</v>
      </c>
      <c r="T54" s="177" t="s">
        <v>297</v>
      </c>
      <c r="U54" s="162">
        <v>0.19700000000000001</v>
      </c>
      <c r="V54" s="162">
        <f>ROUND(E54*U54,2)</f>
        <v>0.69</v>
      </c>
      <c r="W54" s="162"/>
      <c r="X54" s="152"/>
      <c r="Y54" s="152"/>
      <c r="Z54" s="152"/>
      <c r="AA54" s="152"/>
      <c r="AB54" s="152"/>
      <c r="AC54" s="152"/>
      <c r="AD54" s="152"/>
      <c r="AE54" s="152"/>
      <c r="AF54" s="152"/>
      <c r="AG54" s="152" t="s">
        <v>324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737</v>
      </c>
      <c r="D55" s="197"/>
      <c r="E55" s="198">
        <v>2</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738</v>
      </c>
      <c r="D56" s="197"/>
      <c r="E56" s="198">
        <v>1.5</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165" t="s">
        <v>291</v>
      </c>
      <c r="B57" s="166" t="s">
        <v>232</v>
      </c>
      <c r="C57" s="186" t="s">
        <v>233</v>
      </c>
      <c r="D57" s="167"/>
      <c r="E57" s="168"/>
      <c r="F57" s="169"/>
      <c r="G57" s="169">
        <f>SUMIF(AG58:AG60,"&lt;&gt;NOR",G58:G60)</f>
        <v>0</v>
      </c>
      <c r="H57" s="169"/>
      <c r="I57" s="169">
        <f>SUM(I58:I60)</f>
        <v>0</v>
      </c>
      <c r="J57" s="169"/>
      <c r="K57" s="169">
        <f>SUM(K58:K60)</f>
        <v>0</v>
      </c>
      <c r="L57" s="169"/>
      <c r="M57" s="169">
        <f>SUM(M58:M60)</f>
        <v>0</v>
      </c>
      <c r="N57" s="169"/>
      <c r="O57" s="169">
        <f>SUM(O58:O60)</f>
        <v>0.03</v>
      </c>
      <c r="P57" s="169"/>
      <c r="Q57" s="169">
        <f>SUM(Q58:Q60)</f>
        <v>0</v>
      </c>
      <c r="R57" s="169"/>
      <c r="S57" s="169"/>
      <c r="T57" s="170"/>
      <c r="U57" s="164"/>
      <c r="V57" s="164">
        <f>SUM(V58:V60)</f>
        <v>3.01</v>
      </c>
      <c r="W57" s="164"/>
      <c r="AG57" t="s">
        <v>292</v>
      </c>
    </row>
    <row r="58" spans="1:60" outlineLevel="1" x14ac:dyDescent="0.2">
      <c r="A58" s="171">
        <v>13</v>
      </c>
      <c r="B58" s="172" t="s">
        <v>743</v>
      </c>
      <c r="C58" s="188" t="s">
        <v>744</v>
      </c>
      <c r="D58" s="173" t="s">
        <v>404</v>
      </c>
      <c r="E58" s="174">
        <v>8.8000000000000007</v>
      </c>
      <c r="F58" s="175"/>
      <c r="G58" s="176">
        <f>ROUND(E58*F58,2)</f>
        <v>0</v>
      </c>
      <c r="H58" s="175"/>
      <c r="I58" s="176">
        <f>ROUND(E58*H58,2)</f>
        <v>0</v>
      </c>
      <c r="J58" s="175"/>
      <c r="K58" s="176">
        <f>ROUND(E58*J58,2)</f>
        <v>0</v>
      </c>
      <c r="L58" s="176">
        <v>15</v>
      </c>
      <c r="M58" s="176">
        <f>G58*(1+L58/100)</f>
        <v>0</v>
      </c>
      <c r="N58" s="176">
        <v>3.7500000000000003E-3</v>
      </c>
      <c r="O58" s="176">
        <f>ROUND(E58*N58,2)</f>
        <v>0.03</v>
      </c>
      <c r="P58" s="176">
        <v>0</v>
      </c>
      <c r="Q58" s="176">
        <f>ROUND(E58*P58,2)</f>
        <v>0</v>
      </c>
      <c r="R58" s="176"/>
      <c r="S58" s="176" t="s">
        <v>311</v>
      </c>
      <c r="T58" s="177" t="s">
        <v>296</v>
      </c>
      <c r="U58" s="162">
        <v>0.34200000000000003</v>
      </c>
      <c r="V58" s="162">
        <f>ROUND(E58*U58,2)</f>
        <v>3.01</v>
      </c>
      <c r="W58" s="162"/>
      <c r="X58" s="152"/>
      <c r="Y58" s="152"/>
      <c r="Z58" s="152"/>
      <c r="AA58" s="152"/>
      <c r="AB58" s="152"/>
      <c r="AC58" s="152"/>
      <c r="AD58" s="152"/>
      <c r="AE58" s="152"/>
      <c r="AF58" s="152"/>
      <c r="AG58" s="152" t="s">
        <v>324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982</v>
      </c>
      <c r="D59" s="197"/>
      <c r="E59" s="198">
        <v>7.6700000000000008</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956</v>
      </c>
      <c r="D60" s="197"/>
      <c r="E60" s="198">
        <v>1.1300000000000001</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
      <c r="A61" s="165" t="s">
        <v>291</v>
      </c>
      <c r="B61" s="166" t="s">
        <v>234</v>
      </c>
      <c r="C61" s="186" t="s">
        <v>235</v>
      </c>
      <c r="D61" s="167"/>
      <c r="E61" s="168"/>
      <c r="F61" s="169"/>
      <c r="G61" s="169">
        <f>SUMIF(AG62:AG81,"&lt;&gt;NOR",G62:G81)</f>
        <v>0</v>
      </c>
      <c r="H61" s="169"/>
      <c r="I61" s="169">
        <f>SUM(I62:I81)</f>
        <v>0</v>
      </c>
      <c r="J61" s="169"/>
      <c r="K61" s="169">
        <f>SUM(K62:K81)</f>
        <v>0</v>
      </c>
      <c r="L61" s="169"/>
      <c r="M61" s="169">
        <f>SUM(M62:M81)</f>
        <v>0</v>
      </c>
      <c r="N61" s="169"/>
      <c r="O61" s="169">
        <f>SUM(O62:O81)</f>
        <v>0</v>
      </c>
      <c r="P61" s="169"/>
      <c r="Q61" s="169">
        <f>SUM(Q62:Q81)</f>
        <v>0.79</v>
      </c>
      <c r="R61" s="169"/>
      <c r="S61" s="169"/>
      <c r="T61" s="170"/>
      <c r="U61" s="164"/>
      <c r="V61" s="164">
        <f>SUM(V62:V81)</f>
        <v>8.3100000000000023</v>
      </c>
      <c r="W61" s="164"/>
      <c r="AG61" t="s">
        <v>292</v>
      </c>
    </row>
    <row r="62" spans="1:60" outlineLevel="1" x14ac:dyDescent="0.2">
      <c r="A62" s="171">
        <v>14</v>
      </c>
      <c r="B62" s="172" t="s">
        <v>752</v>
      </c>
      <c r="C62" s="188" t="s">
        <v>753</v>
      </c>
      <c r="D62" s="173" t="s">
        <v>404</v>
      </c>
      <c r="E62" s="174">
        <v>1.125</v>
      </c>
      <c r="F62" s="175"/>
      <c r="G62" s="176">
        <f>ROUND(E62*F62,2)</f>
        <v>0</v>
      </c>
      <c r="H62" s="175"/>
      <c r="I62" s="176">
        <f>ROUND(E62*H62,2)</f>
        <v>0</v>
      </c>
      <c r="J62" s="175"/>
      <c r="K62" s="176">
        <f>ROUND(E62*J62,2)</f>
        <v>0</v>
      </c>
      <c r="L62" s="176">
        <v>15</v>
      </c>
      <c r="M62" s="176">
        <f>G62*(1+L62/100)</f>
        <v>0</v>
      </c>
      <c r="N62" s="176">
        <v>0</v>
      </c>
      <c r="O62" s="176">
        <f>ROUND(E62*N62,2)</f>
        <v>0</v>
      </c>
      <c r="P62" s="176">
        <v>0.02</v>
      </c>
      <c r="Q62" s="176">
        <f>ROUND(E62*P62,2)</f>
        <v>0.02</v>
      </c>
      <c r="R62" s="176" t="s">
        <v>749</v>
      </c>
      <c r="S62" s="176" t="s">
        <v>296</v>
      </c>
      <c r="T62" s="177" t="s">
        <v>296</v>
      </c>
      <c r="U62" s="162">
        <v>0.23</v>
      </c>
      <c r="V62" s="162">
        <f>ROUND(E62*U62,2)</f>
        <v>0.26</v>
      </c>
      <c r="W62" s="162"/>
      <c r="X62" s="152"/>
      <c r="Y62" s="152"/>
      <c r="Z62" s="152"/>
      <c r="AA62" s="152"/>
      <c r="AB62" s="152"/>
      <c r="AC62" s="152"/>
      <c r="AD62" s="152"/>
      <c r="AE62" s="152"/>
      <c r="AF62" s="152"/>
      <c r="AG62" s="152" t="s">
        <v>324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74" t="s">
        <v>754</v>
      </c>
      <c r="D63" s="275"/>
      <c r="E63" s="275"/>
      <c r="F63" s="275"/>
      <c r="G63" s="275"/>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678</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04" t="s">
        <v>755</v>
      </c>
      <c r="D64" s="197"/>
      <c r="E64" s="198">
        <v>1.125</v>
      </c>
      <c r="F64" s="162"/>
      <c r="G64" s="162"/>
      <c r="H64" s="162"/>
      <c r="I64" s="162"/>
      <c r="J64" s="162"/>
      <c r="K64" s="162"/>
      <c r="L64" s="162"/>
      <c r="M64" s="162"/>
      <c r="N64" s="162"/>
      <c r="O64" s="162"/>
      <c r="P64" s="162"/>
      <c r="Q64" s="162"/>
      <c r="R64" s="162"/>
      <c r="S64" s="162"/>
      <c r="T64" s="162"/>
      <c r="U64" s="162"/>
      <c r="V64" s="162"/>
      <c r="W64" s="162"/>
      <c r="X64" s="152"/>
      <c r="Y64" s="152"/>
      <c r="Z64" s="152"/>
      <c r="AA64" s="152"/>
      <c r="AB64" s="152"/>
      <c r="AC64" s="152"/>
      <c r="AD64" s="152"/>
      <c r="AE64" s="152"/>
      <c r="AF64" s="152"/>
      <c r="AG64" s="152" t="s">
        <v>680</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71">
        <v>15</v>
      </c>
      <c r="B65" s="172" t="s">
        <v>757</v>
      </c>
      <c r="C65" s="188" t="s">
        <v>758</v>
      </c>
      <c r="D65" s="173" t="s">
        <v>332</v>
      </c>
      <c r="E65" s="174">
        <v>3.7</v>
      </c>
      <c r="F65" s="175"/>
      <c r="G65" s="176">
        <f>ROUND(E65*F65,2)</f>
        <v>0</v>
      </c>
      <c r="H65" s="175"/>
      <c r="I65" s="176">
        <f>ROUND(E65*H65,2)</f>
        <v>0</v>
      </c>
      <c r="J65" s="175"/>
      <c r="K65" s="176">
        <f>ROUND(E65*J65,2)</f>
        <v>0</v>
      </c>
      <c r="L65" s="176">
        <v>15</v>
      </c>
      <c r="M65" s="176">
        <f>G65*(1+L65/100)</f>
        <v>0</v>
      </c>
      <c r="N65" s="176">
        <v>0</v>
      </c>
      <c r="O65" s="176">
        <f>ROUND(E65*N65,2)</f>
        <v>0</v>
      </c>
      <c r="P65" s="176">
        <v>4.0000000000000002E-4</v>
      </c>
      <c r="Q65" s="176">
        <f>ROUND(E65*P65,2)</f>
        <v>0</v>
      </c>
      <c r="R65" s="176" t="s">
        <v>749</v>
      </c>
      <c r="S65" s="176" t="s">
        <v>296</v>
      </c>
      <c r="T65" s="177" t="s">
        <v>296</v>
      </c>
      <c r="U65" s="162">
        <v>7.0000000000000007E-2</v>
      </c>
      <c r="V65" s="162">
        <f>ROUND(E65*U65,2)</f>
        <v>0.26</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759</v>
      </c>
      <c r="D66" s="197"/>
      <c r="E66" s="198">
        <v>3.7</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16</v>
      </c>
      <c r="B67" s="172" t="s">
        <v>760</v>
      </c>
      <c r="C67" s="188" t="s">
        <v>761</v>
      </c>
      <c r="D67" s="173" t="s">
        <v>332</v>
      </c>
      <c r="E67" s="174">
        <v>5</v>
      </c>
      <c r="F67" s="175"/>
      <c r="G67" s="176">
        <f>ROUND(E67*F67,2)</f>
        <v>0</v>
      </c>
      <c r="H67" s="175"/>
      <c r="I67" s="176">
        <f>ROUND(E67*H67,2)</f>
        <v>0</v>
      </c>
      <c r="J67" s="175"/>
      <c r="K67" s="176">
        <f>ROUND(E67*J67,2)</f>
        <v>0</v>
      </c>
      <c r="L67" s="176">
        <v>15</v>
      </c>
      <c r="M67" s="176">
        <f>G67*(1+L67/100)</f>
        <v>0</v>
      </c>
      <c r="N67" s="176">
        <v>0</v>
      </c>
      <c r="O67" s="176">
        <f>ROUND(E67*N67,2)</f>
        <v>0</v>
      </c>
      <c r="P67" s="176">
        <v>4.6000000000000001E-4</v>
      </c>
      <c r="Q67" s="176">
        <f>ROUND(E67*P67,2)</f>
        <v>0</v>
      </c>
      <c r="R67" s="176" t="s">
        <v>749</v>
      </c>
      <c r="S67" s="176" t="s">
        <v>296</v>
      </c>
      <c r="T67" s="177" t="s">
        <v>296</v>
      </c>
      <c r="U67" s="162">
        <v>0.81</v>
      </c>
      <c r="V67" s="162">
        <f>ROUND(E67*U67,2)</f>
        <v>4.05</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762</v>
      </c>
      <c r="D68" s="197"/>
      <c r="E68" s="198">
        <v>5</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33.75" outlineLevel="1" x14ac:dyDescent="0.2">
      <c r="A69" s="171">
        <v>17</v>
      </c>
      <c r="B69" s="172" t="s">
        <v>763</v>
      </c>
      <c r="C69" s="188" t="s">
        <v>764</v>
      </c>
      <c r="D69" s="173" t="s">
        <v>404</v>
      </c>
      <c r="E69" s="174">
        <v>0.75</v>
      </c>
      <c r="F69" s="175"/>
      <c r="G69" s="176">
        <f>ROUND(E69*F69,2)</f>
        <v>0</v>
      </c>
      <c r="H69" s="175"/>
      <c r="I69" s="176">
        <f>ROUND(E69*H69,2)</f>
        <v>0</v>
      </c>
      <c r="J69" s="175"/>
      <c r="K69" s="176">
        <f>ROUND(E69*J69,2)</f>
        <v>0</v>
      </c>
      <c r="L69" s="176">
        <v>15</v>
      </c>
      <c r="M69" s="176">
        <f>G69*(1+L69/100)</f>
        <v>0</v>
      </c>
      <c r="N69" s="176">
        <v>5.4000000000000001E-4</v>
      </c>
      <c r="O69" s="176">
        <f>ROUND(E69*N69,2)</f>
        <v>0</v>
      </c>
      <c r="P69" s="176">
        <v>0.18000000000000002</v>
      </c>
      <c r="Q69" s="176">
        <f>ROUND(E69*P69,2)</f>
        <v>0.14000000000000001</v>
      </c>
      <c r="R69" s="176" t="s">
        <v>749</v>
      </c>
      <c r="S69" s="176" t="s">
        <v>296</v>
      </c>
      <c r="T69" s="177" t="s">
        <v>296</v>
      </c>
      <c r="U69" s="162">
        <v>0.30900000000000005</v>
      </c>
      <c r="V69" s="162">
        <f>ROUND(E69*U69,2)</f>
        <v>0.23</v>
      </c>
      <c r="W69" s="162"/>
      <c r="X69" s="152"/>
      <c r="Y69" s="152"/>
      <c r="Z69" s="152"/>
      <c r="AA69" s="152"/>
      <c r="AB69" s="152"/>
      <c r="AC69" s="152"/>
      <c r="AD69" s="152"/>
      <c r="AE69" s="152"/>
      <c r="AF69" s="152"/>
      <c r="AG69" s="152" t="s">
        <v>324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74" t="s">
        <v>765</v>
      </c>
      <c r="D70" s="275"/>
      <c r="E70" s="275"/>
      <c r="F70" s="275"/>
      <c r="G70" s="275"/>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678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04" t="s">
        <v>766</v>
      </c>
      <c r="D71" s="197"/>
      <c r="E71" s="198">
        <v>0.75</v>
      </c>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680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1" x14ac:dyDescent="0.2">
      <c r="A72" s="171">
        <v>18</v>
      </c>
      <c r="B72" s="172" t="s">
        <v>763</v>
      </c>
      <c r="C72" s="188" t="s">
        <v>764</v>
      </c>
      <c r="D72" s="173" t="s">
        <v>404</v>
      </c>
      <c r="E72" s="174">
        <v>2.7</v>
      </c>
      <c r="F72" s="175"/>
      <c r="G72" s="176">
        <f>ROUND(E72*F72,2)</f>
        <v>0</v>
      </c>
      <c r="H72" s="175"/>
      <c r="I72" s="176">
        <f>ROUND(E72*H72,2)</f>
        <v>0</v>
      </c>
      <c r="J72" s="175"/>
      <c r="K72" s="176">
        <f>ROUND(E72*J72,2)</f>
        <v>0</v>
      </c>
      <c r="L72" s="176">
        <v>15</v>
      </c>
      <c r="M72" s="176">
        <f>G72*(1+L72/100)</f>
        <v>0</v>
      </c>
      <c r="N72" s="176">
        <v>5.4000000000000001E-4</v>
      </c>
      <c r="O72" s="176">
        <f>ROUND(E72*N72,2)</f>
        <v>0</v>
      </c>
      <c r="P72" s="176">
        <v>0.18000000000000002</v>
      </c>
      <c r="Q72" s="176">
        <f>ROUND(E72*P72,2)</f>
        <v>0.49</v>
      </c>
      <c r="R72" s="176" t="s">
        <v>749</v>
      </c>
      <c r="S72" s="176" t="s">
        <v>296</v>
      </c>
      <c r="T72" s="177" t="s">
        <v>296</v>
      </c>
      <c r="U72" s="162">
        <v>0.30900000000000005</v>
      </c>
      <c r="V72" s="162">
        <f>ROUND(E72*U72,2)</f>
        <v>0.83</v>
      </c>
      <c r="W72" s="162"/>
      <c r="X72" s="152"/>
      <c r="Y72" s="152"/>
      <c r="Z72" s="152"/>
      <c r="AA72" s="152"/>
      <c r="AB72" s="152"/>
      <c r="AC72" s="152"/>
      <c r="AD72" s="152"/>
      <c r="AE72" s="152"/>
      <c r="AF72" s="152"/>
      <c r="AG72" s="152" t="s">
        <v>324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4" t="s">
        <v>765</v>
      </c>
      <c r="D73" s="275"/>
      <c r="E73" s="275"/>
      <c r="F73" s="275"/>
      <c r="G73" s="27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678</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04" t="s">
        <v>767</v>
      </c>
      <c r="D74" s="197"/>
      <c r="E74" s="198">
        <v>2.7</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680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22.5" outlineLevel="1" x14ac:dyDescent="0.2">
      <c r="A75" s="171">
        <v>19</v>
      </c>
      <c r="B75" s="172" t="s">
        <v>768</v>
      </c>
      <c r="C75" s="188" t="s">
        <v>769</v>
      </c>
      <c r="D75" s="173" t="s">
        <v>404</v>
      </c>
      <c r="E75" s="174">
        <v>1.875</v>
      </c>
      <c r="F75" s="175"/>
      <c r="G75" s="176">
        <f>ROUND(E75*F75,2)</f>
        <v>0</v>
      </c>
      <c r="H75" s="175"/>
      <c r="I75" s="176">
        <f>ROUND(E75*H75,2)</f>
        <v>0</v>
      </c>
      <c r="J75" s="175"/>
      <c r="K75" s="176">
        <f>ROUND(E75*J75,2)</f>
        <v>0</v>
      </c>
      <c r="L75" s="176">
        <v>15</v>
      </c>
      <c r="M75" s="176">
        <f>G75*(1+L75/100)</f>
        <v>0</v>
      </c>
      <c r="N75" s="176">
        <v>0</v>
      </c>
      <c r="O75" s="176">
        <f>ROUND(E75*N75,2)</f>
        <v>0</v>
      </c>
      <c r="P75" s="176">
        <v>6.8000000000000005E-2</v>
      </c>
      <c r="Q75" s="176">
        <f>ROUND(E75*P75,2)</f>
        <v>0.13</v>
      </c>
      <c r="R75" s="176" t="s">
        <v>749</v>
      </c>
      <c r="S75" s="176" t="s">
        <v>296</v>
      </c>
      <c r="T75" s="177" t="s">
        <v>296</v>
      </c>
      <c r="U75" s="162">
        <v>0.30000000000000004</v>
      </c>
      <c r="V75" s="162">
        <f>ROUND(E75*U75,2)</f>
        <v>0.56000000000000005</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4" t="s">
        <v>770</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983</v>
      </c>
      <c r="D77" s="197"/>
      <c r="E77" s="198">
        <v>1.875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8">
        <v>20</v>
      </c>
      <c r="B78" s="179" t="s">
        <v>773</v>
      </c>
      <c r="C78" s="187" t="s">
        <v>774</v>
      </c>
      <c r="D78" s="180" t="s">
        <v>366</v>
      </c>
      <c r="E78" s="181">
        <v>1</v>
      </c>
      <c r="F78" s="182"/>
      <c r="G78" s="183">
        <f>ROUND(E78*F78,2)</f>
        <v>0</v>
      </c>
      <c r="H78" s="182"/>
      <c r="I78" s="183">
        <f>ROUND(E78*H78,2)</f>
        <v>0</v>
      </c>
      <c r="J78" s="182"/>
      <c r="K78" s="183">
        <f>ROUND(E78*J78,2)</f>
        <v>0</v>
      </c>
      <c r="L78" s="183">
        <v>15</v>
      </c>
      <c r="M78" s="183">
        <f>G78*(1+L78/100)</f>
        <v>0</v>
      </c>
      <c r="N78" s="183">
        <v>0</v>
      </c>
      <c r="O78" s="183">
        <f>ROUND(E78*N78,2)</f>
        <v>0</v>
      </c>
      <c r="P78" s="183">
        <v>9.0000000000000011E-3</v>
      </c>
      <c r="Q78" s="183">
        <f>ROUND(E78*P78,2)</f>
        <v>0.01</v>
      </c>
      <c r="R78" s="183"/>
      <c r="S78" s="183" t="s">
        <v>311</v>
      </c>
      <c r="T78" s="184" t="s">
        <v>296</v>
      </c>
      <c r="U78" s="162">
        <v>0.11700000000000001</v>
      </c>
      <c r="V78" s="162">
        <f>ROUND(E78*U78,2)</f>
        <v>0.12</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21</v>
      </c>
      <c r="B79" s="172" t="s">
        <v>775</v>
      </c>
      <c r="C79" s="188" t="s">
        <v>776</v>
      </c>
      <c r="D79" s="173" t="s">
        <v>777</v>
      </c>
      <c r="E79" s="174">
        <v>2</v>
      </c>
      <c r="F79" s="175"/>
      <c r="G79" s="176">
        <f>ROUND(E79*F79,2)</f>
        <v>0</v>
      </c>
      <c r="H79" s="175"/>
      <c r="I79" s="176">
        <f>ROUND(E79*H79,2)</f>
        <v>0</v>
      </c>
      <c r="J79" s="175"/>
      <c r="K79" s="176">
        <f>ROUND(E79*J79,2)</f>
        <v>0</v>
      </c>
      <c r="L79" s="176">
        <v>15</v>
      </c>
      <c r="M79" s="176">
        <f>G79*(1+L79/100)</f>
        <v>0</v>
      </c>
      <c r="N79" s="176">
        <v>0</v>
      </c>
      <c r="O79" s="176">
        <f>ROUND(E79*N79,2)</f>
        <v>0</v>
      </c>
      <c r="P79" s="176">
        <v>0</v>
      </c>
      <c r="Q79" s="176">
        <f>ROUND(E79*P79,2)</f>
        <v>0</v>
      </c>
      <c r="R79" s="176" t="s">
        <v>778</v>
      </c>
      <c r="S79" s="176" t="s">
        <v>296</v>
      </c>
      <c r="T79" s="177" t="s">
        <v>779</v>
      </c>
      <c r="U79" s="162">
        <v>1</v>
      </c>
      <c r="V79" s="162">
        <f>ROUND(E79*U79,2)</f>
        <v>2</v>
      </c>
      <c r="W79" s="162"/>
      <c r="X79" s="152"/>
      <c r="Y79" s="152"/>
      <c r="Z79" s="152"/>
      <c r="AA79" s="152"/>
      <c r="AB79" s="152"/>
      <c r="AC79" s="152"/>
      <c r="AD79" s="152"/>
      <c r="AE79" s="152"/>
      <c r="AF79" s="152"/>
      <c r="AG79" s="152" t="s">
        <v>780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72" t="s">
        <v>781</v>
      </c>
      <c r="D80" s="273"/>
      <c r="E80" s="273"/>
      <c r="F80" s="273"/>
      <c r="G80" s="273"/>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329</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984</v>
      </c>
      <c r="D81" s="197"/>
      <c r="E81" s="198">
        <v>2</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x14ac:dyDescent="0.2">
      <c r="A82" s="165" t="s">
        <v>291</v>
      </c>
      <c r="B82" s="166" t="s">
        <v>236</v>
      </c>
      <c r="C82" s="186" t="s">
        <v>237</v>
      </c>
      <c r="D82" s="167"/>
      <c r="E82" s="168"/>
      <c r="F82" s="169"/>
      <c r="G82" s="169">
        <f>SUMIF(AG83:AG84,"&lt;&gt;NOR",G83:G84)</f>
        <v>0</v>
      </c>
      <c r="H82" s="169"/>
      <c r="I82" s="169">
        <f>SUM(I83:I84)</f>
        <v>0</v>
      </c>
      <c r="J82" s="169"/>
      <c r="K82" s="169">
        <f>SUM(K83:K84)</f>
        <v>0</v>
      </c>
      <c r="L82" s="169"/>
      <c r="M82" s="169">
        <f>SUM(M83:M84)</f>
        <v>0</v>
      </c>
      <c r="N82" s="169"/>
      <c r="O82" s="169">
        <f>SUM(O83:O84)</f>
        <v>0</v>
      </c>
      <c r="P82" s="169"/>
      <c r="Q82" s="169">
        <f>SUM(Q83:Q84)</f>
        <v>0</v>
      </c>
      <c r="R82" s="169"/>
      <c r="S82" s="169"/>
      <c r="T82" s="170"/>
      <c r="U82" s="164"/>
      <c r="V82" s="164">
        <f>SUM(V83:V84)</f>
        <v>1.35</v>
      </c>
      <c r="W82" s="164"/>
      <c r="AG82" t="s">
        <v>292</v>
      </c>
    </row>
    <row r="83" spans="1:60" ht="33.75" outlineLevel="1" x14ac:dyDescent="0.2">
      <c r="A83" s="171">
        <v>22</v>
      </c>
      <c r="B83" s="172" t="s">
        <v>985</v>
      </c>
      <c r="C83" s="188" t="s">
        <v>986</v>
      </c>
      <c r="D83" s="173" t="s">
        <v>396</v>
      </c>
      <c r="E83" s="174">
        <v>0.71603000000000006</v>
      </c>
      <c r="F83" s="175"/>
      <c r="G83" s="176">
        <f>ROUND(E83*F83,2)</f>
        <v>0</v>
      </c>
      <c r="H83" s="175"/>
      <c r="I83" s="176">
        <f>ROUND(E83*H83,2)</f>
        <v>0</v>
      </c>
      <c r="J83" s="175"/>
      <c r="K83" s="176">
        <f>ROUND(E83*J83,2)</f>
        <v>0</v>
      </c>
      <c r="L83" s="176">
        <v>15</v>
      </c>
      <c r="M83" s="176">
        <f>G83*(1+L83/100)</f>
        <v>0</v>
      </c>
      <c r="N83" s="176">
        <v>0</v>
      </c>
      <c r="O83" s="176">
        <f>ROUND(E83*N83,2)</f>
        <v>0</v>
      </c>
      <c r="P83" s="176">
        <v>0</v>
      </c>
      <c r="Q83" s="176">
        <f>ROUND(E83*P83,2)</f>
        <v>0</v>
      </c>
      <c r="R83" s="176" t="s">
        <v>676</v>
      </c>
      <c r="S83" s="176" t="s">
        <v>296</v>
      </c>
      <c r="T83" s="177" t="s">
        <v>296</v>
      </c>
      <c r="U83" s="162">
        <v>1.8920000000000001</v>
      </c>
      <c r="V83" s="162">
        <f>ROUND(E83*U83,2)</f>
        <v>1.35</v>
      </c>
      <c r="W83" s="162"/>
      <c r="X83" s="152"/>
      <c r="Y83" s="152"/>
      <c r="Z83" s="152"/>
      <c r="AA83" s="152"/>
      <c r="AB83" s="152"/>
      <c r="AC83" s="152"/>
      <c r="AD83" s="152"/>
      <c r="AE83" s="152"/>
      <c r="AF83" s="152"/>
      <c r="AG83" s="152" t="s">
        <v>786</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4" t="s">
        <v>787</v>
      </c>
      <c r="D84" s="275"/>
      <c r="E84" s="275"/>
      <c r="F84" s="275"/>
      <c r="G84" s="275"/>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678</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x14ac:dyDescent="0.2">
      <c r="A85" s="165" t="s">
        <v>291</v>
      </c>
      <c r="B85" s="166" t="s">
        <v>238</v>
      </c>
      <c r="C85" s="186" t="s">
        <v>239</v>
      </c>
      <c r="D85" s="167"/>
      <c r="E85" s="168"/>
      <c r="F85" s="169"/>
      <c r="G85" s="169">
        <f>SUMIF(AG86:AG94,"&lt;&gt;NOR",G86:G94)</f>
        <v>0</v>
      </c>
      <c r="H85" s="169"/>
      <c r="I85" s="169">
        <f>SUM(I86:I94)</f>
        <v>0</v>
      </c>
      <c r="J85" s="169"/>
      <c r="K85" s="169">
        <f>SUM(K86:K94)</f>
        <v>0</v>
      </c>
      <c r="L85" s="169"/>
      <c r="M85" s="169">
        <f>SUM(M86:M94)</f>
        <v>0</v>
      </c>
      <c r="N85" s="169"/>
      <c r="O85" s="169">
        <f>SUM(O86:O94)</f>
        <v>0.02</v>
      </c>
      <c r="P85" s="169"/>
      <c r="Q85" s="169">
        <f>SUM(Q86:Q94)</f>
        <v>0</v>
      </c>
      <c r="R85" s="169"/>
      <c r="S85" s="169"/>
      <c r="T85" s="170"/>
      <c r="U85" s="164"/>
      <c r="V85" s="164">
        <f>SUM(V86:V94)</f>
        <v>3.51</v>
      </c>
      <c r="W85" s="164"/>
      <c r="AG85" t="s">
        <v>292</v>
      </c>
    </row>
    <row r="86" spans="1:60" outlineLevel="1" x14ac:dyDescent="0.2">
      <c r="A86" s="171">
        <v>23</v>
      </c>
      <c r="B86" s="172" t="s">
        <v>788</v>
      </c>
      <c r="C86" s="188" t="s">
        <v>789</v>
      </c>
      <c r="D86" s="173" t="s">
        <v>404</v>
      </c>
      <c r="E86" s="174">
        <v>5.8550000000000004</v>
      </c>
      <c r="F86" s="175"/>
      <c r="G86" s="176">
        <f>ROUND(E86*F86,2)</f>
        <v>0</v>
      </c>
      <c r="H86" s="175"/>
      <c r="I86" s="176">
        <f>ROUND(E86*H86,2)</f>
        <v>0</v>
      </c>
      <c r="J86" s="175"/>
      <c r="K86" s="176">
        <f>ROUND(E86*J86,2)</f>
        <v>0</v>
      </c>
      <c r="L86" s="176">
        <v>15</v>
      </c>
      <c r="M86" s="176">
        <f>G86*(1+L86/100)</f>
        <v>0</v>
      </c>
      <c r="N86" s="176">
        <v>3.6800000000000001E-3</v>
      </c>
      <c r="O86" s="176">
        <f>ROUND(E86*N86,2)</f>
        <v>0.02</v>
      </c>
      <c r="P86" s="176">
        <v>0</v>
      </c>
      <c r="Q86" s="176">
        <f>ROUND(E86*P86,2)</f>
        <v>0</v>
      </c>
      <c r="R86" s="176" t="s">
        <v>790</v>
      </c>
      <c r="S86" s="176" t="s">
        <v>296</v>
      </c>
      <c r="T86" s="177" t="s">
        <v>296</v>
      </c>
      <c r="U86" s="162">
        <v>0.38500000000000001</v>
      </c>
      <c r="V86" s="162">
        <f>ROUND(E86*U86,2)</f>
        <v>2.25</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987</v>
      </c>
      <c r="D87" s="197"/>
      <c r="E87" s="198">
        <v>4.0850000000000009</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988</v>
      </c>
      <c r="D88" s="197"/>
      <c r="E88" s="198">
        <v>1.125</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04" t="s">
        <v>989</v>
      </c>
      <c r="D89" s="197"/>
      <c r="E89" s="198">
        <v>0.64500000000000002</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680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78">
        <v>24</v>
      </c>
      <c r="B90" s="179" t="s">
        <v>799</v>
      </c>
      <c r="C90" s="187" t="s">
        <v>800</v>
      </c>
      <c r="D90" s="180" t="s">
        <v>366</v>
      </c>
      <c r="E90" s="181">
        <v>4</v>
      </c>
      <c r="F90" s="182"/>
      <c r="G90" s="183">
        <f>ROUND(E90*F90,2)</f>
        <v>0</v>
      </c>
      <c r="H90" s="182"/>
      <c r="I90" s="183">
        <f>ROUND(E90*H90,2)</f>
        <v>0</v>
      </c>
      <c r="J90" s="182"/>
      <c r="K90" s="183">
        <f>ROUND(E90*J90,2)</f>
        <v>0</v>
      </c>
      <c r="L90" s="183">
        <v>15</v>
      </c>
      <c r="M90" s="183">
        <f>G90*(1+L90/100)</f>
        <v>0</v>
      </c>
      <c r="N90" s="183">
        <v>1.7000000000000001E-4</v>
      </c>
      <c r="O90" s="183">
        <f>ROUND(E90*N90,2)</f>
        <v>0</v>
      </c>
      <c r="P90" s="183">
        <v>0</v>
      </c>
      <c r="Q90" s="183">
        <f>ROUND(E90*P90,2)</f>
        <v>0</v>
      </c>
      <c r="R90" s="183" t="s">
        <v>790</v>
      </c>
      <c r="S90" s="183" t="s">
        <v>296</v>
      </c>
      <c r="T90" s="184" t="s">
        <v>296</v>
      </c>
      <c r="U90" s="162">
        <v>0.1</v>
      </c>
      <c r="V90" s="162">
        <f>ROUND(E90*U90,2)</f>
        <v>0.4</v>
      </c>
      <c r="W90" s="162"/>
      <c r="X90" s="152"/>
      <c r="Y90" s="152"/>
      <c r="Z90" s="152"/>
      <c r="AA90" s="152"/>
      <c r="AB90" s="152"/>
      <c r="AC90" s="152"/>
      <c r="AD90" s="152"/>
      <c r="AE90" s="152"/>
      <c r="AF90" s="152"/>
      <c r="AG90" s="152" t="s">
        <v>324</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71">
        <v>25</v>
      </c>
      <c r="B91" s="172" t="s">
        <v>801</v>
      </c>
      <c r="C91" s="188" t="s">
        <v>802</v>
      </c>
      <c r="D91" s="173" t="s">
        <v>332</v>
      </c>
      <c r="E91" s="174">
        <v>4.3000000000000007</v>
      </c>
      <c r="F91" s="175"/>
      <c r="G91" s="176">
        <f>ROUND(E91*F91,2)</f>
        <v>0</v>
      </c>
      <c r="H91" s="175"/>
      <c r="I91" s="176">
        <f>ROUND(E91*H91,2)</f>
        <v>0</v>
      </c>
      <c r="J91" s="175"/>
      <c r="K91" s="176">
        <f>ROUND(E91*J91,2)</f>
        <v>0</v>
      </c>
      <c r="L91" s="176">
        <v>15</v>
      </c>
      <c r="M91" s="176">
        <f>G91*(1+L91/100)</f>
        <v>0</v>
      </c>
      <c r="N91" s="176">
        <v>1.1E-4</v>
      </c>
      <c r="O91" s="176">
        <f>ROUND(E91*N91,2)</f>
        <v>0</v>
      </c>
      <c r="P91" s="176">
        <v>0</v>
      </c>
      <c r="Q91" s="176">
        <f>ROUND(E91*P91,2)</f>
        <v>0</v>
      </c>
      <c r="R91" s="176" t="s">
        <v>790</v>
      </c>
      <c r="S91" s="176" t="s">
        <v>296</v>
      </c>
      <c r="T91" s="177" t="s">
        <v>296</v>
      </c>
      <c r="U91" s="162">
        <v>0.2</v>
      </c>
      <c r="V91" s="162">
        <f>ROUND(E91*U91,2)</f>
        <v>0.86</v>
      </c>
      <c r="W91" s="162"/>
      <c r="X91" s="152"/>
      <c r="Y91" s="152"/>
      <c r="Z91" s="152"/>
      <c r="AA91" s="152"/>
      <c r="AB91" s="152"/>
      <c r="AC91" s="152"/>
      <c r="AD91" s="152"/>
      <c r="AE91" s="152"/>
      <c r="AF91" s="152"/>
      <c r="AG91" s="152" t="s">
        <v>324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04" t="s">
        <v>804</v>
      </c>
      <c r="D92" s="197"/>
      <c r="E92" s="198">
        <v>4.3000000000000007</v>
      </c>
      <c r="F92" s="162"/>
      <c r="G92" s="162"/>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680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v>26</v>
      </c>
      <c r="B93" s="160" t="s">
        <v>805</v>
      </c>
      <c r="C93" s="208" t="s">
        <v>806</v>
      </c>
      <c r="D93" s="161" t="s">
        <v>0</v>
      </c>
      <c r="E93" s="203"/>
      <c r="F93" s="163"/>
      <c r="G93" s="162">
        <f>ROUND(E93*F93,2)</f>
        <v>0</v>
      </c>
      <c r="H93" s="163"/>
      <c r="I93" s="162">
        <f>ROUND(E93*H93,2)</f>
        <v>0</v>
      </c>
      <c r="J93" s="163"/>
      <c r="K93" s="162">
        <f>ROUND(E93*J93,2)</f>
        <v>0</v>
      </c>
      <c r="L93" s="162">
        <v>15</v>
      </c>
      <c r="M93" s="162">
        <f>G93*(1+L93/100)</f>
        <v>0</v>
      </c>
      <c r="N93" s="162">
        <v>0</v>
      </c>
      <c r="O93" s="162">
        <f>ROUND(E93*N93,2)</f>
        <v>0</v>
      </c>
      <c r="P93" s="162">
        <v>0</v>
      </c>
      <c r="Q93" s="162">
        <f>ROUND(E93*P93,2)</f>
        <v>0</v>
      </c>
      <c r="R93" s="162" t="s">
        <v>790</v>
      </c>
      <c r="S93" s="162" t="s">
        <v>296</v>
      </c>
      <c r="T93" s="162" t="s">
        <v>296</v>
      </c>
      <c r="U93" s="162">
        <v>0</v>
      </c>
      <c r="V93" s="162">
        <f>ROUND(E93*U93,2)</f>
        <v>0</v>
      </c>
      <c r="W93" s="162"/>
      <c r="X93" s="152"/>
      <c r="Y93" s="152"/>
      <c r="Z93" s="152"/>
      <c r="AA93" s="152"/>
      <c r="AB93" s="152"/>
      <c r="AC93" s="152"/>
      <c r="AD93" s="152"/>
      <c r="AE93" s="152"/>
      <c r="AF93" s="152"/>
      <c r="AG93" s="152" t="s">
        <v>786</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6" t="s">
        <v>807</v>
      </c>
      <c r="D94" s="277"/>
      <c r="E94" s="277"/>
      <c r="F94" s="277"/>
      <c r="G94" s="277"/>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678</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x14ac:dyDescent="0.2">
      <c r="A95" s="165" t="s">
        <v>291</v>
      </c>
      <c r="B95" s="166" t="s">
        <v>248</v>
      </c>
      <c r="C95" s="186" t="s">
        <v>249</v>
      </c>
      <c r="D95" s="167"/>
      <c r="E95" s="168"/>
      <c r="F95" s="169"/>
      <c r="G95" s="169">
        <f>SUMIF(AG96:AG103,"&lt;&gt;NOR",G96:G103)</f>
        <v>0</v>
      </c>
      <c r="H95" s="169"/>
      <c r="I95" s="169">
        <f>SUM(I96:I103)</f>
        <v>0</v>
      </c>
      <c r="J95" s="169"/>
      <c r="K95" s="169">
        <f>SUM(K96:K103)</f>
        <v>0</v>
      </c>
      <c r="L95" s="169"/>
      <c r="M95" s="169">
        <f>SUM(M96:M103)</f>
        <v>0</v>
      </c>
      <c r="N95" s="169"/>
      <c r="O95" s="169">
        <f>SUM(O96:O103)</f>
        <v>0.01</v>
      </c>
      <c r="P95" s="169"/>
      <c r="Q95" s="169">
        <f>SUM(Q96:Q103)</f>
        <v>0</v>
      </c>
      <c r="R95" s="169"/>
      <c r="S95" s="169"/>
      <c r="T95" s="170"/>
      <c r="U95" s="164"/>
      <c r="V95" s="164">
        <f>SUM(V96:V103)</f>
        <v>1.0900000000000001</v>
      </c>
      <c r="W95" s="164"/>
      <c r="AG95" t="s">
        <v>292</v>
      </c>
    </row>
    <row r="96" spans="1:60" ht="22.5" outlineLevel="1" x14ac:dyDescent="0.2">
      <c r="A96" s="171">
        <v>27</v>
      </c>
      <c r="B96" s="172" t="s">
        <v>814</v>
      </c>
      <c r="C96" s="188" t="s">
        <v>815</v>
      </c>
      <c r="D96" s="173" t="s">
        <v>404</v>
      </c>
      <c r="E96" s="174">
        <v>1.125</v>
      </c>
      <c r="F96" s="175"/>
      <c r="G96" s="176">
        <f>ROUND(E96*F96,2)</f>
        <v>0</v>
      </c>
      <c r="H96" s="175"/>
      <c r="I96" s="176">
        <f>ROUND(E96*H96,2)</f>
        <v>0</v>
      </c>
      <c r="J96" s="175"/>
      <c r="K96" s="176">
        <f>ROUND(E96*J96,2)</f>
        <v>0</v>
      </c>
      <c r="L96" s="176">
        <v>15</v>
      </c>
      <c r="M96" s="176">
        <f>G96*(1+L96/100)</f>
        <v>0</v>
      </c>
      <c r="N96" s="176">
        <v>4.8300000000000001E-3</v>
      </c>
      <c r="O96" s="176">
        <f>ROUND(E96*N96,2)</f>
        <v>0.01</v>
      </c>
      <c r="P96" s="176">
        <v>0</v>
      </c>
      <c r="Q96" s="176">
        <f>ROUND(E96*P96,2)</f>
        <v>0</v>
      </c>
      <c r="R96" s="176" t="s">
        <v>816</v>
      </c>
      <c r="S96" s="176" t="s">
        <v>296</v>
      </c>
      <c r="T96" s="177" t="s">
        <v>296</v>
      </c>
      <c r="U96" s="162">
        <v>0.97000000000000008</v>
      </c>
      <c r="V96" s="162">
        <f>ROUND(E96*U96,2)</f>
        <v>1.0900000000000001</v>
      </c>
      <c r="W96" s="162"/>
      <c r="X96" s="152"/>
      <c r="Y96" s="152"/>
      <c r="Z96" s="152"/>
      <c r="AA96" s="152"/>
      <c r="AB96" s="152"/>
      <c r="AC96" s="152"/>
      <c r="AD96" s="152"/>
      <c r="AE96" s="152"/>
      <c r="AF96" s="152"/>
      <c r="AG96" s="152" t="s">
        <v>324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ht="33.75" outlineLevel="1" x14ac:dyDescent="0.2">
      <c r="A97" s="159"/>
      <c r="B97" s="160"/>
      <c r="C97" s="272" t="s">
        <v>817</v>
      </c>
      <c r="D97" s="273"/>
      <c r="E97" s="273"/>
      <c r="F97" s="273"/>
      <c r="G97" s="273"/>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329</v>
      </c>
      <c r="AH97" s="152"/>
      <c r="AI97" s="152"/>
      <c r="AJ97" s="152"/>
      <c r="AK97" s="152"/>
      <c r="AL97" s="152"/>
      <c r="AM97" s="152"/>
      <c r="AN97" s="152"/>
      <c r="AO97" s="152"/>
      <c r="AP97" s="152"/>
      <c r="AQ97" s="152"/>
      <c r="AR97" s="152"/>
      <c r="AS97" s="152"/>
      <c r="AT97" s="152"/>
      <c r="AU97" s="152"/>
      <c r="AV97" s="152"/>
      <c r="AW97" s="152"/>
      <c r="AX97" s="152"/>
      <c r="AY97" s="152"/>
      <c r="AZ97" s="152"/>
      <c r="BA97" s="195" t="str">
        <f>C97</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97" s="152"/>
      <c r="BC97" s="152"/>
      <c r="BD97" s="152"/>
      <c r="BE97" s="152"/>
      <c r="BF97" s="152"/>
      <c r="BG97" s="152"/>
      <c r="BH97" s="152"/>
    </row>
    <row r="98" spans="1:60" outlineLevel="1" x14ac:dyDescent="0.2">
      <c r="A98" s="159"/>
      <c r="B98" s="160"/>
      <c r="C98" s="204" t="s">
        <v>792</v>
      </c>
      <c r="D98" s="197"/>
      <c r="E98" s="198">
        <v>1.125</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1">
        <v>28</v>
      </c>
      <c r="B99" s="172" t="s">
        <v>818</v>
      </c>
      <c r="C99" s="188" t="s">
        <v>819</v>
      </c>
      <c r="D99" s="173" t="s">
        <v>404</v>
      </c>
      <c r="E99" s="174">
        <v>1.2430000000000001</v>
      </c>
      <c r="F99" s="175"/>
      <c r="G99" s="176">
        <f>ROUND(E99*F99,2)</f>
        <v>0</v>
      </c>
      <c r="H99" s="175"/>
      <c r="I99" s="176">
        <f>ROUND(E99*H99,2)</f>
        <v>0</v>
      </c>
      <c r="J99" s="175"/>
      <c r="K99" s="176">
        <f>ROUND(E99*J99,2)</f>
        <v>0</v>
      </c>
      <c r="L99" s="176">
        <v>15</v>
      </c>
      <c r="M99" s="176">
        <f>G99*(1+L99/100)</f>
        <v>0</v>
      </c>
      <c r="N99" s="176">
        <v>0</v>
      </c>
      <c r="O99" s="176">
        <f>ROUND(E99*N99,2)</f>
        <v>0</v>
      </c>
      <c r="P99" s="176">
        <v>0</v>
      </c>
      <c r="Q99" s="176">
        <f>ROUND(E99*P99,2)</f>
        <v>0</v>
      </c>
      <c r="R99" s="176"/>
      <c r="S99" s="176" t="s">
        <v>311</v>
      </c>
      <c r="T99" s="177" t="s">
        <v>297</v>
      </c>
      <c r="U99" s="162">
        <v>0</v>
      </c>
      <c r="V99" s="162">
        <f>ROUND(E99*U99,2)</f>
        <v>0</v>
      </c>
      <c r="W99" s="162"/>
      <c r="X99" s="152"/>
      <c r="Y99" s="152"/>
      <c r="Z99" s="152"/>
      <c r="AA99" s="152"/>
      <c r="AB99" s="152"/>
      <c r="AC99" s="152"/>
      <c r="AD99" s="152"/>
      <c r="AE99" s="152"/>
      <c r="AF99" s="152"/>
      <c r="AG99" s="152" t="s">
        <v>664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72" t="s">
        <v>820</v>
      </c>
      <c r="D100" s="273"/>
      <c r="E100" s="273"/>
      <c r="F100" s="273"/>
      <c r="G100" s="273"/>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329</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04" t="s">
        <v>990</v>
      </c>
      <c r="D101" s="197"/>
      <c r="E101" s="198">
        <v>1.2430000000000001</v>
      </c>
      <c r="F101" s="162"/>
      <c r="G101" s="162"/>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680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v>29</v>
      </c>
      <c r="B102" s="160" t="s">
        <v>824</v>
      </c>
      <c r="C102" s="208" t="s">
        <v>825</v>
      </c>
      <c r="D102" s="161" t="s">
        <v>0</v>
      </c>
      <c r="E102" s="203"/>
      <c r="F102" s="163"/>
      <c r="G102" s="162">
        <f>ROUND(E102*F102,2)</f>
        <v>0</v>
      </c>
      <c r="H102" s="163"/>
      <c r="I102" s="162">
        <f>ROUND(E102*H102,2)</f>
        <v>0</v>
      </c>
      <c r="J102" s="163"/>
      <c r="K102" s="162">
        <f>ROUND(E102*J102,2)</f>
        <v>0</v>
      </c>
      <c r="L102" s="162">
        <v>15</v>
      </c>
      <c r="M102" s="162">
        <f>G102*(1+L102/100)</f>
        <v>0</v>
      </c>
      <c r="N102" s="162">
        <v>0</v>
      </c>
      <c r="O102" s="162">
        <f>ROUND(E102*N102,2)</f>
        <v>0</v>
      </c>
      <c r="P102" s="162">
        <v>0</v>
      </c>
      <c r="Q102" s="162">
        <f>ROUND(E102*P102,2)</f>
        <v>0</v>
      </c>
      <c r="R102" s="162" t="s">
        <v>816</v>
      </c>
      <c r="S102" s="162" t="s">
        <v>296</v>
      </c>
      <c r="T102" s="162" t="s">
        <v>296</v>
      </c>
      <c r="U102" s="162">
        <v>0</v>
      </c>
      <c r="V102" s="162">
        <f>ROUND(E102*U102,2)</f>
        <v>0</v>
      </c>
      <c r="W102" s="162"/>
      <c r="X102" s="152"/>
      <c r="Y102" s="152"/>
      <c r="Z102" s="152"/>
      <c r="AA102" s="152"/>
      <c r="AB102" s="152"/>
      <c r="AC102" s="152"/>
      <c r="AD102" s="152"/>
      <c r="AE102" s="152"/>
      <c r="AF102" s="152"/>
      <c r="AG102" s="152" t="s">
        <v>786</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76" t="s">
        <v>813</v>
      </c>
      <c r="D103" s="277"/>
      <c r="E103" s="277"/>
      <c r="F103" s="277"/>
      <c r="G103" s="277"/>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678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5" t="s">
        <v>291</v>
      </c>
      <c r="B104" s="166" t="s">
        <v>250</v>
      </c>
      <c r="C104" s="186" t="s">
        <v>251</v>
      </c>
      <c r="D104" s="167"/>
      <c r="E104" s="168"/>
      <c r="F104" s="169"/>
      <c r="G104" s="169">
        <f>SUMIF(AG105:AG106,"&lt;&gt;NOR",G105:G106)</f>
        <v>0</v>
      </c>
      <c r="H104" s="169"/>
      <c r="I104" s="169">
        <f>SUM(I105:I106)</f>
        <v>0</v>
      </c>
      <c r="J104" s="169"/>
      <c r="K104" s="169">
        <f>SUM(K105:K106)</f>
        <v>0</v>
      </c>
      <c r="L104" s="169"/>
      <c r="M104" s="169">
        <f>SUM(M105:M106)</f>
        <v>0</v>
      </c>
      <c r="N104" s="169"/>
      <c r="O104" s="169">
        <f>SUM(O105:O106)</f>
        <v>0</v>
      </c>
      <c r="P104" s="169"/>
      <c r="Q104" s="169">
        <f>SUM(Q105:Q106)</f>
        <v>0</v>
      </c>
      <c r="R104" s="169"/>
      <c r="S104" s="169"/>
      <c r="T104" s="170"/>
      <c r="U104" s="164"/>
      <c r="V104" s="164">
        <f>SUM(V105:V106)</f>
        <v>0.14000000000000001</v>
      </c>
      <c r="W104" s="164"/>
      <c r="AG104" t="s">
        <v>292</v>
      </c>
    </row>
    <row r="105" spans="1:60" ht="22.5" outlineLevel="1" x14ac:dyDescent="0.2">
      <c r="A105" s="171">
        <v>30</v>
      </c>
      <c r="B105" s="172" t="s">
        <v>826</v>
      </c>
      <c r="C105" s="188" t="s">
        <v>827</v>
      </c>
      <c r="D105" s="173" t="s">
        <v>404</v>
      </c>
      <c r="E105" s="174">
        <v>1.125</v>
      </c>
      <c r="F105" s="175"/>
      <c r="G105" s="176">
        <f>ROUND(E105*F105,2)</f>
        <v>0</v>
      </c>
      <c r="H105" s="175"/>
      <c r="I105" s="176">
        <f>ROUND(E105*H105,2)</f>
        <v>0</v>
      </c>
      <c r="J105" s="175"/>
      <c r="K105" s="176">
        <f>ROUND(E105*J105,2)</f>
        <v>0</v>
      </c>
      <c r="L105" s="176">
        <v>15</v>
      </c>
      <c r="M105" s="176">
        <f>G105*(1+L105/100)</f>
        <v>0</v>
      </c>
      <c r="N105" s="176">
        <v>0</v>
      </c>
      <c r="O105" s="176">
        <f>ROUND(E105*N105,2)</f>
        <v>0</v>
      </c>
      <c r="P105" s="176">
        <v>1E-3</v>
      </c>
      <c r="Q105" s="176">
        <f>ROUND(E105*P105,2)</f>
        <v>0</v>
      </c>
      <c r="R105" s="176" t="s">
        <v>828</v>
      </c>
      <c r="S105" s="176" t="s">
        <v>296</v>
      </c>
      <c r="T105" s="177" t="s">
        <v>296</v>
      </c>
      <c r="U105" s="162">
        <v>0.128</v>
      </c>
      <c r="V105" s="162">
        <f>ROUND(E105*U105,2)</f>
        <v>0.14000000000000001</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755</v>
      </c>
      <c r="D106" s="197"/>
      <c r="E106" s="198">
        <v>1.125</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x14ac:dyDescent="0.2">
      <c r="A107" s="165" t="s">
        <v>291</v>
      </c>
      <c r="B107" s="166" t="s">
        <v>252</v>
      </c>
      <c r="C107" s="186" t="s">
        <v>253</v>
      </c>
      <c r="D107" s="167"/>
      <c r="E107" s="168"/>
      <c r="F107" s="169"/>
      <c r="G107" s="169">
        <f>SUMIF(AG108:AG115,"&lt;&gt;NOR",G108:G115)</f>
        <v>0</v>
      </c>
      <c r="H107" s="169"/>
      <c r="I107" s="169">
        <f>SUM(I108:I115)</f>
        <v>0</v>
      </c>
      <c r="J107" s="169"/>
      <c r="K107" s="169">
        <f>SUM(K108:K115)</f>
        <v>0</v>
      </c>
      <c r="L107" s="169"/>
      <c r="M107" s="169">
        <f>SUM(M108:M115)</f>
        <v>0</v>
      </c>
      <c r="N107" s="169"/>
      <c r="O107" s="169">
        <f>SUM(O108:O115)</f>
        <v>0.04</v>
      </c>
      <c r="P107" s="169"/>
      <c r="Q107" s="169">
        <f>SUM(Q108:Q115)</f>
        <v>0</v>
      </c>
      <c r="R107" s="169"/>
      <c r="S107" s="169"/>
      <c r="T107" s="170"/>
      <c r="U107" s="164"/>
      <c r="V107" s="164">
        <f>SUM(V108:V115)</f>
        <v>8.24</v>
      </c>
      <c r="W107" s="164"/>
      <c r="AG107" t="s">
        <v>292</v>
      </c>
    </row>
    <row r="108" spans="1:60" ht="22.5" outlineLevel="1" x14ac:dyDescent="0.2">
      <c r="A108" s="171">
        <v>31</v>
      </c>
      <c r="B108" s="172" t="s">
        <v>829</v>
      </c>
      <c r="C108" s="188" t="s">
        <v>830</v>
      </c>
      <c r="D108" s="173" t="s">
        <v>404</v>
      </c>
      <c r="E108" s="174">
        <v>7.665</v>
      </c>
      <c r="F108" s="175"/>
      <c r="G108" s="176">
        <f>ROUND(E108*F108,2)</f>
        <v>0</v>
      </c>
      <c r="H108" s="175"/>
      <c r="I108" s="176">
        <f>ROUND(E108*H108,2)</f>
        <v>0</v>
      </c>
      <c r="J108" s="175"/>
      <c r="K108" s="176">
        <f>ROUND(E108*J108,2)</f>
        <v>0</v>
      </c>
      <c r="L108" s="176">
        <v>15</v>
      </c>
      <c r="M108" s="176">
        <f>G108*(1+L108/100)</f>
        <v>0</v>
      </c>
      <c r="N108" s="176">
        <v>5.0300000000000006E-3</v>
      </c>
      <c r="O108" s="176">
        <f>ROUND(E108*N108,2)</f>
        <v>0.04</v>
      </c>
      <c r="P108" s="176">
        <v>0</v>
      </c>
      <c r="Q108" s="176">
        <f>ROUND(E108*P108,2)</f>
        <v>0</v>
      </c>
      <c r="R108" s="176" t="s">
        <v>816</v>
      </c>
      <c r="S108" s="176" t="s">
        <v>296</v>
      </c>
      <c r="T108" s="177" t="s">
        <v>296</v>
      </c>
      <c r="U108" s="162">
        <v>1.0746000000000002</v>
      </c>
      <c r="V108" s="162">
        <f>ROUND(E108*U108,2)</f>
        <v>8.24</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33.75" outlineLevel="1" x14ac:dyDescent="0.2">
      <c r="A109" s="159"/>
      <c r="B109" s="160"/>
      <c r="C109" s="272" t="s">
        <v>909</v>
      </c>
      <c r="D109" s="273"/>
      <c r="E109" s="273"/>
      <c r="F109" s="273"/>
      <c r="G109" s="273"/>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329</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95" t="str">
        <f>C109</f>
        <v>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v>
      </c>
      <c r="BB109" s="152"/>
      <c r="BC109" s="152"/>
      <c r="BD109" s="152"/>
      <c r="BE109" s="152"/>
      <c r="BF109" s="152"/>
      <c r="BG109" s="152"/>
      <c r="BH109" s="152"/>
    </row>
    <row r="110" spans="1:60" outlineLevel="1" x14ac:dyDescent="0.2">
      <c r="A110" s="159"/>
      <c r="B110" s="160"/>
      <c r="C110" s="204" t="s">
        <v>991</v>
      </c>
      <c r="D110" s="197"/>
      <c r="E110" s="198">
        <v>3.2250000000000001</v>
      </c>
      <c r="F110" s="162"/>
      <c r="G110" s="162"/>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680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832</v>
      </c>
      <c r="D111" s="197"/>
      <c r="E111" s="198">
        <v>5.16</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833</v>
      </c>
      <c r="D112" s="197"/>
      <c r="E112" s="198">
        <v>-0.72</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1">
        <v>32</v>
      </c>
      <c r="B113" s="172" t="s">
        <v>843</v>
      </c>
      <c r="C113" s="188" t="s">
        <v>844</v>
      </c>
      <c r="D113" s="173" t="s">
        <v>404</v>
      </c>
      <c r="E113" s="174">
        <v>8.206900000000001</v>
      </c>
      <c r="F113" s="175"/>
      <c r="G113" s="176">
        <f>ROUND(E113*F113,2)</f>
        <v>0</v>
      </c>
      <c r="H113" s="175"/>
      <c r="I113" s="176">
        <f>ROUND(E113*H113,2)</f>
        <v>0</v>
      </c>
      <c r="J113" s="175"/>
      <c r="K113" s="176">
        <f>ROUND(E113*J113,2)</f>
        <v>0</v>
      </c>
      <c r="L113" s="176">
        <v>15</v>
      </c>
      <c r="M113" s="176">
        <f>G113*(1+L113/100)</f>
        <v>0</v>
      </c>
      <c r="N113" s="176">
        <v>0</v>
      </c>
      <c r="O113" s="176">
        <f>ROUND(E113*N113,2)</f>
        <v>0</v>
      </c>
      <c r="P113" s="176">
        <v>0</v>
      </c>
      <c r="Q113" s="176">
        <f>ROUND(E113*P113,2)</f>
        <v>0</v>
      </c>
      <c r="R113" s="176"/>
      <c r="S113" s="176" t="s">
        <v>311</v>
      </c>
      <c r="T113" s="177" t="s">
        <v>297</v>
      </c>
      <c r="U113" s="162">
        <v>0</v>
      </c>
      <c r="V113" s="162">
        <f>ROUND(E113*U113,2)</f>
        <v>0</v>
      </c>
      <c r="W113" s="162"/>
      <c r="X113" s="152"/>
      <c r="Y113" s="152"/>
      <c r="Z113" s="152"/>
      <c r="AA113" s="152"/>
      <c r="AB113" s="152"/>
      <c r="AC113" s="152"/>
      <c r="AD113" s="152"/>
      <c r="AE113" s="152"/>
      <c r="AF113" s="152"/>
      <c r="AG113" s="152" t="s">
        <v>664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04" t="s">
        <v>992</v>
      </c>
      <c r="D114" s="197"/>
      <c r="E114" s="198">
        <v>8.206900000000001</v>
      </c>
      <c r="F114" s="162"/>
      <c r="G114" s="162"/>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680</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v>33</v>
      </c>
      <c r="B115" s="160" t="s">
        <v>846</v>
      </c>
      <c r="C115" s="208" t="s">
        <v>847</v>
      </c>
      <c r="D115" s="161" t="s">
        <v>0</v>
      </c>
      <c r="E115" s="203"/>
      <c r="F115" s="163"/>
      <c r="G115" s="162">
        <f>ROUND(E115*F115,2)</f>
        <v>0</v>
      </c>
      <c r="H115" s="163"/>
      <c r="I115" s="162">
        <f>ROUND(E115*H115,2)</f>
        <v>0</v>
      </c>
      <c r="J115" s="163"/>
      <c r="K115" s="162">
        <f>ROUND(E115*J115,2)</f>
        <v>0</v>
      </c>
      <c r="L115" s="162">
        <v>15</v>
      </c>
      <c r="M115" s="162">
        <f>G115*(1+L115/100)</f>
        <v>0</v>
      </c>
      <c r="N115" s="162">
        <v>0</v>
      </c>
      <c r="O115" s="162">
        <f>ROUND(E115*N115,2)</f>
        <v>0</v>
      </c>
      <c r="P115" s="162">
        <v>0</v>
      </c>
      <c r="Q115" s="162">
        <f>ROUND(E115*P115,2)</f>
        <v>0</v>
      </c>
      <c r="R115" s="162" t="s">
        <v>816</v>
      </c>
      <c r="S115" s="162" t="s">
        <v>296</v>
      </c>
      <c r="T115" s="162" t="s">
        <v>296</v>
      </c>
      <c r="U115" s="162">
        <v>0</v>
      </c>
      <c r="V115" s="162">
        <f>ROUND(E115*U115,2)</f>
        <v>0</v>
      </c>
      <c r="W115" s="162"/>
      <c r="X115" s="152"/>
      <c r="Y115" s="152"/>
      <c r="Z115" s="152"/>
      <c r="AA115" s="152"/>
      <c r="AB115" s="152"/>
      <c r="AC115" s="152"/>
      <c r="AD115" s="152"/>
      <c r="AE115" s="152"/>
      <c r="AF115" s="152"/>
      <c r="AG115" s="152" t="s">
        <v>786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5" t="s">
        <v>291</v>
      </c>
      <c r="B116" s="166" t="s">
        <v>254</v>
      </c>
      <c r="C116" s="186" t="s">
        <v>255</v>
      </c>
      <c r="D116" s="167"/>
      <c r="E116" s="168"/>
      <c r="F116" s="169"/>
      <c r="G116" s="169">
        <f>SUMIF(AG117:AG120,"&lt;&gt;NOR",G117:G120)</f>
        <v>0</v>
      </c>
      <c r="H116" s="169"/>
      <c r="I116" s="169">
        <f>SUM(I117:I120)</f>
        <v>0</v>
      </c>
      <c r="J116" s="169"/>
      <c r="K116" s="169">
        <f>SUM(K117:K120)</f>
        <v>0</v>
      </c>
      <c r="L116" s="169"/>
      <c r="M116" s="169">
        <f>SUM(M117:M120)</f>
        <v>0</v>
      </c>
      <c r="N116" s="169"/>
      <c r="O116" s="169">
        <f>SUM(O117:O120)</f>
        <v>0</v>
      </c>
      <c r="P116" s="169"/>
      <c r="Q116" s="169">
        <f>SUM(Q117:Q120)</f>
        <v>0</v>
      </c>
      <c r="R116" s="169"/>
      <c r="S116" s="169"/>
      <c r="T116" s="170"/>
      <c r="U116" s="164"/>
      <c r="V116" s="164">
        <f>SUM(V117:V120)</f>
        <v>0</v>
      </c>
      <c r="W116" s="164"/>
      <c r="AG116" t="s">
        <v>292</v>
      </c>
    </row>
    <row r="117" spans="1:60" outlineLevel="1" x14ac:dyDescent="0.2">
      <c r="A117" s="171">
        <v>34</v>
      </c>
      <c r="B117" s="172" t="s">
        <v>848</v>
      </c>
      <c r="C117" s="188" t="s">
        <v>849</v>
      </c>
      <c r="D117" s="173" t="s">
        <v>404</v>
      </c>
      <c r="E117" s="174">
        <v>20.080000000000002</v>
      </c>
      <c r="F117" s="175"/>
      <c r="G117" s="176">
        <f>ROUND(E117*F117,2)</f>
        <v>0</v>
      </c>
      <c r="H117" s="175"/>
      <c r="I117" s="176">
        <f>ROUND(E117*H117,2)</f>
        <v>0</v>
      </c>
      <c r="J117" s="175"/>
      <c r="K117" s="176">
        <f>ROUND(E117*J117,2)</f>
        <v>0</v>
      </c>
      <c r="L117" s="176">
        <v>15</v>
      </c>
      <c r="M117" s="176">
        <f>G117*(1+L117/100)</f>
        <v>0</v>
      </c>
      <c r="N117" s="176">
        <v>2.2000000000000001E-4</v>
      </c>
      <c r="O117" s="176">
        <f>ROUND(E117*N117,2)</f>
        <v>0</v>
      </c>
      <c r="P117" s="176">
        <v>0</v>
      </c>
      <c r="Q117" s="176">
        <f>ROUND(E117*P117,2)</f>
        <v>0</v>
      </c>
      <c r="R117" s="176" t="s">
        <v>839</v>
      </c>
      <c r="S117" s="176" t="s">
        <v>296</v>
      </c>
      <c r="T117" s="177" t="s">
        <v>296</v>
      </c>
      <c r="U117" s="162">
        <v>0</v>
      </c>
      <c r="V117" s="162">
        <f>ROUND(E117*U117,2)</f>
        <v>0</v>
      </c>
      <c r="W117" s="162"/>
      <c r="X117" s="152"/>
      <c r="Y117" s="152"/>
      <c r="Z117" s="152"/>
      <c r="AA117" s="152"/>
      <c r="AB117" s="152"/>
      <c r="AC117" s="152"/>
      <c r="AD117" s="152"/>
      <c r="AE117" s="152"/>
      <c r="AF117" s="152"/>
      <c r="AG117" s="152" t="s">
        <v>840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04" t="s">
        <v>731</v>
      </c>
      <c r="D118" s="197"/>
      <c r="E118" s="198">
        <v>10.75</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04" t="s">
        <v>732</v>
      </c>
      <c r="D119" s="197"/>
      <c r="E119" s="198">
        <v>17</v>
      </c>
      <c r="F119" s="162"/>
      <c r="G119" s="162"/>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680</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04" t="s">
        <v>981</v>
      </c>
      <c r="D120" s="197"/>
      <c r="E120" s="198">
        <v>-7.67</v>
      </c>
      <c r="F120" s="162"/>
      <c r="G120" s="162"/>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680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x14ac:dyDescent="0.2">
      <c r="A121" s="165" t="s">
        <v>291</v>
      </c>
      <c r="B121" s="166" t="s">
        <v>256</v>
      </c>
      <c r="C121" s="186" t="s">
        <v>257</v>
      </c>
      <c r="D121" s="167"/>
      <c r="E121" s="168"/>
      <c r="F121" s="169"/>
      <c r="G121" s="169">
        <f>SUMIF(AG122:AG122,"&lt;&gt;NOR",G122:G122)</f>
        <v>0</v>
      </c>
      <c r="H121" s="169"/>
      <c r="I121" s="169">
        <f>SUM(I122:I122)</f>
        <v>0</v>
      </c>
      <c r="J121" s="169"/>
      <c r="K121" s="169">
        <f>SUM(K122:K122)</f>
        <v>0</v>
      </c>
      <c r="L121" s="169"/>
      <c r="M121" s="169">
        <f>SUM(M122:M122)</f>
        <v>0</v>
      </c>
      <c r="N121" s="169"/>
      <c r="O121" s="169">
        <f>SUM(O122:O122)</f>
        <v>0</v>
      </c>
      <c r="P121" s="169"/>
      <c r="Q121" s="169">
        <f>SUM(Q122:Q122)</f>
        <v>0</v>
      </c>
      <c r="R121" s="169"/>
      <c r="S121" s="169"/>
      <c r="T121" s="170"/>
      <c r="U121" s="164"/>
      <c r="V121" s="164">
        <f>SUM(V122:V122)</f>
        <v>0</v>
      </c>
      <c r="W121" s="164"/>
      <c r="AG121" t="s">
        <v>292</v>
      </c>
    </row>
    <row r="122" spans="1:60" ht="22.5" outlineLevel="1" x14ac:dyDescent="0.2">
      <c r="A122" s="178">
        <v>35</v>
      </c>
      <c r="B122" s="179" t="s">
        <v>850</v>
      </c>
      <c r="C122" s="187" t="s">
        <v>851</v>
      </c>
      <c r="D122" s="180" t="s">
        <v>310</v>
      </c>
      <c r="E122" s="181">
        <v>1</v>
      </c>
      <c r="F122" s="182"/>
      <c r="G122" s="183">
        <f>ROUND(E122*F122,2)</f>
        <v>0</v>
      </c>
      <c r="H122" s="182"/>
      <c r="I122" s="183">
        <f>ROUND(E122*H122,2)</f>
        <v>0</v>
      </c>
      <c r="J122" s="182"/>
      <c r="K122" s="183">
        <f>ROUND(E122*J122,2)</f>
        <v>0</v>
      </c>
      <c r="L122" s="183">
        <v>15</v>
      </c>
      <c r="M122" s="183">
        <f>G122*(1+L122/100)</f>
        <v>0</v>
      </c>
      <c r="N122" s="183">
        <v>0</v>
      </c>
      <c r="O122" s="183">
        <f>ROUND(E122*N122,2)</f>
        <v>0</v>
      </c>
      <c r="P122" s="183">
        <v>0</v>
      </c>
      <c r="Q122" s="183">
        <f>ROUND(E122*P122,2)</f>
        <v>0</v>
      </c>
      <c r="R122" s="183"/>
      <c r="S122" s="183" t="s">
        <v>311</v>
      </c>
      <c r="T122" s="184" t="s">
        <v>297</v>
      </c>
      <c r="U122" s="162">
        <v>0</v>
      </c>
      <c r="V122" s="162">
        <f>ROUND(E122*U122,2)</f>
        <v>0</v>
      </c>
      <c r="W122" s="162"/>
      <c r="X122" s="152"/>
      <c r="Y122" s="152"/>
      <c r="Z122" s="152"/>
      <c r="AA122" s="152"/>
      <c r="AB122" s="152"/>
      <c r="AC122" s="152"/>
      <c r="AD122" s="152"/>
      <c r="AE122" s="152"/>
      <c r="AF122" s="152"/>
      <c r="AG122" s="152" t="s">
        <v>664</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
      <c r="A123" s="165" t="s">
        <v>291</v>
      </c>
      <c r="B123" s="166" t="s">
        <v>258</v>
      </c>
      <c r="C123" s="186" t="s">
        <v>259</v>
      </c>
      <c r="D123" s="167"/>
      <c r="E123" s="168"/>
      <c r="F123" s="169"/>
      <c r="G123" s="169">
        <f>SUMIF(AG124:AG124,"&lt;&gt;NOR",G124:G124)</f>
        <v>0</v>
      </c>
      <c r="H123" s="169"/>
      <c r="I123" s="169">
        <f>SUM(I124:I124)</f>
        <v>0</v>
      </c>
      <c r="J123" s="169"/>
      <c r="K123" s="169">
        <f>SUM(K124:K124)</f>
        <v>0</v>
      </c>
      <c r="L123" s="169"/>
      <c r="M123" s="169">
        <f>SUM(M124:M124)</f>
        <v>0</v>
      </c>
      <c r="N123" s="169"/>
      <c r="O123" s="169">
        <f>SUM(O124:O124)</f>
        <v>0</v>
      </c>
      <c r="P123" s="169"/>
      <c r="Q123" s="169">
        <f>SUM(Q124:Q124)</f>
        <v>0</v>
      </c>
      <c r="R123" s="169"/>
      <c r="S123" s="169"/>
      <c r="T123" s="170"/>
      <c r="U123" s="164"/>
      <c r="V123" s="164">
        <f>SUM(V124:V124)</f>
        <v>0</v>
      </c>
      <c r="W123" s="164"/>
      <c r="AG123" t="s">
        <v>292</v>
      </c>
    </row>
    <row r="124" spans="1:60" ht="22.5" outlineLevel="1" x14ac:dyDescent="0.2">
      <c r="A124" s="178">
        <v>36</v>
      </c>
      <c r="B124" s="179" t="s">
        <v>852</v>
      </c>
      <c r="C124" s="187" t="s">
        <v>853</v>
      </c>
      <c r="D124" s="180" t="s">
        <v>310</v>
      </c>
      <c r="E124" s="181">
        <v>1</v>
      </c>
      <c r="F124" s="182"/>
      <c r="G124" s="183">
        <f>ROUND(E124*F124,2)</f>
        <v>0</v>
      </c>
      <c r="H124" s="182"/>
      <c r="I124" s="183">
        <f>ROUND(E124*H124,2)</f>
        <v>0</v>
      </c>
      <c r="J124" s="182"/>
      <c r="K124" s="183">
        <f>ROUND(E124*J124,2)</f>
        <v>0</v>
      </c>
      <c r="L124" s="183">
        <v>15</v>
      </c>
      <c r="M124" s="183">
        <f>G124*(1+L124/100)</f>
        <v>0</v>
      </c>
      <c r="N124" s="183">
        <v>0</v>
      </c>
      <c r="O124" s="183">
        <f>ROUND(E124*N124,2)</f>
        <v>0</v>
      </c>
      <c r="P124" s="183">
        <v>0</v>
      </c>
      <c r="Q124" s="183">
        <f>ROUND(E124*P124,2)</f>
        <v>0</v>
      </c>
      <c r="R124" s="183"/>
      <c r="S124" s="183" t="s">
        <v>311</v>
      </c>
      <c r="T124" s="184"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165" t="s">
        <v>291</v>
      </c>
      <c r="B125" s="166" t="s">
        <v>260</v>
      </c>
      <c r="C125" s="186" t="s">
        <v>261</v>
      </c>
      <c r="D125" s="167"/>
      <c r="E125" s="168"/>
      <c r="F125" s="169"/>
      <c r="G125" s="169">
        <f>SUMIF(AG126:AG132,"&lt;&gt;NOR",G126:G132)</f>
        <v>0</v>
      </c>
      <c r="H125" s="169"/>
      <c r="I125" s="169">
        <f>SUM(I126:I132)</f>
        <v>0</v>
      </c>
      <c r="J125" s="169"/>
      <c r="K125" s="169">
        <f>SUM(K126:K132)</f>
        <v>0</v>
      </c>
      <c r="L125" s="169"/>
      <c r="M125" s="169">
        <f>SUM(M126:M132)</f>
        <v>0</v>
      </c>
      <c r="N125" s="169"/>
      <c r="O125" s="169">
        <f>SUM(O126:O132)</f>
        <v>0</v>
      </c>
      <c r="P125" s="169"/>
      <c r="Q125" s="169">
        <f>SUM(Q126:Q132)</f>
        <v>0</v>
      </c>
      <c r="R125" s="169"/>
      <c r="S125" s="169"/>
      <c r="T125" s="170"/>
      <c r="U125" s="164"/>
      <c r="V125" s="164">
        <f>SUM(V126:V132)</f>
        <v>2.0999999999999996</v>
      </c>
      <c r="W125" s="164"/>
      <c r="AG125" t="s">
        <v>292</v>
      </c>
    </row>
    <row r="126" spans="1:60" ht="22.5" outlineLevel="1" x14ac:dyDescent="0.2">
      <c r="A126" s="178">
        <v>37</v>
      </c>
      <c r="B126" s="179" t="s">
        <v>976</v>
      </c>
      <c r="C126" s="187" t="s">
        <v>977</v>
      </c>
      <c r="D126" s="180" t="s">
        <v>396</v>
      </c>
      <c r="E126" s="181">
        <v>0.78491000000000011</v>
      </c>
      <c r="F126" s="182"/>
      <c r="G126" s="183">
        <f t="shared" ref="G126:G132" si="0">ROUND(E126*F126,2)</f>
        <v>0</v>
      </c>
      <c r="H126" s="182"/>
      <c r="I126" s="183">
        <f t="shared" ref="I126:I132" si="1">ROUND(E126*H126,2)</f>
        <v>0</v>
      </c>
      <c r="J126" s="182"/>
      <c r="K126" s="183">
        <f t="shared" ref="K126:K132" si="2">ROUND(E126*J126,2)</f>
        <v>0</v>
      </c>
      <c r="L126" s="183">
        <v>15</v>
      </c>
      <c r="M126" s="183">
        <f t="shared" ref="M126:M132" si="3">G126*(1+L126/100)</f>
        <v>0</v>
      </c>
      <c r="N126" s="183">
        <v>0</v>
      </c>
      <c r="O126" s="183">
        <f t="shared" ref="O126:O132" si="4">ROUND(E126*N126,2)</f>
        <v>0</v>
      </c>
      <c r="P126" s="183">
        <v>0</v>
      </c>
      <c r="Q126" s="183">
        <f t="shared" ref="Q126:Q132" si="5">ROUND(E126*P126,2)</f>
        <v>0</v>
      </c>
      <c r="R126" s="183" t="s">
        <v>749</v>
      </c>
      <c r="S126" s="183" t="s">
        <v>296</v>
      </c>
      <c r="T126" s="184" t="s">
        <v>296</v>
      </c>
      <c r="U126" s="162">
        <v>0.93300000000000005</v>
      </c>
      <c r="V126" s="162">
        <f t="shared" ref="V126:V132" si="6">ROUND(E126*U126,2)</f>
        <v>0.73</v>
      </c>
      <c r="W126" s="162"/>
      <c r="X126" s="152"/>
      <c r="Y126" s="152"/>
      <c r="Z126" s="152"/>
      <c r="AA126" s="152"/>
      <c r="AB126" s="152"/>
      <c r="AC126" s="152"/>
      <c r="AD126" s="152"/>
      <c r="AE126" s="152"/>
      <c r="AF126" s="152"/>
      <c r="AG126" s="152" t="s">
        <v>856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8">
        <v>38</v>
      </c>
      <c r="B127" s="179" t="s">
        <v>854</v>
      </c>
      <c r="C127" s="187" t="s">
        <v>855</v>
      </c>
      <c r="D127" s="180" t="s">
        <v>396</v>
      </c>
      <c r="E127" s="181">
        <v>0.78491000000000011</v>
      </c>
      <c r="F127" s="182"/>
      <c r="G127" s="183">
        <f t="shared" si="0"/>
        <v>0</v>
      </c>
      <c r="H127" s="182"/>
      <c r="I127" s="183">
        <f t="shared" si="1"/>
        <v>0</v>
      </c>
      <c r="J127" s="182"/>
      <c r="K127" s="183">
        <f t="shared" si="2"/>
        <v>0</v>
      </c>
      <c r="L127" s="183">
        <v>15</v>
      </c>
      <c r="M127" s="183">
        <f t="shared" si="3"/>
        <v>0</v>
      </c>
      <c r="N127" s="183">
        <v>0</v>
      </c>
      <c r="O127" s="183">
        <f t="shared" si="4"/>
        <v>0</v>
      </c>
      <c r="P127" s="183">
        <v>0</v>
      </c>
      <c r="Q127" s="183">
        <f t="shared" si="5"/>
        <v>0</v>
      </c>
      <c r="R127" s="183" t="s">
        <v>749</v>
      </c>
      <c r="S127" s="183" t="s">
        <v>296</v>
      </c>
      <c r="T127" s="184" t="s">
        <v>296</v>
      </c>
      <c r="U127" s="162">
        <v>0.49000000000000005</v>
      </c>
      <c r="V127" s="162">
        <f t="shared" si="6"/>
        <v>0.38</v>
      </c>
      <c r="W127" s="162"/>
      <c r="X127" s="152"/>
      <c r="Y127" s="152"/>
      <c r="Z127" s="152"/>
      <c r="AA127" s="152"/>
      <c r="AB127" s="152"/>
      <c r="AC127" s="152"/>
      <c r="AD127" s="152"/>
      <c r="AE127" s="152"/>
      <c r="AF127" s="152"/>
      <c r="AG127" s="152" t="s">
        <v>856</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8">
        <v>39</v>
      </c>
      <c r="B128" s="179" t="s">
        <v>857</v>
      </c>
      <c r="C128" s="187" t="s">
        <v>858</v>
      </c>
      <c r="D128" s="180" t="s">
        <v>396</v>
      </c>
      <c r="E128" s="181">
        <v>18.837720000000001</v>
      </c>
      <c r="F128" s="182"/>
      <c r="G128" s="183">
        <f t="shared" si="0"/>
        <v>0</v>
      </c>
      <c r="H128" s="182"/>
      <c r="I128" s="183">
        <f t="shared" si="1"/>
        <v>0</v>
      </c>
      <c r="J128" s="182"/>
      <c r="K128" s="183">
        <f t="shared" si="2"/>
        <v>0</v>
      </c>
      <c r="L128" s="183">
        <v>15</v>
      </c>
      <c r="M128" s="183">
        <f t="shared" si="3"/>
        <v>0</v>
      </c>
      <c r="N128" s="183">
        <v>0</v>
      </c>
      <c r="O128" s="183">
        <f t="shared" si="4"/>
        <v>0</v>
      </c>
      <c r="P128" s="183">
        <v>0</v>
      </c>
      <c r="Q128" s="183">
        <f t="shared" si="5"/>
        <v>0</v>
      </c>
      <c r="R128" s="183" t="s">
        <v>749</v>
      </c>
      <c r="S128" s="183" t="s">
        <v>296</v>
      </c>
      <c r="T128" s="184" t="s">
        <v>296</v>
      </c>
      <c r="U128" s="162">
        <v>0</v>
      </c>
      <c r="V128" s="162">
        <f t="shared" si="6"/>
        <v>0</v>
      </c>
      <c r="W128" s="162"/>
      <c r="X128" s="152"/>
      <c r="Y128" s="152"/>
      <c r="Z128" s="152"/>
      <c r="AA128" s="152"/>
      <c r="AB128" s="152"/>
      <c r="AC128" s="152"/>
      <c r="AD128" s="152"/>
      <c r="AE128" s="152"/>
      <c r="AF128" s="152"/>
      <c r="AG128" s="152" t="s">
        <v>856</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78">
        <v>40</v>
      </c>
      <c r="B129" s="179" t="s">
        <v>859</v>
      </c>
      <c r="C129" s="187" t="s">
        <v>860</v>
      </c>
      <c r="D129" s="180" t="s">
        <v>396</v>
      </c>
      <c r="E129" s="181">
        <v>0.78491000000000011</v>
      </c>
      <c r="F129" s="182"/>
      <c r="G129" s="183">
        <f t="shared" si="0"/>
        <v>0</v>
      </c>
      <c r="H129" s="182"/>
      <c r="I129" s="183">
        <f t="shared" si="1"/>
        <v>0</v>
      </c>
      <c r="J129" s="182"/>
      <c r="K129" s="183">
        <f t="shared" si="2"/>
        <v>0</v>
      </c>
      <c r="L129" s="183">
        <v>15</v>
      </c>
      <c r="M129" s="183">
        <f t="shared" si="3"/>
        <v>0</v>
      </c>
      <c r="N129" s="183">
        <v>0</v>
      </c>
      <c r="O129" s="183">
        <f t="shared" si="4"/>
        <v>0</v>
      </c>
      <c r="P129" s="183">
        <v>0</v>
      </c>
      <c r="Q129" s="183">
        <f t="shared" si="5"/>
        <v>0</v>
      </c>
      <c r="R129" s="183" t="s">
        <v>749</v>
      </c>
      <c r="S129" s="183" t="s">
        <v>296</v>
      </c>
      <c r="T129" s="184" t="s">
        <v>296</v>
      </c>
      <c r="U129" s="162">
        <v>0.94200000000000006</v>
      </c>
      <c r="V129" s="162">
        <f t="shared" si="6"/>
        <v>0.74</v>
      </c>
      <c r="W129" s="162"/>
      <c r="X129" s="152"/>
      <c r="Y129" s="152"/>
      <c r="Z129" s="152"/>
      <c r="AA129" s="152"/>
      <c r="AB129" s="152"/>
      <c r="AC129" s="152"/>
      <c r="AD129" s="152"/>
      <c r="AE129" s="152"/>
      <c r="AF129" s="152"/>
      <c r="AG129" s="152" t="s">
        <v>856</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ht="22.5" outlineLevel="1" x14ac:dyDescent="0.2">
      <c r="A130" s="178">
        <v>41</v>
      </c>
      <c r="B130" s="179" t="s">
        <v>861</v>
      </c>
      <c r="C130" s="187" t="s">
        <v>862</v>
      </c>
      <c r="D130" s="180" t="s">
        <v>396</v>
      </c>
      <c r="E130" s="181">
        <v>2.3547200000000004</v>
      </c>
      <c r="F130" s="182"/>
      <c r="G130" s="183">
        <f t="shared" si="0"/>
        <v>0</v>
      </c>
      <c r="H130" s="182"/>
      <c r="I130" s="183">
        <f t="shared" si="1"/>
        <v>0</v>
      </c>
      <c r="J130" s="182"/>
      <c r="K130" s="183">
        <f t="shared" si="2"/>
        <v>0</v>
      </c>
      <c r="L130" s="183">
        <v>15</v>
      </c>
      <c r="M130" s="183">
        <f t="shared" si="3"/>
        <v>0</v>
      </c>
      <c r="N130" s="183">
        <v>0</v>
      </c>
      <c r="O130" s="183">
        <f t="shared" si="4"/>
        <v>0</v>
      </c>
      <c r="P130" s="183">
        <v>0</v>
      </c>
      <c r="Q130" s="183">
        <f t="shared" si="5"/>
        <v>0</v>
      </c>
      <c r="R130" s="183" t="s">
        <v>749</v>
      </c>
      <c r="S130" s="183" t="s">
        <v>296</v>
      </c>
      <c r="T130" s="184" t="s">
        <v>296</v>
      </c>
      <c r="U130" s="162">
        <v>0.10500000000000001</v>
      </c>
      <c r="V130" s="162">
        <f t="shared" si="6"/>
        <v>0.25</v>
      </c>
      <c r="W130" s="162"/>
      <c r="X130" s="152"/>
      <c r="Y130" s="152"/>
      <c r="Z130" s="152"/>
      <c r="AA130" s="152"/>
      <c r="AB130" s="152"/>
      <c r="AC130" s="152"/>
      <c r="AD130" s="152"/>
      <c r="AE130" s="152"/>
      <c r="AF130" s="152"/>
      <c r="AG130" s="152" t="s">
        <v>856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78">
        <v>42</v>
      </c>
      <c r="B131" s="179" t="s">
        <v>863</v>
      </c>
      <c r="C131" s="187" t="s">
        <v>864</v>
      </c>
      <c r="D131" s="180" t="s">
        <v>396</v>
      </c>
      <c r="E131" s="181">
        <v>0.78491000000000011</v>
      </c>
      <c r="F131" s="182"/>
      <c r="G131" s="183">
        <f t="shared" si="0"/>
        <v>0</v>
      </c>
      <c r="H131" s="182"/>
      <c r="I131" s="183">
        <f t="shared" si="1"/>
        <v>0</v>
      </c>
      <c r="J131" s="182"/>
      <c r="K131" s="183">
        <f t="shared" si="2"/>
        <v>0</v>
      </c>
      <c r="L131" s="183">
        <v>15</v>
      </c>
      <c r="M131" s="183">
        <f t="shared" si="3"/>
        <v>0</v>
      </c>
      <c r="N131" s="183">
        <v>0</v>
      </c>
      <c r="O131" s="183">
        <f t="shared" si="4"/>
        <v>0</v>
      </c>
      <c r="P131" s="183">
        <v>0</v>
      </c>
      <c r="Q131" s="183">
        <f t="shared" si="5"/>
        <v>0</v>
      </c>
      <c r="R131" s="183" t="s">
        <v>749</v>
      </c>
      <c r="S131" s="183" t="s">
        <v>296</v>
      </c>
      <c r="T131" s="184" t="s">
        <v>296</v>
      </c>
      <c r="U131" s="162">
        <v>0</v>
      </c>
      <c r="V131" s="162">
        <f t="shared" si="6"/>
        <v>0</v>
      </c>
      <c r="W131" s="162"/>
      <c r="X131" s="152"/>
      <c r="Y131" s="152"/>
      <c r="Z131" s="152"/>
      <c r="AA131" s="152"/>
      <c r="AB131" s="152"/>
      <c r="AC131" s="152"/>
      <c r="AD131" s="152"/>
      <c r="AE131" s="152"/>
      <c r="AF131" s="152"/>
      <c r="AG131" s="152" t="s">
        <v>856</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71">
        <v>43</v>
      </c>
      <c r="B132" s="172" t="s">
        <v>865</v>
      </c>
      <c r="C132" s="188" t="s">
        <v>866</v>
      </c>
      <c r="D132" s="173" t="s">
        <v>396</v>
      </c>
      <c r="E132" s="174">
        <v>0.78491000000000011</v>
      </c>
      <c r="F132" s="175"/>
      <c r="G132" s="176">
        <f t="shared" si="0"/>
        <v>0</v>
      </c>
      <c r="H132" s="175"/>
      <c r="I132" s="176">
        <f t="shared" si="1"/>
        <v>0</v>
      </c>
      <c r="J132" s="175"/>
      <c r="K132" s="176">
        <f t="shared" si="2"/>
        <v>0</v>
      </c>
      <c r="L132" s="176">
        <v>15</v>
      </c>
      <c r="M132" s="176">
        <f t="shared" si="3"/>
        <v>0</v>
      </c>
      <c r="N132" s="176">
        <v>0</v>
      </c>
      <c r="O132" s="176">
        <f t="shared" si="4"/>
        <v>0</v>
      </c>
      <c r="P132" s="176">
        <v>0</v>
      </c>
      <c r="Q132" s="176">
        <f t="shared" si="5"/>
        <v>0</v>
      </c>
      <c r="R132" s="176"/>
      <c r="S132" s="176" t="s">
        <v>296</v>
      </c>
      <c r="T132" s="177" t="s">
        <v>296</v>
      </c>
      <c r="U132" s="162">
        <v>6.0000000000000001E-3</v>
      </c>
      <c r="V132" s="162">
        <f t="shared" si="6"/>
        <v>0</v>
      </c>
      <c r="W132" s="162"/>
      <c r="X132" s="152"/>
      <c r="Y132" s="152"/>
      <c r="Z132" s="152"/>
      <c r="AA132" s="152"/>
      <c r="AB132" s="152"/>
      <c r="AC132" s="152"/>
      <c r="AD132" s="152"/>
      <c r="AE132" s="152"/>
      <c r="AF132" s="152"/>
      <c r="AG132" s="152" t="s">
        <v>856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x14ac:dyDescent="0.2">
      <c r="A133" s="5"/>
      <c r="B133" s="6"/>
      <c r="C133" s="189"/>
      <c r="D133" s="8"/>
      <c r="E133" s="5"/>
      <c r="F133" s="5"/>
      <c r="G133" s="5"/>
      <c r="H133" s="5"/>
      <c r="I133" s="5"/>
      <c r="J133" s="5"/>
      <c r="K133" s="5"/>
      <c r="L133" s="5"/>
      <c r="M133" s="5"/>
      <c r="N133" s="5"/>
      <c r="O133" s="5"/>
      <c r="P133" s="5"/>
      <c r="Q133" s="5"/>
      <c r="R133" s="5"/>
      <c r="S133" s="5"/>
      <c r="T133" s="5"/>
      <c r="U133" s="5"/>
      <c r="V133" s="5"/>
      <c r="W133" s="5"/>
      <c r="AE133">
        <v>15</v>
      </c>
      <c r="AF133">
        <v>21</v>
      </c>
    </row>
    <row r="134" spans="1:60" x14ac:dyDescent="0.2">
      <c r="A134" s="155"/>
      <c r="B134" s="156" t="s">
        <v>29</v>
      </c>
      <c r="C134" s="190"/>
      <c r="D134" s="157"/>
      <c r="E134" s="158"/>
      <c r="F134" s="158"/>
      <c r="G134" s="185">
        <f>G8+G21+G57+G61+G82+G85+G95+G104+G107+G116+G121+G123+G125</f>
        <v>0</v>
      </c>
      <c r="H134" s="5"/>
      <c r="I134" s="5"/>
      <c r="J134" s="5"/>
      <c r="K134" s="5"/>
      <c r="L134" s="5"/>
      <c r="M134" s="5"/>
      <c r="N134" s="5"/>
      <c r="O134" s="5"/>
      <c r="P134" s="5"/>
      <c r="Q134" s="5"/>
      <c r="R134" s="5"/>
      <c r="S134" s="5"/>
      <c r="T134" s="5"/>
      <c r="U134" s="5"/>
      <c r="V134" s="5"/>
      <c r="W134" s="5"/>
      <c r="AE134">
        <f>SUMIF(L7:L132,AE133,G7:G132)</f>
        <v>0</v>
      </c>
      <c r="AF134">
        <f>SUMIF(L7:L132,AF133,G7:G132)</f>
        <v>0</v>
      </c>
      <c r="AG134" t="s">
        <v>319</v>
      </c>
    </row>
    <row r="135" spans="1:60" x14ac:dyDescent="0.2">
      <c r="C135" s="191"/>
      <c r="D135" s="143"/>
      <c r="AG135" t="s">
        <v>320</v>
      </c>
    </row>
    <row r="136" spans="1:60" x14ac:dyDescent="0.2">
      <c r="D136" s="143"/>
    </row>
    <row r="137" spans="1:60" x14ac:dyDescent="0.2">
      <c r="D137" s="143"/>
    </row>
    <row r="138" spans="1:60" x14ac:dyDescent="0.2">
      <c r="D138" s="143"/>
    </row>
    <row r="139" spans="1:60" x14ac:dyDescent="0.2">
      <c r="D139" s="143"/>
    </row>
    <row r="140" spans="1:60" x14ac:dyDescent="0.2">
      <c r="D140" s="143"/>
    </row>
    <row r="141" spans="1:60" x14ac:dyDescent="0.2">
      <c r="D141" s="143"/>
    </row>
    <row r="142" spans="1:60" x14ac:dyDescent="0.2">
      <c r="D142" s="143"/>
    </row>
    <row r="143" spans="1:60" x14ac:dyDescent="0.2">
      <c r="D143" s="143"/>
    </row>
    <row r="144" spans="1:60"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IiNy89KgErqZfXobOgUJTWI3S4PiBZIEu7CkUk3DcDk6R9JwX5+5x7KU4Y9SyyPqtPihEkGeANLf9gUDzNlA==" saltValue="cB+VescMezOJ5qP4nBunOA==" spinCount="100000" sheet="1"/>
  <mergeCells count="23">
    <mergeCell ref="C13:G13"/>
    <mergeCell ref="A1:G1"/>
    <mergeCell ref="C2:G2"/>
    <mergeCell ref="C3:G3"/>
    <mergeCell ref="C4:G4"/>
    <mergeCell ref="C10:G10"/>
    <mergeCell ref="C84:G84"/>
    <mergeCell ref="C18:G18"/>
    <mergeCell ref="C23:G23"/>
    <mergeCell ref="C26:G26"/>
    <mergeCell ref="C28:G28"/>
    <mergeCell ref="C32:G32"/>
    <mergeCell ref="C40:G40"/>
    <mergeCell ref="C63:G63"/>
    <mergeCell ref="C70:G70"/>
    <mergeCell ref="C73:G73"/>
    <mergeCell ref="C76:G76"/>
    <mergeCell ref="C80:G80"/>
    <mergeCell ref="C94:G94"/>
    <mergeCell ref="C97:G97"/>
    <mergeCell ref="C100:G100"/>
    <mergeCell ref="C103:G103"/>
    <mergeCell ref="C109:G1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92</v>
      </c>
      <c r="C3" s="264" t="s">
        <v>93</v>
      </c>
      <c r="D3" s="265"/>
      <c r="E3" s="265"/>
      <c r="F3" s="265"/>
      <c r="G3" s="266"/>
      <c r="AC3" s="90" t="s">
        <v>267</v>
      </c>
      <c r="AG3" t="s">
        <v>269</v>
      </c>
    </row>
    <row r="4" spans="1:60" ht="24.95" customHeight="1" x14ac:dyDescent="0.2">
      <c r="A4" s="145" t="s">
        <v>9</v>
      </c>
      <c r="B4" s="146" t="s">
        <v>94</v>
      </c>
      <c r="C4" s="267" t="s">
        <v>95</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203</v>
      </c>
      <c r="C8" s="186" t="s">
        <v>187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AG8" t="s">
        <v>292</v>
      </c>
    </row>
    <row r="9" spans="1:60" outlineLevel="1" x14ac:dyDescent="0.2">
      <c r="A9" s="178">
        <v>1</v>
      </c>
      <c r="B9" s="179" t="s">
        <v>867</v>
      </c>
      <c r="C9" s="187" t="s">
        <v>872</v>
      </c>
      <c r="D9" s="180" t="s">
        <v>332</v>
      </c>
      <c r="E9" s="181">
        <v>5</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ROUND(E10*F10,2)</f>
        <v>0</v>
      </c>
      <c r="H10" s="182"/>
      <c r="I10" s="183">
        <f>ROUND(E10*H10,2)</f>
        <v>0</v>
      </c>
      <c r="J10" s="182"/>
      <c r="K10" s="183">
        <f>ROUND(E10*J10,2)</f>
        <v>0</v>
      </c>
      <c r="L10" s="183">
        <v>15</v>
      </c>
      <c r="M10" s="183">
        <f>G10*(1+L10/100)</f>
        <v>0</v>
      </c>
      <c r="N10" s="183">
        <v>0</v>
      </c>
      <c r="O10" s="183">
        <f>ROUND(E10*N10,2)</f>
        <v>0</v>
      </c>
      <c r="P10" s="183">
        <v>0</v>
      </c>
      <c r="Q10" s="183">
        <f>ROUND(E10*P10,2)</f>
        <v>0</v>
      </c>
      <c r="R10" s="183"/>
      <c r="S10" s="183" t="s">
        <v>311</v>
      </c>
      <c r="T10" s="184" t="s">
        <v>297</v>
      </c>
      <c r="U10" s="162">
        <v>0</v>
      </c>
      <c r="V10" s="162">
        <f>ROUND(E10*U10,2)</f>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1">
        <v>3</v>
      </c>
      <c r="B11" s="172" t="s">
        <v>873</v>
      </c>
      <c r="C11" s="188" t="s">
        <v>878</v>
      </c>
      <c r="D11" s="173" t="s">
        <v>332</v>
      </c>
      <c r="E11" s="174">
        <v>5</v>
      </c>
      <c r="F11" s="175"/>
      <c r="G11" s="176">
        <f>ROUND(E11*F11,2)</f>
        <v>0</v>
      </c>
      <c r="H11" s="175"/>
      <c r="I11" s="176">
        <f>ROUND(E11*H11,2)</f>
        <v>0</v>
      </c>
      <c r="J11" s="175"/>
      <c r="K11" s="176">
        <f>ROUND(E11*J11,2)</f>
        <v>0</v>
      </c>
      <c r="L11" s="176">
        <v>15</v>
      </c>
      <c r="M11" s="176">
        <f>G11*(1+L11/100)</f>
        <v>0</v>
      </c>
      <c r="N11" s="176">
        <v>0</v>
      </c>
      <c r="O11" s="176">
        <f>ROUND(E11*N11,2)</f>
        <v>0</v>
      </c>
      <c r="P11" s="176">
        <v>0</v>
      </c>
      <c r="Q11" s="176">
        <f>ROUND(E11*P11,2)</f>
        <v>0</v>
      </c>
      <c r="R11" s="176"/>
      <c r="S11" s="176" t="s">
        <v>311</v>
      </c>
      <c r="T11" s="177" t="s">
        <v>297</v>
      </c>
      <c r="U11" s="162">
        <v>0</v>
      </c>
      <c r="V11" s="162">
        <f>ROUND(E11*U11,2)</f>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72" t="s">
        <v>197</v>
      </c>
      <c r="D12" s="273"/>
      <c r="E12" s="273"/>
      <c r="F12" s="273"/>
      <c r="G12" s="273"/>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329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4</v>
      </c>
      <c r="B13" s="172" t="s">
        <v>875</v>
      </c>
      <c r="C13" s="188" t="s">
        <v>882</v>
      </c>
      <c r="D13" s="173" t="s">
        <v>310</v>
      </c>
      <c r="E13" s="174">
        <v>1</v>
      </c>
      <c r="F13" s="175"/>
      <c r="G13" s="176">
        <f>ROUND(E13*F13,2)</f>
        <v>0</v>
      </c>
      <c r="H13" s="175"/>
      <c r="I13" s="176">
        <f>ROUND(E13*H13,2)</f>
        <v>0</v>
      </c>
      <c r="J13" s="175"/>
      <c r="K13" s="176">
        <f>ROUND(E13*J13,2)</f>
        <v>0</v>
      </c>
      <c r="L13" s="176">
        <v>15</v>
      </c>
      <c r="M13" s="176">
        <f>G13*(1+L13/100)</f>
        <v>0</v>
      </c>
      <c r="N13" s="176">
        <v>0</v>
      </c>
      <c r="O13" s="176">
        <f>ROUND(E13*N13,2)</f>
        <v>0</v>
      </c>
      <c r="P13" s="176">
        <v>0</v>
      </c>
      <c r="Q13" s="176">
        <f>ROUND(E13*P13,2)</f>
        <v>0</v>
      </c>
      <c r="R13" s="176"/>
      <c r="S13" s="176" t="s">
        <v>311</v>
      </c>
      <c r="T13" s="177"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2" t="s">
        <v>200</v>
      </c>
      <c r="D14" s="273"/>
      <c r="E14" s="273"/>
      <c r="F14" s="273"/>
      <c r="G14" s="273"/>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329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886</v>
      </c>
      <c r="D15" s="180" t="s">
        <v>310</v>
      </c>
      <c r="E15" s="181">
        <v>1</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888</v>
      </c>
      <c r="D16" s="180" t="s">
        <v>310</v>
      </c>
      <c r="E16" s="181">
        <v>1</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892</v>
      </c>
      <c r="D17" s="180" t="s">
        <v>332</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894</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898</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204</v>
      </c>
      <c r="C20" s="186" t="s">
        <v>191</v>
      </c>
      <c r="D20" s="167"/>
      <c r="E20" s="168"/>
      <c r="F20" s="169"/>
      <c r="G20" s="169">
        <f>SUMIF(AG21:AG22,"&lt;&gt;NOR",G21:G22)</f>
        <v>0</v>
      </c>
      <c r="H20" s="169"/>
      <c r="I20" s="169">
        <f>SUM(I21:I22)</f>
        <v>0</v>
      </c>
      <c r="J20" s="169"/>
      <c r="K20" s="169">
        <f>SUM(K21:K22)</f>
        <v>0</v>
      </c>
      <c r="L20" s="169"/>
      <c r="M20" s="169">
        <f>SUM(M21:M22)</f>
        <v>0</v>
      </c>
      <c r="N20" s="169"/>
      <c r="O20" s="169">
        <f>SUM(O21:O22)</f>
        <v>0</v>
      </c>
      <c r="P20" s="169"/>
      <c r="Q20" s="169">
        <f>SUM(Q21:Q22)</f>
        <v>0</v>
      </c>
      <c r="R20" s="169"/>
      <c r="S20" s="169"/>
      <c r="T20" s="170"/>
      <c r="U20" s="164"/>
      <c r="V20" s="164">
        <f>SUM(V21:V22)</f>
        <v>0</v>
      </c>
      <c r="W20" s="164"/>
      <c r="AG20" t="s">
        <v>292</v>
      </c>
    </row>
    <row r="21" spans="1:60" outlineLevel="1" x14ac:dyDescent="0.2">
      <c r="A21" s="178">
        <v>10</v>
      </c>
      <c r="B21" s="179" t="s">
        <v>887</v>
      </c>
      <c r="C21" s="187" t="s">
        <v>993</v>
      </c>
      <c r="D21" s="180" t="s">
        <v>310</v>
      </c>
      <c r="E21" s="181">
        <v>1</v>
      </c>
      <c r="F21" s="182"/>
      <c r="G21" s="183">
        <f>ROUND(E21*F21,2)</f>
        <v>0</v>
      </c>
      <c r="H21" s="182"/>
      <c r="I21" s="183">
        <f>ROUND(E21*H21,2)</f>
        <v>0</v>
      </c>
      <c r="J21" s="182"/>
      <c r="K21" s="183">
        <f>ROUND(E21*J21,2)</f>
        <v>0</v>
      </c>
      <c r="L21" s="183">
        <v>15</v>
      </c>
      <c r="M21" s="183">
        <f>G21*(1+L21/100)</f>
        <v>0</v>
      </c>
      <c r="N21" s="183">
        <v>0</v>
      </c>
      <c r="O21" s="183">
        <f>ROUND(E21*N21,2)</f>
        <v>0</v>
      </c>
      <c r="P21" s="183">
        <v>0</v>
      </c>
      <c r="Q21" s="183">
        <f>ROUND(E21*P21,2)</f>
        <v>0</v>
      </c>
      <c r="R21" s="183"/>
      <c r="S21" s="183" t="s">
        <v>311</v>
      </c>
      <c r="T21" s="184" t="s">
        <v>297</v>
      </c>
      <c r="U21" s="162">
        <v>0</v>
      </c>
      <c r="V21" s="162">
        <f>ROUND(E21*U21,2)</f>
        <v>0</v>
      </c>
      <c r="W21" s="162"/>
      <c r="X21" s="152"/>
      <c r="Y21" s="152"/>
      <c r="Z21" s="152"/>
      <c r="AA21" s="152"/>
      <c r="AB21" s="152"/>
      <c r="AC21" s="152"/>
      <c r="AD21" s="152"/>
      <c r="AE21" s="152"/>
      <c r="AF21" s="152"/>
      <c r="AG21" s="152" t="s">
        <v>901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11</v>
      </c>
      <c r="B22" s="172" t="s">
        <v>889</v>
      </c>
      <c r="C22" s="188" t="s">
        <v>913</v>
      </c>
      <c r="D22" s="173" t="s">
        <v>310</v>
      </c>
      <c r="E22" s="174">
        <v>1</v>
      </c>
      <c r="F22" s="175"/>
      <c r="G22" s="176">
        <f>ROUND(E22*F22,2)</f>
        <v>0</v>
      </c>
      <c r="H22" s="175"/>
      <c r="I22" s="176">
        <f>ROUND(E22*H22,2)</f>
        <v>0</v>
      </c>
      <c r="J22" s="175"/>
      <c r="K22" s="176">
        <f>ROUND(E22*J22,2)</f>
        <v>0</v>
      </c>
      <c r="L22" s="176">
        <v>15</v>
      </c>
      <c r="M22" s="176">
        <f>G22*(1+L22/100)</f>
        <v>0</v>
      </c>
      <c r="N22" s="176">
        <v>0</v>
      </c>
      <c r="O22" s="176">
        <f>ROUND(E22*N22,2)</f>
        <v>0</v>
      </c>
      <c r="P22" s="176">
        <v>0</v>
      </c>
      <c r="Q22" s="176">
        <f>ROUND(E22*P22,2)</f>
        <v>0</v>
      </c>
      <c r="R22" s="176"/>
      <c r="S22" s="176" t="s">
        <v>311</v>
      </c>
      <c r="T22" s="177" t="s">
        <v>297</v>
      </c>
      <c r="U22" s="162">
        <v>0</v>
      </c>
      <c r="V22" s="162">
        <f>ROUND(E22*U22,2)</f>
        <v>0</v>
      </c>
      <c r="W22" s="162"/>
      <c r="X22" s="152"/>
      <c r="Y22" s="152"/>
      <c r="Z22" s="152"/>
      <c r="AA22" s="152"/>
      <c r="AB22" s="152"/>
      <c r="AC22" s="152"/>
      <c r="AD22" s="152"/>
      <c r="AE22" s="152"/>
      <c r="AF22" s="152"/>
      <c r="AG22" s="152" t="s">
        <v>901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5"/>
      <c r="B23" s="6"/>
      <c r="C23" s="189"/>
      <c r="D23" s="8"/>
      <c r="E23" s="5"/>
      <c r="F23" s="5"/>
      <c r="G23" s="5"/>
      <c r="H23" s="5"/>
      <c r="I23" s="5"/>
      <c r="J23" s="5"/>
      <c r="K23" s="5"/>
      <c r="L23" s="5"/>
      <c r="M23" s="5"/>
      <c r="N23" s="5"/>
      <c r="O23" s="5"/>
      <c r="P23" s="5"/>
      <c r="Q23" s="5"/>
      <c r="R23" s="5"/>
      <c r="S23" s="5"/>
      <c r="T23" s="5"/>
      <c r="U23" s="5"/>
      <c r="V23" s="5"/>
      <c r="W23" s="5"/>
      <c r="AE23">
        <v>15</v>
      </c>
      <c r="AF23">
        <v>21</v>
      </c>
    </row>
    <row r="24" spans="1:60" x14ac:dyDescent="0.2">
      <c r="A24" s="155"/>
      <c r="B24" s="156" t="s">
        <v>29</v>
      </c>
      <c r="C24" s="190"/>
      <c r="D24" s="157"/>
      <c r="E24" s="158"/>
      <c r="F24" s="158"/>
      <c r="G24" s="185">
        <f>G8+G20</f>
        <v>0</v>
      </c>
      <c r="H24" s="5"/>
      <c r="I24" s="5"/>
      <c r="J24" s="5"/>
      <c r="K24" s="5"/>
      <c r="L24" s="5"/>
      <c r="M24" s="5"/>
      <c r="N24" s="5"/>
      <c r="O24" s="5"/>
      <c r="P24" s="5"/>
      <c r="Q24" s="5"/>
      <c r="R24" s="5"/>
      <c r="S24" s="5"/>
      <c r="T24" s="5"/>
      <c r="U24" s="5"/>
      <c r="V24" s="5"/>
      <c r="W24" s="5"/>
      <c r="AE24">
        <f>SUMIF(L7:L22,AE23,G7:G22)</f>
        <v>0</v>
      </c>
      <c r="AF24">
        <f>SUMIF(L7:L22,AF23,G7:G22)</f>
        <v>0</v>
      </c>
      <c r="AG24" t="s">
        <v>319</v>
      </c>
    </row>
    <row r="25" spans="1:60" x14ac:dyDescent="0.2">
      <c r="C25" s="191"/>
      <c r="D25" s="143"/>
      <c r="AG25" t="s">
        <v>320</v>
      </c>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TXxzFn9ccqEWgn9E9CUznM8jgPhtOeqrvzikn7K+mK4FyVvzS8HJvUjnOSyPqF0O7uEm40v63yUq8L9T+3bUg==" saltValue="oK8I0CTg5VwCHVDy7eHCJQ==" spinCount="100000" sheet="1"/>
  <mergeCells count="6">
    <mergeCell ref="C14:G14"/>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96</v>
      </c>
      <c r="C3" s="264" t="s">
        <v>97</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SUMIF(AG27:AG62,"&lt;&gt;NOR",G27:G62)</f>
        <v>0</v>
      </c>
      <c r="H26" s="169"/>
      <c r="I26" s="169">
        <f>SUM(I27:I62)</f>
        <v>0</v>
      </c>
      <c r="J26" s="169"/>
      <c r="K26" s="169">
        <f>SUM(K27:K62)</f>
        <v>0</v>
      </c>
      <c r="L26" s="169"/>
      <c r="M26" s="169">
        <f>SUM(M27:M62)</f>
        <v>0</v>
      </c>
      <c r="N26" s="169"/>
      <c r="O26" s="169">
        <f>SUM(O27:O62)</f>
        <v>0.41000000000000003</v>
      </c>
      <c r="P26" s="169"/>
      <c r="Q26" s="169">
        <f>SUM(Q27:Q62)</f>
        <v>0</v>
      </c>
      <c r="R26" s="169"/>
      <c r="S26" s="169"/>
      <c r="T26" s="170"/>
      <c r="U26" s="164"/>
      <c r="V26" s="164">
        <f>SUM(V27:V62)</f>
        <v>17.160000000000004</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5.1000000000000005</v>
      </c>
      <c r="F52" s="175"/>
      <c r="G52" s="176">
        <f>ROUND(E52*F52,2)</f>
        <v>0</v>
      </c>
      <c r="H52" s="175"/>
      <c r="I52" s="176">
        <f>ROUND(E52*H52,2)</f>
        <v>0</v>
      </c>
      <c r="J52" s="175"/>
      <c r="K52" s="176">
        <f>ROUND(E52*J52,2)</f>
        <v>0</v>
      </c>
      <c r="L52" s="176">
        <v>15</v>
      </c>
      <c r="M52" s="176">
        <f>G52*(1+L52/100)</f>
        <v>0</v>
      </c>
      <c r="N52" s="176">
        <v>3.6700000000000001E-3</v>
      </c>
      <c r="O52" s="176">
        <f>ROUND(E52*N52,2)</f>
        <v>0.02</v>
      </c>
      <c r="P52" s="176">
        <v>0</v>
      </c>
      <c r="Q52" s="176">
        <f>ROUND(E52*P52,2)</f>
        <v>0</v>
      </c>
      <c r="R52" s="176" t="s">
        <v>686</v>
      </c>
      <c r="S52" s="176" t="s">
        <v>296</v>
      </c>
      <c r="T52" s="177" t="s">
        <v>296</v>
      </c>
      <c r="U52" s="162">
        <v>0.36200000000000004</v>
      </c>
      <c r="V52" s="162">
        <f>ROUND(E52*U52,2)</f>
        <v>1.85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972</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1">
        <v>12</v>
      </c>
      <c r="B55" s="172" t="s">
        <v>729</v>
      </c>
      <c r="C55" s="188" t="s">
        <v>730</v>
      </c>
      <c r="D55" s="173" t="s">
        <v>404</v>
      </c>
      <c r="E55" s="174">
        <v>35.906000000000006</v>
      </c>
      <c r="F55" s="175"/>
      <c r="G55" s="176">
        <f>ROUND(E55*F55,2)</f>
        <v>0</v>
      </c>
      <c r="H55" s="175"/>
      <c r="I55" s="176">
        <f>ROUND(E55*H55,2)</f>
        <v>0</v>
      </c>
      <c r="J55" s="175"/>
      <c r="K55" s="176">
        <f>ROUND(E55*J55,2)</f>
        <v>0</v>
      </c>
      <c r="L55" s="176">
        <v>15</v>
      </c>
      <c r="M55" s="176">
        <f>G55*(1+L55/100)</f>
        <v>0</v>
      </c>
      <c r="N55" s="176">
        <v>1.4800000000000002E-3</v>
      </c>
      <c r="O55" s="176">
        <f>ROUND(E55*N55,2)</f>
        <v>0.05</v>
      </c>
      <c r="P55" s="176">
        <v>0</v>
      </c>
      <c r="Q55" s="176">
        <f>ROUND(E55*P55,2)</f>
        <v>0</v>
      </c>
      <c r="R55" s="176"/>
      <c r="S55" s="176" t="s">
        <v>311</v>
      </c>
      <c r="T55" s="177" t="s">
        <v>296</v>
      </c>
      <c r="U55" s="162">
        <v>5.6000000000000001E-2</v>
      </c>
      <c r="V55" s="162">
        <f>ROUND(E55*U55,2)</f>
        <v>2.0099999999999998</v>
      </c>
      <c r="W55" s="162"/>
      <c r="X55" s="152"/>
      <c r="Y55" s="152"/>
      <c r="Z55" s="152"/>
      <c r="AA55" s="152"/>
      <c r="AB55" s="152"/>
      <c r="AC55" s="152"/>
      <c r="AD55" s="152"/>
      <c r="AE55" s="152"/>
      <c r="AF55" s="152"/>
      <c r="AG55" s="152" t="s">
        <v>324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973</v>
      </c>
      <c r="D56" s="197"/>
      <c r="E56" s="198">
        <v>16.340000000000003</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974</v>
      </c>
      <c r="D57" s="197"/>
      <c r="E57" s="198">
        <v>25.840000000000003</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975</v>
      </c>
      <c r="D58" s="197"/>
      <c r="E58" s="198">
        <v>11.096</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734</v>
      </c>
      <c r="D59" s="197"/>
      <c r="E59" s="198">
        <v>-17.369999999999997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13</v>
      </c>
      <c r="B60" s="172" t="s">
        <v>735</v>
      </c>
      <c r="C60" s="188" t="s">
        <v>736</v>
      </c>
      <c r="D60" s="173" t="s">
        <v>332</v>
      </c>
      <c r="E60" s="174">
        <v>3.5</v>
      </c>
      <c r="F60" s="175"/>
      <c r="G60" s="176">
        <f>ROUND(E60*F60,2)</f>
        <v>0</v>
      </c>
      <c r="H60" s="175"/>
      <c r="I60" s="176">
        <f>ROUND(E60*H60,2)</f>
        <v>0</v>
      </c>
      <c r="J60" s="175"/>
      <c r="K60" s="176">
        <f>ROUND(E60*J60,2)</f>
        <v>0</v>
      </c>
      <c r="L60" s="176">
        <v>15</v>
      </c>
      <c r="M60" s="176">
        <f>G60*(1+L60/100)</f>
        <v>0</v>
      </c>
      <c r="N60" s="176">
        <v>8.490000000000001E-3</v>
      </c>
      <c r="O60" s="176">
        <f>ROUND(E60*N60,2)</f>
        <v>0.03</v>
      </c>
      <c r="P60" s="176">
        <v>0</v>
      </c>
      <c r="Q60" s="176">
        <f>ROUND(E60*P60,2)</f>
        <v>0</v>
      </c>
      <c r="R60" s="176"/>
      <c r="S60" s="176" t="s">
        <v>311</v>
      </c>
      <c r="T60" s="177" t="s">
        <v>297</v>
      </c>
      <c r="U60" s="162">
        <v>0.19700000000000001</v>
      </c>
      <c r="V60" s="162">
        <f>ROUND(E60*U60,2)</f>
        <v>0.69</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737</v>
      </c>
      <c r="D61" s="197"/>
      <c r="E61" s="198">
        <v>2</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738</v>
      </c>
      <c r="D62" s="197"/>
      <c r="E62" s="198">
        <v>1.5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x14ac:dyDescent="0.2">
      <c r="A63" s="165" t="s">
        <v>291</v>
      </c>
      <c r="B63" s="166" t="s">
        <v>232</v>
      </c>
      <c r="C63" s="186" t="s">
        <v>233</v>
      </c>
      <c r="D63" s="167"/>
      <c r="E63" s="168"/>
      <c r="F63" s="169"/>
      <c r="G63" s="169">
        <f>SUMIF(AG64:AG69,"&lt;&gt;NOR",G64:G69)</f>
        <v>0</v>
      </c>
      <c r="H63" s="169"/>
      <c r="I63" s="169">
        <f>SUM(I64:I69)</f>
        <v>0</v>
      </c>
      <c r="J63" s="169"/>
      <c r="K63" s="169">
        <f>SUM(K64:K69)</f>
        <v>0</v>
      </c>
      <c r="L63" s="169"/>
      <c r="M63" s="169">
        <f>SUM(M64:M69)</f>
        <v>0</v>
      </c>
      <c r="N63" s="169"/>
      <c r="O63" s="169">
        <f>SUM(O64:O69)</f>
        <v>0.15000000000000002</v>
      </c>
      <c r="P63" s="169"/>
      <c r="Q63" s="169">
        <f>SUM(Q64:Q69)</f>
        <v>0</v>
      </c>
      <c r="R63" s="169"/>
      <c r="S63" s="169"/>
      <c r="T63" s="170"/>
      <c r="U63" s="164"/>
      <c r="V63" s="164">
        <f>SUM(V64:V69)</f>
        <v>7.53</v>
      </c>
      <c r="W63" s="164"/>
      <c r="AG63" t="s">
        <v>292</v>
      </c>
    </row>
    <row r="64" spans="1:60" outlineLevel="1" x14ac:dyDescent="0.2">
      <c r="A64" s="171">
        <v>14</v>
      </c>
      <c r="B64" s="172" t="s">
        <v>739</v>
      </c>
      <c r="C64" s="188" t="s">
        <v>740</v>
      </c>
      <c r="D64" s="173" t="s">
        <v>404</v>
      </c>
      <c r="E64" s="174">
        <v>0.60000000000000009</v>
      </c>
      <c r="F64" s="175"/>
      <c r="G64" s="176">
        <f>ROUND(E64*F64,2)</f>
        <v>0</v>
      </c>
      <c r="H64" s="175"/>
      <c r="I64" s="176">
        <f>ROUND(E64*H64,2)</f>
        <v>0</v>
      </c>
      <c r="J64" s="175"/>
      <c r="K64" s="176">
        <f>ROUND(E64*J64,2)</f>
        <v>0</v>
      </c>
      <c r="L64" s="176">
        <v>15</v>
      </c>
      <c r="M64" s="176">
        <f>G64*(1+L64/100)</f>
        <v>0</v>
      </c>
      <c r="N64" s="176">
        <v>0.11219000000000001</v>
      </c>
      <c r="O64" s="176">
        <f>ROUND(E64*N64,2)</f>
        <v>7.0000000000000007E-2</v>
      </c>
      <c r="P64" s="176">
        <v>0</v>
      </c>
      <c r="Q64" s="176">
        <f>ROUND(E64*P64,2)</f>
        <v>0</v>
      </c>
      <c r="R64" s="176"/>
      <c r="S64" s="176" t="s">
        <v>311</v>
      </c>
      <c r="T64" s="177" t="s">
        <v>296</v>
      </c>
      <c r="U64" s="162">
        <v>0.55489000000000011</v>
      </c>
      <c r="V64" s="162">
        <f>ROUND(E64*U64,2)</f>
        <v>0.33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741</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742</v>
      </c>
      <c r="D66" s="197"/>
      <c r="E66" s="198">
        <v>0.60000000000000009</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15</v>
      </c>
      <c r="B67" s="172" t="s">
        <v>743</v>
      </c>
      <c r="C67" s="188" t="s">
        <v>744</v>
      </c>
      <c r="D67" s="173" t="s">
        <v>404</v>
      </c>
      <c r="E67" s="174">
        <v>21.040000000000003</v>
      </c>
      <c r="F67" s="175"/>
      <c r="G67" s="176">
        <f>ROUND(E67*F67,2)</f>
        <v>0</v>
      </c>
      <c r="H67" s="175"/>
      <c r="I67" s="176">
        <f>ROUND(E67*H67,2)</f>
        <v>0</v>
      </c>
      <c r="J67" s="175"/>
      <c r="K67" s="176">
        <f>ROUND(E67*J67,2)</f>
        <v>0</v>
      </c>
      <c r="L67" s="176">
        <v>15</v>
      </c>
      <c r="M67" s="176">
        <f>G67*(1+L67/100)</f>
        <v>0</v>
      </c>
      <c r="N67" s="176">
        <v>3.7500000000000003E-3</v>
      </c>
      <c r="O67" s="176">
        <f>ROUND(E67*N67,2)</f>
        <v>0.08</v>
      </c>
      <c r="P67" s="176">
        <v>0</v>
      </c>
      <c r="Q67" s="176">
        <f>ROUND(E67*P67,2)</f>
        <v>0</v>
      </c>
      <c r="R67" s="176"/>
      <c r="S67" s="176" t="s">
        <v>311</v>
      </c>
      <c r="T67" s="177" t="s">
        <v>296</v>
      </c>
      <c r="U67" s="162">
        <v>0.34200000000000003</v>
      </c>
      <c r="V67" s="162">
        <f>ROUND(E67*U67,2)</f>
        <v>7.2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994</v>
      </c>
      <c r="D68" s="197"/>
      <c r="E68" s="198">
        <v>3.6700000000000004</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995</v>
      </c>
      <c r="D69" s="197"/>
      <c r="E69" s="198">
        <v>17.37</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291</v>
      </c>
      <c r="B70" s="166" t="s">
        <v>234</v>
      </c>
      <c r="C70" s="186" t="s">
        <v>235</v>
      </c>
      <c r="D70" s="167"/>
      <c r="E70" s="168"/>
      <c r="F70" s="169"/>
      <c r="G70" s="169">
        <f>SUMIF(AG71:AG96,"&lt;&gt;NOR",G71:G96)</f>
        <v>0</v>
      </c>
      <c r="H70" s="169"/>
      <c r="I70" s="169">
        <f>SUM(I71:I96)</f>
        <v>0</v>
      </c>
      <c r="J70" s="169"/>
      <c r="K70" s="169">
        <f>SUM(K71:K96)</f>
        <v>0</v>
      </c>
      <c r="L70" s="169"/>
      <c r="M70" s="169">
        <f>SUM(M71:M96)</f>
        <v>0</v>
      </c>
      <c r="N70" s="169"/>
      <c r="O70" s="169">
        <f>SUM(O71:O96)</f>
        <v>0</v>
      </c>
      <c r="P70" s="169"/>
      <c r="Q70" s="169">
        <f>SUM(Q71:Q96)</f>
        <v>1.54</v>
      </c>
      <c r="R70" s="169"/>
      <c r="S70" s="169"/>
      <c r="T70" s="170"/>
      <c r="U70" s="164"/>
      <c r="V70" s="164">
        <f>SUM(V71:V96)</f>
        <v>24.53</v>
      </c>
      <c r="W70" s="164"/>
      <c r="AG70" t="s">
        <v>292</v>
      </c>
    </row>
    <row r="71" spans="1:60" outlineLevel="1" x14ac:dyDescent="0.2">
      <c r="A71" s="171">
        <v>16</v>
      </c>
      <c r="B71" s="172" t="s">
        <v>747</v>
      </c>
      <c r="C71" s="188" t="s">
        <v>748</v>
      </c>
      <c r="D71" s="173" t="s">
        <v>404</v>
      </c>
      <c r="E71" s="174">
        <v>1.05</v>
      </c>
      <c r="F71" s="175"/>
      <c r="G71" s="176">
        <f>ROUND(E71*F71,2)</f>
        <v>0</v>
      </c>
      <c r="H71" s="175"/>
      <c r="I71" s="176">
        <f>ROUND(E71*H71,2)</f>
        <v>0</v>
      </c>
      <c r="J71" s="175"/>
      <c r="K71" s="176">
        <f>ROUND(E71*J71,2)</f>
        <v>0</v>
      </c>
      <c r="L71" s="176">
        <v>15</v>
      </c>
      <c r="M71" s="176">
        <f>G71*(1+L71/100)</f>
        <v>0</v>
      </c>
      <c r="N71" s="176">
        <v>6.7000000000000002E-4</v>
      </c>
      <c r="O71" s="176">
        <f>ROUND(E71*N71,2)</f>
        <v>0</v>
      </c>
      <c r="P71" s="176">
        <v>0.18400000000000002</v>
      </c>
      <c r="Q71" s="176">
        <f>ROUND(E71*P71,2)</f>
        <v>0.19</v>
      </c>
      <c r="R71" s="176" t="s">
        <v>749</v>
      </c>
      <c r="S71" s="176" t="s">
        <v>296</v>
      </c>
      <c r="T71" s="177" t="s">
        <v>296</v>
      </c>
      <c r="U71" s="162">
        <v>0.22700000000000001</v>
      </c>
      <c r="V71" s="162">
        <f>ROUND(E71*U71,2)</f>
        <v>0.24</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4" t="s">
        <v>750</v>
      </c>
      <c r="D72" s="275"/>
      <c r="E72" s="275"/>
      <c r="F72" s="275"/>
      <c r="G72" s="275"/>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678</v>
      </c>
      <c r="AH72" s="152"/>
      <c r="AI72" s="152"/>
      <c r="AJ72" s="152"/>
      <c r="AK72" s="152"/>
      <c r="AL72" s="152"/>
      <c r="AM72" s="152"/>
      <c r="AN72" s="152"/>
      <c r="AO72" s="152"/>
      <c r="AP72" s="152"/>
      <c r="AQ72" s="152"/>
      <c r="AR72" s="152"/>
      <c r="AS72" s="152"/>
      <c r="AT72" s="152"/>
      <c r="AU72" s="152"/>
      <c r="AV72" s="152"/>
      <c r="AW72" s="152"/>
      <c r="AX72" s="152"/>
      <c r="AY72" s="152"/>
      <c r="AZ72" s="152"/>
      <c r="BA72" s="195" t="str">
        <f>C72</f>
        <v>nebo vybourání otvorů průřezové plochy přes 4 m2 v příčkách, včetně pomocného lešení o výšce podlahy do 1900 mm a pro zatížení do 1,5 kPa  (150 kg/m2),</v>
      </c>
      <c r="BB72" s="152"/>
      <c r="BC72" s="152"/>
      <c r="BD72" s="152"/>
      <c r="BE72" s="152"/>
      <c r="BF72" s="152"/>
      <c r="BG72" s="152"/>
      <c r="BH72" s="152"/>
    </row>
    <row r="73" spans="1:60" outlineLevel="1" x14ac:dyDescent="0.2">
      <c r="A73" s="159"/>
      <c r="B73" s="160"/>
      <c r="C73" s="204" t="s">
        <v>751</v>
      </c>
      <c r="D73" s="197"/>
      <c r="E73" s="198">
        <v>1.05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17</v>
      </c>
      <c r="B74" s="172" t="s">
        <v>752</v>
      </c>
      <c r="C74" s="188" t="s">
        <v>753</v>
      </c>
      <c r="D74" s="173" t="s">
        <v>404</v>
      </c>
      <c r="E74" s="174">
        <v>3.8250000000000002</v>
      </c>
      <c r="F74" s="175"/>
      <c r="G74" s="176">
        <f>ROUND(E74*F74,2)</f>
        <v>0</v>
      </c>
      <c r="H74" s="175"/>
      <c r="I74" s="176">
        <f>ROUND(E74*H74,2)</f>
        <v>0</v>
      </c>
      <c r="J74" s="175"/>
      <c r="K74" s="176">
        <f>ROUND(E74*J74,2)</f>
        <v>0</v>
      </c>
      <c r="L74" s="176">
        <v>15</v>
      </c>
      <c r="M74" s="176">
        <f>G74*(1+L74/100)</f>
        <v>0</v>
      </c>
      <c r="N74" s="176">
        <v>0</v>
      </c>
      <c r="O74" s="176">
        <f>ROUND(E74*N74,2)</f>
        <v>0</v>
      </c>
      <c r="P74" s="176">
        <v>0.02</v>
      </c>
      <c r="Q74" s="176">
        <f>ROUND(E74*P74,2)</f>
        <v>0.08</v>
      </c>
      <c r="R74" s="176" t="s">
        <v>749</v>
      </c>
      <c r="S74" s="176" t="s">
        <v>296</v>
      </c>
      <c r="T74" s="177" t="s">
        <v>296</v>
      </c>
      <c r="U74" s="162">
        <v>0.23</v>
      </c>
      <c r="V74" s="162">
        <f>ROUND(E74*U74,2)</f>
        <v>0.88</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4" t="s">
        <v>754</v>
      </c>
      <c r="D75" s="275"/>
      <c r="E75" s="275"/>
      <c r="F75" s="275"/>
      <c r="G75" s="27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678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755</v>
      </c>
      <c r="D76" s="197"/>
      <c r="E76" s="198">
        <v>1.125</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756</v>
      </c>
      <c r="D77" s="197"/>
      <c r="E77" s="198">
        <v>2.7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757</v>
      </c>
      <c r="C78" s="188" t="s">
        <v>758</v>
      </c>
      <c r="D78" s="173" t="s">
        <v>332</v>
      </c>
      <c r="E78" s="174">
        <v>3.7</v>
      </c>
      <c r="F78" s="175"/>
      <c r="G78" s="176">
        <f>ROUND(E78*F78,2)</f>
        <v>0</v>
      </c>
      <c r="H78" s="175"/>
      <c r="I78" s="176">
        <f>ROUND(E78*H78,2)</f>
        <v>0</v>
      </c>
      <c r="J78" s="175"/>
      <c r="K78" s="176">
        <f>ROUND(E78*J78,2)</f>
        <v>0</v>
      </c>
      <c r="L78" s="176">
        <v>15</v>
      </c>
      <c r="M78" s="176">
        <f>G78*(1+L78/100)</f>
        <v>0</v>
      </c>
      <c r="N78" s="176">
        <v>0</v>
      </c>
      <c r="O78" s="176">
        <f>ROUND(E78*N78,2)</f>
        <v>0</v>
      </c>
      <c r="P78" s="176">
        <v>4.0000000000000002E-4</v>
      </c>
      <c r="Q78" s="176">
        <f>ROUND(E78*P78,2)</f>
        <v>0</v>
      </c>
      <c r="R78" s="176" t="s">
        <v>749</v>
      </c>
      <c r="S78" s="176" t="s">
        <v>296</v>
      </c>
      <c r="T78" s="177" t="s">
        <v>296</v>
      </c>
      <c r="U78" s="162">
        <v>7.0000000000000007E-2</v>
      </c>
      <c r="V78" s="162">
        <f>ROUND(E78*U78,2)</f>
        <v>0.26</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759</v>
      </c>
      <c r="D79" s="197"/>
      <c r="E79" s="198">
        <v>3.7</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19</v>
      </c>
      <c r="B80" s="172" t="s">
        <v>760</v>
      </c>
      <c r="C80" s="188" t="s">
        <v>761</v>
      </c>
      <c r="D80" s="173" t="s">
        <v>332</v>
      </c>
      <c r="E80" s="174">
        <v>5</v>
      </c>
      <c r="F80" s="175"/>
      <c r="G80" s="176">
        <f>ROUND(E80*F80,2)</f>
        <v>0</v>
      </c>
      <c r="H80" s="175"/>
      <c r="I80" s="176">
        <f>ROUND(E80*H80,2)</f>
        <v>0</v>
      </c>
      <c r="J80" s="175"/>
      <c r="K80" s="176">
        <f>ROUND(E80*J80,2)</f>
        <v>0</v>
      </c>
      <c r="L80" s="176">
        <v>15</v>
      </c>
      <c r="M80" s="176">
        <f>G80*(1+L80/100)</f>
        <v>0</v>
      </c>
      <c r="N80" s="176">
        <v>0</v>
      </c>
      <c r="O80" s="176">
        <f>ROUND(E80*N80,2)</f>
        <v>0</v>
      </c>
      <c r="P80" s="176">
        <v>4.6000000000000001E-4</v>
      </c>
      <c r="Q80" s="176">
        <f>ROUND(E80*P80,2)</f>
        <v>0</v>
      </c>
      <c r="R80" s="176" t="s">
        <v>749</v>
      </c>
      <c r="S80" s="176" t="s">
        <v>296</v>
      </c>
      <c r="T80" s="177" t="s">
        <v>296</v>
      </c>
      <c r="U80" s="162">
        <v>0.81</v>
      </c>
      <c r="V80" s="162">
        <f>ROUND(E80*U80,2)</f>
        <v>4.05</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762</v>
      </c>
      <c r="D81" s="197"/>
      <c r="E81" s="198">
        <v>5</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1">
        <v>20</v>
      </c>
      <c r="B82" s="172" t="s">
        <v>967</v>
      </c>
      <c r="C82" s="188" t="s">
        <v>968</v>
      </c>
      <c r="D82" s="173" t="s">
        <v>404</v>
      </c>
      <c r="E82" s="174">
        <v>0.75</v>
      </c>
      <c r="F82" s="175"/>
      <c r="G82" s="176">
        <f>ROUND(E82*F82,2)</f>
        <v>0</v>
      </c>
      <c r="H82" s="175"/>
      <c r="I82" s="176">
        <f>ROUND(E82*H82,2)</f>
        <v>0</v>
      </c>
      <c r="J82" s="175"/>
      <c r="K82" s="176">
        <f>ROUND(E82*J82,2)</f>
        <v>0</v>
      </c>
      <c r="L82" s="176">
        <v>15</v>
      </c>
      <c r="M82" s="176">
        <f>G82*(1+L82/100)</f>
        <v>0</v>
      </c>
      <c r="N82" s="176">
        <v>1.6500000000000002E-3</v>
      </c>
      <c r="O82" s="176">
        <f>ROUND(E82*N82,2)</f>
        <v>0</v>
      </c>
      <c r="P82" s="176">
        <v>0.18700000000000003</v>
      </c>
      <c r="Q82" s="176">
        <f>ROUND(E82*P82,2)</f>
        <v>0.14000000000000001</v>
      </c>
      <c r="R82" s="176" t="s">
        <v>749</v>
      </c>
      <c r="S82" s="176" t="s">
        <v>296</v>
      </c>
      <c r="T82" s="177" t="s">
        <v>296</v>
      </c>
      <c r="U82" s="162">
        <v>0.48000000000000004</v>
      </c>
      <c r="V82" s="162">
        <f>ROUND(E82*U82,2)</f>
        <v>0.36</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74" t="s">
        <v>765</v>
      </c>
      <c r="D83" s="275"/>
      <c r="E83" s="275"/>
      <c r="F83" s="275"/>
      <c r="G83" s="275"/>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678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996</v>
      </c>
      <c r="D84" s="197"/>
      <c r="E84" s="198">
        <v>0.75</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x14ac:dyDescent="0.2">
      <c r="A85" s="171">
        <v>21</v>
      </c>
      <c r="B85" s="172" t="s">
        <v>763</v>
      </c>
      <c r="C85" s="188" t="s">
        <v>764</v>
      </c>
      <c r="D85" s="173" t="s">
        <v>404</v>
      </c>
      <c r="E85" s="174">
        <v>2.7</v>
      </c>
      <c r="F85" s="175"/>
      <c r="G85" s="176">
        <f>ROUND(E85*F85,2)</f>
        <v>0</v>
      </c>
      <c r="H85" s="175"/>
      <c r="I85" s="176">
        <f>ROUND(E85*H85,2)</f>
        <v>0</v>
      </c>
      <c r="J85" s="175"/>
      <c r="K85" s="176">
        <f>ROUND(E85*J85,2)</f>
        <v>0</v>
      </c>
      <c r="L85" s="176">
        <v>15</v>
      </c>
      <c r="M85" s="176">
        <f>G85*(1+L85/100)</f>
        <v>0</v>
      </c>
      <c r="N85" s="176">
        <v>5.4000000000000001E-4</v>
      </c>
      <c r="O85" s="176">
        <f>ROUND(E85*N85,2)</f>
        <v>0</v>
      </c>
      <c r="P85" s="176">
        <v>0.18000000000000002</v>
      </c>
      <c r="Q85" s="176">
        <f>ROUND(E85*P85,2)</f>
        <v>0.49</v>
      </c>
      <c r="R85" s="176" t="s">
        <v>749</v>
      </c>
      <c r="S85" s="176" t="s">
        <v>296</v>
      </c>
      <c r="T85" s="177" t="s">
        <v>296</v>
      </c>
      <c r="U85" s="162">
        <v>0.30900000000000005</v>
      </c>
      <c r="V85" s="162">
        <f>ROUND(E85*U85,2)</f>
        <v>0.83</v>
      </c>
      <c r="W85" s="162"/>
      <c r="X85" s="152"/>
      <c r="Y85" s="152"/>
      <c r="Z85" s="152"/>
      <c r="AA85" s="152"/>
      <c r="AB85" s="152"/>
      <c r="AC85" s="152"/>
      <c r="AD85" s="152"/>
      <c r="AE85" s="152"/>
      <c r="AF85" s="152"/>
      <c r="AG85" s="152" t="s">
        <v>324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4" t="s">
        <v>765</v>
      </c>
      <c r="D86" s="275"/>
      <c r="E86" s="275"/>
      <c r="F86" s="275"/>
      <c r="G86" s="275"/>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678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959</v>
      </c>
      <c r="D87" s="197"/>
      <c r="E87" s="198">
        <v>2.7</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71">
        <v>22</v>
      </c>
      <c r="B88" s="172" t="s">
        <v>768</v>
      </c>
      <c r="C88" s="188" t="s">
        <v>769</v>
      </c>
      <c r="D88" s="173" t="s">
        <v>404</v>
      </c>
      <c r="E88" s="174">
        <v>9.3000000000000007</v>
      </c>
      <c r="F88" s="175"/>
      <c r="G88" s="176">
        <f>ROUND(E88*F88,2)</f>
        <v>0</v>
      </c>
      <c r="H88" s="175"/>
      <c r="I88" s="176">
        <f>ROUND(E88*H88,2)</f>
        <v>0</v>
      </c>
      <c r="J88" s="175"/>
      <c r="K88" s="176">
        <f>ROUND(E88*J88,2)</f>
        <v>0</v>
      </c>
      <c r="L88" s="176">
        <v>15</v>
      </c>
      <c r="M88" s="176">
        <f>G88*(1+L88/100)</f>
        <v>0</v>
      </c>
      <c r="N88" s="176">
        <v>0</v>
      </c>
      <c r="O88" s="176">
        <f>ROUND(E88*N88,2)</f>
        <v>0</v>
      </c>
      <c r="P88" s="176">
        <v>6.8000000000000005E-2</v>
      </c>
      <c r="Q88" s="176">
        <f>ROUND(E88*P88,2)</f>
        <v>0.63</v>
      </c>
      <c r="R88" s="176" t="s">
        <v>749</v>
      </c>
      <c r="S88" s="176" t="s">
        <v>296</v>
      </c>
      <c r="T88" s="177" t="s">
        <v>296</v>
      </c>
      <c r="U88" s="162">
        <v>0.30000000000000004</v>
      </c>
      <c r="V88" s="162">
        <f>ROUND(E88*U88,2)</f>
        <v>2.79</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4" t="s">
        <v>770</v>
      </c>
      <c r="D89" s="275"/>
      <c r="E89" s="275"/>
      <c r="F89" s="275"/>
      <c r="G89" s="27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678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771</v>
      </c>
      <c r="D90" s="197"/>
      <c r="E90" s="198">
        <v>10.200000000000001</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772</v>
      </c>
      <c r="D91" s="197"/>
      <c r="E91" s="198">
        <v>-0.89999999999999991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8">
        <v>23</v>
      </c>
      <c r="B92" s="179" t="s">
        <v>773</v>
      </c>
      <c r="C92" s="187" t="s">
        <v>774</v>
      </c>
      <c r="D92" s="180" t="s">
        <v>366</v>
      </c>
      <c r="E92" s="181">
        <v>1</v>
      </c>
      <c r="F92" s="182"/>
      <c r="G92" s="183">
        <f>ROUND(E92*F92,2)</f>
        <v>0</v>
      </c>
      <c r="H92" s="182"/>
      <c r="I92" s="183">
        <f>ROUND(E92*H92,2)</f>
        <v>0</v>
      </c>
      <c r="J92" s="182"/>
      <c r="K92" s="183">
        <f>ROUND(E92*J92,2)</f>
        <v>0</v>
      </c>
      <c r="L92" s="183">
        <v>15</v>
      </c>
      <c r="M92" s="183">
        <f>G92*(1+L92/100)</f>
        <v>0</v>
      </c>
      <c r="N92" s="183">
        <v>0</v>
      </c>
      <c r="O92" s="183">
        <f>ROUND(E92*N92,2)</f>
        <v>0</v>
      </c>
      <c r="P92" s="183">
        <v>9.0000000000000011E-3</v>
      </c>
      <c r="Q92" s="183">
        <f>ROUND(E92*P92,2)</f>
        <v>0.01</v>
      </c>
      <c r="R92" s="183"/>
      <c r="S92" s="183" t="s">
        <v>311</v>
      </c>
      <c r="T92" s="184" t="s">
        <v>296</v>
      </c>
      <c r="U92" s="162">
        <v>0.11700000000000001</v>
      </c>
      <c r="V92" s="162">
        <f>ROUND(E92*U92,2)</f>
        <v>0.12</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24</v>
      </c>
      <c r="B93" s="172" t="s">
        <v>775</v>
      </c>
      <c r="C93" s="188" t="s">
        <v>776</v>
      </c>
      <c r="D93" s="173" t="s">
        <v>777</v>
      </c>
      <c r="E93" s="174">
        <v>15</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778</v>
      </c>
      <c r="S93" s="176" t="s">
        <v>296</v>
      </c>
      <c r="T93" s="177" t="s">
        <v>779</v>
      </c>
      <c r="U93" s="162">
        <v>1</v>
      </c>
      <c r="V93" s="162">
        <f>ROUND(E93*U93,2)</f>
        <v>15</v>
      </c>
      <c r="W93" s="162"/>
      <c r="X93" s="152"/>
      <c r="Y93" s="152"/>
      <c r="Z93" s="152"/>
      <c r="AA93" s="152"/>
      <c r="AB93" s="152"/>
      <c r="AC93" s="152"/>
      <c r="AD93" s="152"/>
      <c r="AE93" s="152"/>
      <c r="AF93" s="152"/>
      <c r="AG93" s="152" t="s">
        <v>780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2" t="s">
        <v>781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0" t="s">
        <v>782</v>
      </c>
      <c r="D95" s="271"/>
      <c r="E95" s="271"/>
      <c r="F95" s="271"/>
      <c r="G95" s="271"/>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783</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236</v>
      </c>
      <c r="C97" s="186" t="s">
        <v>237</v>
      </c>
      <c r="D97" s="167"/>
      <c r="E97" s="168"/>
      <c r="F97" s="169"/>
      <c r="G97" s="169">
        <f>SUMIF(AG98:AG99,"&lt;&gt;NOR",G98:G99)</f>
        <v>0</v>
      </c>
      <c r="H97" s="169"/>
      <c r="I97" s="169">
        <f>SUM(I98:I99)</f>
        <v>0</v>
      </c>
      <c r="J97" s="169"/>
      <c r="K97" s="169">
        <f>SUM(K98:K99)</f>
        <v>0</v>
      </c>
      <c r="L97" s="169"/>
      <c r="M97" s="169">
        <f>SUM(M98:M99)</f>
        <v>0</v>
      </c>
      <c r="N97" s="169"/>
      <c r="O97" s="169">
        <f>SUM(O98:O99)</f>
        <v>0</v>
      </c>
      <c r="P97" s="169"/>
      <c r="Q97" s="169">
        <f>SUM(Q98:Q99)</f>
        <v>0</v>
      </c>
      <c r="R97" s="169"/>
      <c r="S97" s="169"/>
      <c r="T97" s="170"/>
      <c r="U97" s="164"/>
      <c r="V97" s="164">
        <f>SUM(V98:V99)</f>
        <v>0.92</v>
      </c>
      <c r="W97" s="164"/>
      <c r="AG97" t="s">
        <v>292</v>
      </c>
    </row>
    <row r="98" spans="1:60" ht="33.75" outlineLevel="1" x14ac:dyDescent="0.2">
      <c r="A98" s="171">
        <v>25</v>
      </c>
      <c r="B98" s="172" t="s">
        <v>784</v>
      </c>
      <c r="C98" s="188" t="s">
        <v>785</v>
      </c>
      <c r="D98" s="173" t="s">
        <v>396</v>
      </c>
      <c r="E98" s="174">
        <v>0.98191000000000006</v>
      </c>
      <c r="F98" s="175"/>
      <c r="G98" s="176">
        <f>ROUND(E98*F98,2)</f>
        <v>0</v>
      </c>
      <c r="H98" s="175"/>
      <c r="I98" s="176">
        <f>ROUND(E98*H98,2)</f>
        <v>0</v>
      </c>
      <c r="J98" s="175"/>
      <c r="K98" s="176">
        <f>ROUND(E98*J98,2)</f>
        <v>0</v>
      </c>
      <c r="L98" s="176">
        <v>15</v>
      </c>
      <c r="M98" s="176">
        <f>G98*(1+L98/100)</f>
        <v>0</v>
      </c>
      <c r="N98" s="176">
        <v>0</v>
      </c>
      <c r="O98" s="176">
        <f>ROUND(E98*N98,2)</f>
        <v>0</v>
      </c>
      <c r="P98" s="176">
        <v>0</v>
      </c>
      <c r="Q98" s="176">
        <f>ROUND(E98*P98,2)</f>
        <v>0</v>
      </c>
      <c r="R98" s="176" t="s">
        <v>676</v>
      </c>
      <c r="S98" s="176" t="s">
        <v>296</v>
      </c>
      <c r="T98" s="177" t="s">
        <v>296</v>
      </c>
      <c r="U98" s="162">
        <v>0.9385</v>
      </c>
      <c r="V98" s="162">
        <f>ROUND(E98*U98,2)</f>
        <v>0.92</v>
      </c>
      <c r="W98" s="162"/>
      <c r="X98" s="152"/>
      <c r="Y98" s="152"/>
      <c r="Z98" s="152"/>
      <c r="AA98" s="152"/>
      <c r="AB98" s="152"/>
      <c r="AC98" s="152"/>
      <c r="AD98" s="152"/>
      <c r="AE98" s="152"/>
      <c r="AF98" s="152"/>
      <c r="AG98" s="152" t="s">
        <v>786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4" t="s">
        <v>787</v>
      </c>
      <c r="D99" s="275"/>
      <c r="E99" s="275"/>
      <c r="F99" s="275"/>
      <c r="G99" s="275"/>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678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238</v>
      </c>
      <c r="C100" s="186" t="s">
        <v>239</v>
      </c>
      <c r="D100" s="167"/>
      <c r="E100" s="168"/>
      <c r="F100" s="169"/>
      <c r="G100" s="169">
        <f>SUMIF(AG101:AG114,"&lt;&gt;NOR",G101:G114)</f>
        <v>0</v>
      </c>
      <c r="H100" s="169"/>
      <c r="I100" s="169">
        <f>SUM(I101:I114)</f>
        <v>0</v>
      </c>
      <c r="J100" s="169"/>
      <c r="K100" s="169">
        <f>SUM(K101:K114)</f>
        <v>0</v>
      </c>
      <c r="L100" s="169"/>
      <c r="M100" s="169">
        <f>SUM(M101:M114)</f>
        <v>0</v>
      </c>
      <c r="N100" s="169"/>
      <c r="O100" s="169">
        <f>SUM(O101:O114)</f>
        <v>0.04</v>
      </c>
      <c r="P100" s="169"/>
      <c r="Q100" s="169">
        <f>SUM(Q101:Q114)</f>
        <v>0</v>
      </c>
      <c r="R100" s="169"/>
      <c r="S100" s="169"/>
      <c r="T100" s="170"/>
      <c r="U100" s="164"/>
      <c r="V100" s="164">
        <f>SUM(V101:V114)</f>
        <v>7.57</v>
      </c>
      <c r="W100" s="164"/>
      <c r="AG100" t="s">
        <v>292</v>
      </c>
    </row>
    <row r="101" spans="1:60" outlineLevel="1" x14ac:dyDescent="0.2">
      <c r="A101" s="171">
        <v>26</v>
      </c>
      <c r="B101" s="172" t="s">
        <v>788</v>
      </c>
      <c r="C101" s="188" t="s">
        <v>789</v>
      </c>
      <c r="D101" s="173" t="s">
        <v>404</v>
      </c>
      <c r="E101" s="174">
        <v>9.99</v>
      </c>
      <c r="F101" s="175"/>
      <c r="G101" s="176">
        <f>ROUND(E101*F101,2)</f>
        <v>0</v>
      </c>
      <c r="H101" s="175"/>
      <c r="I101" s="176">
        <f>ROUND(E101*H101,2)</f>
        <v>0</v>
      </c>
      <c r="J101" s="175"/>
      <c r="K101" s="176">
        <f>ROUND(E101*J101,2)</f>
        <v>0</v>
      </c>
      <c r="L101" s="176">
        <v>15</v>
      </c>
      <c r="M101" s="176">
        <f>G101*(1+L101/100)</f>
        <v>0</v>
      </c>
      <c r="N101" s="176">
        <v>3.6800000000000001E-3</v>
      </c>
      <c r="O101" s="176">
        <f>ROUND(E101*N101,2)</f>
        <v>0.04</v>
      </c>
      <c r="P101" s="176">
        <v>0</v>
      </c>
      <c r="Q101" s="176">
        <f>ROUND(E101*P101,2)</f>
        <v>0</v>
      </c>
      <c r="R101" s="176" t="s">
        <v>790</v>
      </c>
      <c r="S101" s="176" t="s">
        <v>296</v>
      </c>
      <c r="T101" s="177" t="s">
        <v>296</v>
      </c>
      <c r="U101" s="162">
        <v>0.38500000000000001</v>
      </c>
      <c r="V101" s="162">
        <f>ROUND(E101*U101,2)</f>
        <v>3.85</v>
      </c>
      <c r="W101" s="162"/>
      <c r="X101" s="152"/>
      <c r="Y101" s="152"/>
      <c r="Z101" s="152"/>
      <c r="AA101" s="152"/>
      <c r="AB101" s="152"/>
      <c r="AC101" s="152"/>
      <c r="AD101" s="152"/>
      <c r="AE101" s="152"/>
      <c r="AF101" s="152"/>
      <c r="AG101" s="152" t="s">
        <v>324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791</v>
      </c>
      <c r="D102" s="197"/>
      <c r="E102" s="198"/>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792</v>
      </c>
      <c r="D103" s="197"/>
      <c r="E103" s="198">
        <v>1.125</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793</v>
      </c>
      <c r="D104" s="197"/>
      <c r="E104" s="198">
        <v>2.5500000000000003</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794</v>
      </c>
      <c r="D105" s="197"/>
      <c r="E105" s="198">
        <v>4.83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795</v>
      </c>
      <c r="D106" s="197"/>
      <c r="E106" s="198">
        <v>0.93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796</v>
      </c>
      <c r="D107" s="197"/>
      <c r="E107" s="198">
        <v>0.55500000000000005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8">
        <v>27</v>
      </c>
      <c r="B108" s="179" t="s">
        <v>797</v>
      </c>
      <c r="C108" s="187" t="s">
        <v>798</v>
      </c>
      <c r="D108" s="180" t="s">
        <v>366</v>
      </c>
      <c r="E108" s="181">
        <v>1</v>
      </c>
      <c r="F108" s="182"/>
      <c r="G108" s="183">
        <f>ROUND(E108*F108,2)</f>
        <v>0</v>
      </c>
      <c r="H108" s="182"/>
      <c r="I108" s="183">
        <f>ROUND(E108*H108,2)</f>
        <v>0</v>
      </c>
      <c r="J108" s="182"/>
      <c r="K108" s="183">
        <f>ROUND(E108*J108,2)</f>
        <v>0</v>
      </c>
      <c r="L108" s="183">
        <v>15</v>
      </c>
      <c r="M108" s="183">
        <f>G108*(1+L108/100)</f>
        <v>0</v>
      </c>
      <c r="N108" s="183">
        <v>1.6000000000000001E-4</v>
      </c>
      <c r="O108" s="183">
        <f>ROUND(E108*N108,2)</f>
        <v>0</v>
      </c>
      <c r="P108" s="183">
        <v>0</v>
      </c>
      <c r="Q108" s="183">
        <f>ROUND(E108*P108,2)</f>
        <v>0</v>
      </c>
      <c r="R108" s="183" t="s">
        <v>790</v>
      </c>
      <c r="S108" s="183" t="s">
        <v>296</v>
      </c>
      <c r="T108" s="184" t="s">
        <v>296</v>
      </c>
      <c r="U108" s="162">
        <v>0.1</v>
      </c>
      <c r="V108" s="162">
        <f>ROUND(E108*U108,2)</f>
        <v>0.1</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28</v>
      </c>
      <c r="B109" s="179" t="s">
        <v>799</v>
      </c>
      <c r="C109" s="187" t="s">
        <v>800</v>
      </c>
      <c r="D109" s="180" t="s">
        <v>366</v>
      </c>
      <c r="E109" s="181">
        <v>11</v>
      </c>
      <c r="F109" s="182"/>
      <c r="G109" s="183">
        <f>ROUND(E109*F109,2)</f>
        <v>0</v>
      </c>
      <c r="H109" s="182"/>
      <c r="I109" s="183">
        <f>ROUND(E109*H109,2)</f>
        <v>0</v>
      </c>
      <c r="J109" s="182"/>
      <c r="K109" s="183">
        <f>ROUND(E109*J109,2)</f>
        <v>0</v>
      </c>
      <c r="L109" s="183">
        <v>15</v>
      </c>
      <c r="M109" s="183">
        <f>G109*(1+L109/100)</f>
        <v>0</v>
      </c>
      <c r="N109" s="183">
        <v>1.7000000000000001E-4</v>
      </c>
      <c r="O109" s="183">
        <f>ROUND(E109*N109,2)</f>
        <v>0</v>
      </c>
      <c r="P109" s="183">
        <v>0</v>
      </c>
      <c r="Q109" s="183">
        <f>ROUND(E109*P109,2)</f>
        <v>0</v>
      </c>
      <c r="R109" s="183" t="s">
        <v>790</v>
      </c>
      <c r="S109" s="183" t="s">
        <v>296</v>
      </c>
      <c r="T109" s="184" t="s">
        <v>296</v>
      </c>
      <c r="U109" s="162">
        <v>0.1</v>
      </c>
      <c r="V109" s="162">
        <f>ROUND(E109*U109,2)</f>
        <v>1.1000000000000001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1">
        <v>29</v>
      </c>
      <c r="B110" s="172" t="s">
        <v>801</v>
      </c>
      <c r="C110" s="188" t="s">
        <v>802</v>
      </c>
      <c r="D110" s="173" t="s">
        <v>332</v>
      </c>
      <c r="E110" s="174">
        <v>12.600000000000001</v>
      </c>
      <c r="F110" s="175"/>
      <c r="G110" s="176">
        <f>ROUND(E110*F110,2)</f>
        <v>0</v>
      </c>
      <c r="H110" s="175"/>
      <c r="I110" s="176">
        <f>ROUND(E110*H110,2)</f>
        <v>0</v>
      </c>
      <c r="J110" s="175"/>
      <c r="K110" s="176">
        <f>ROUND(E110*J110,2)</f>
        <v>0</v>
      </c>
      <c r="L110" s="176">
        <v>15</v>
      </c>
      <c r="M110" s="176">
        <f>G110*(1+L110/100)</f>
        <v>0</v>
      </c>
      <c r="N110" s="176">
        <v>1.1E-4</v>
      </c>
      <c r="O110" s="176">
        <f>ROUND(E110*N110,2)</f>
        <v>0</v>
      </c>
      <c r="P110" s="176">
        <v>0</v>
      </c>
      <c r="Q110" s="176">
        <f>ROUND(E110*P110,2)</f>
        <v>0</v>
      </c>
      <c r="R110" s="176" t="s">
        <v>790</v>
      </c>
      <c r="S110" s="176" t="s">
        <v>296</v>
      </c>
      <c r="T110" s="177" t="s">
        <v>296</v>
      </c>
      <c r="U110" s="162">
        <v>0.2</v>
      </c>
      <c r="V110" s="162">
        <f>ROUND(E110*U110,2)</f>
        <v>2.52</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803</v>
      </c>
      <c r="D111" s="197"/>
      <c r="E111" s="198">
        <v>8.3000000000000007</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804</v>
      </c>
      <c r="D112" s="197"/>
      <c r="E112" s="198">
        <v>4.3000000000000007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30</v>
      </c>
      <c r="B113" s="160" t="s">
        <v>805</v>
      </c>
      <c r="C113" s="208" t="s">
        <v>806</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790</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807</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246</v>
      </c>
      <c r="C115" s="186" t="s">
        <v>247</v>
      </c>
      <c r="D115" s="167"/>
      <c r="E115" s="168"/>
      <c r="F115" s="169"/>
      <c r="G115" s="169">
        <f>SUMIF(AG116:AG118,"&lt;&gt;NOR",G116:G118)</f>
        <v>0</v>
      </c>
      <c r="H115" s="169"/>
      <c r="I115" s="169">
        <f>SUM(I116:I118)</f>
        <v>0</v>
      </c>
      <c r="J115" s="169"/>
      <c r="K115" s="169">
        <f>SUM(K116:K118)</f>
        <v>0</v>
      </c>
      <c r="L115" s="169"/>
      <c r="M115" s="169">
        <f>SUM(M116:M118)</f>
        <v>0</v>
      </c>
      <c r="N115" s="169"/>
      <c r="O115" s="169">
        <f>SUM(O116:O118)</f>
        <v>0</v>
      </c>
      <c r="P115" s="169"/>
      <c r="Q115" s="169">
        <f>SUM(Q116:Q118)</f>
        <v>0</v>
      </c>
      <c r="R115" s="169"/>
      <c r="S115" s="169"/>
      <c r="T115" s="170"/>
      <c r="U115" s="164"/>
      <c r="V115" s="164">
        <f>SUM(V116:V118)</f>
        <v>0.2</v>
      </c>
      <c r="W115" s="164"/>
      <c r="AG115" t="s">
        <v>292</v>
      </c>
    </row>
    <row r="116" spans="1:60" outlineLevel="1" x14ac:dyDescent="0.2">
      <c r="A116" s="171">
        <v>31</v>
      </c>
      <c r="B116" s="172" t="s">
        <v>808</v>
      </c>
      <c r="C116" s="188" t="s">
        <v>809</v>
      </c>
      <c r="D116" s="173" t="s">
        <v>366</v>
      </c>
      <c r="E116" s="174">
        <v>1</v>
      </c>
      <c r="F116" s="175"/>
      <c r="G116" s="176">
        <f>ROUND(E116*F116,2)</f>
        <v>0</v>
      </c>
      <c r="H116" s="175"/>
      <c r="I116" s="176">
        <f>ROUND(E116*H116,2)</f>
        <v>0</v>
      </c>
      <c r="J116" s="175"/>
      <c r="K116" s="176">
        <f>ROUND(E116*J116,2)</f>
        <v>0</v>
      </c>
      <c r="L116" s="176">
        <v>15</v>
      </c>
      <c r="M116" s="176">
        <f>G116*(1+L116/100)</f>
        <v>0</v>
      </c>
      <c r="N116" s="176">
        <v>0</v>
      </c>
      <c r="O116" s="176">
        <f>ROUND(E116*N116,2)</f>
        <v>0</v>
      </c>
      <c r="P116" s="176">
        <v>1E-3</v>
      </c>
      <c r="Q116" s="176">
        <f>ROUND(E116*P116,2)</f>
        <v>0</v>
      </c>
      <c r="R116" s="176"/>
      <c r="S116" s="176" t="s">
        <v>311</v>
      </c>
      <c r="T116" s="177" t="s">
        <v>296</v>
      </c>
      <c r="U116" s="162">
        <v>0.2</v>
      </c>
      <c r="V116" s="162">
        <f>ROUND(E116*U116,2)</f>
        <v>0.2</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32</v>
      </c>
      <c r="B117" s="160" t="s">
        <v>810</v>
      </c>
      <c r="C117" s="208" t="s">
        <v>811</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812</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813</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248</v>
      </c>
      <c r="C119" s="186" t="s">
        <v>249</v>
      </c>
      <c r="D119" s="167"/>
      <c r="E119" s="168"/>
      <c r="F119" s="169"/>
      <c r="G119" s="169">
        <f>SUMIF(AG120:AG133,"&lt;&gt;NOR",G120:G133)</f>
        <v>0</v>
      </c>
      <c r="H119" s="169"/>
      <c r="I119" s="169">
        <f>SUM(I120:I133)</f>
        <v>0</v>
      </c>
      <c r="J119" s="169"/>
      <c r="K119" s="169">
        <f>SUM(K120:K133)</f>
        <v>0</v>
      </c>
      <c r="L119" s="169"/>
      <c r="M119" s="169">
        <f>SUM(M120:M133)</f>
        <v>0</v>
      </c>
      <c r="N119" s="169"/>
      <c r="O119" s="169">
        <f>SUM(O120:O133)</f>
        <v>0.02</v>
      </c>
      <c r="P119" s="169"/>
      <c r="Q119" s="169">
        <f>SUM(Q120:Q133)</f>
        <v>0</v>
      </c>
      <c r="R119" s="169"/>
      <c r="S119" s="169"/>
      <c r="T119" s="170"/>
      <c r="U119" s="164"/>
      <c r="V119" s="164">
        <f>SUM(V120:V133)</f>
        <v>3.56</v>
      </c>
      <c r="W119" s="164"/>
      <c r="AG119" t="s">
        <v>292</v>
      </c>
    </row>
    <row r="120" spans="1:60" ht="22.5" outlineLevel="1" x14ac:dyDescent="0.2">
      <c r="A120" s="171">
        <v>33</v>
      </c>
      <c r="B120" s="172" t="s">
        <v>814</v>
      </c>
      <c r="C120" s="188" t="s">
        <v>815</v>
      </c>
      <c r="D120" s="173" t="s">
        <v>404</v>
      </c>
      <c r="E120" s="174">
        <v>3.6750000000000003</v>
      </c>
      <c r="F120" s="175"/>
      <c r="G120" s="176">
        <f>ROUND(E120*F120,2)</f>
        <v>0</v>
      </c>
      <c r="H120" s="175"/>
      <c r="I120" s="176">
        <f>ROUND(E120*H120,2)</f>
        <v>0</v>
      </c>
      <c r="J120" s="175"/>
      <c r="K120" s="176">
        <f>ROUND(E120*J120,2)</f>
        <v>0</v>
      </c>
      <c r="L120" s="176">
        <v>15</v>
      </c>
      <c r="M120" s="176">
        <f>G120*(1+L120/100)</f>
        <v>0</v>
      </c>
      <c r="N120" s="176">
        <v>4.8300000000000001E-3</v>
      </c>
      <c r="O120" s="176">
        <f>ROUND(E120*N120,2)</f>
        <v>0.02</v>
      </c>
      <c r="P120" s="176">
        <v>0</v>
      </c>
      <c r="Q120" s="176">
        <f>ROUND(E120*P120,2)</f>
        <v>0</v>
      </c>
      <c r="R120" s="176" t="s">
        <v>816</v>
      </c>
      <c r="S120" s="176" t="s">
        <v>296</v>
      </c>
      <c r="T120" s="177" t="s">
        <v>296</v>
      </c>
      <c r="U120" s="162">
        <v>0.97000000000000008</v>
      </c>
      <c r="V120" s="162">
        <f>ROUND(E120*U120,2)</f>
        <v>3.56</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33.75" outlineLevel="1" x14ac:dyDescent="0.2">
      <c r="A121" s="159"/>
      <c r="B121" s="160"/>
      <c r="C121" s="272" t="s">
        <v>817</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95" t="str">
        <f>C121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1" s="152"/>
      <c r="BC121" s="152"/>
      <c r="BD121" s="152"/>
      <c r="BE121" s="152"/>
      <c r="BF121" s="152"/>
      <c r="BG121" s="152"/>
      <c r="BH121" s="152"/>
    </row>
    <row r="122" spans="1:60" outlineLevel="1" x14ac:dyDescent="0.2">
      <c r="A122" s="159"/>
      <c r="B122" s="160"/>
      <c r="C122" s="204" t="s">
        <v>792</v>
      </c>
      <c r="D122" s="197"/>
      <c r="E122" s="198">
        <v>1.125</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4" t="s">
        <v>793</v>
      </c>
      <c r="D123" s="197"/>
      <c r="E123" s="198">
        <v>2.5500000000000003</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1">
        <v>34</v>
      </c>
      <c r="B124" s="172" t="s">
        <v>818</v>
      </c>
      <c r="C124" s="188" t="s">
        <v>819</v>
      </c>
      <c r="D124" s="173" t="s">
        <v>404</v>
      </c>
      <c r="E124" s="174">
        <v>4.0425000000000004</v>
      </c>
      <c r="F124" s="175"/>
      <c r="G124" s="176">
        <f>ROUND(E124*F124,2)</f>
        <v>0</v>
      </c>
      <c r="H124" s="175"/>
      <c r="I124" s="176">
        <f>ROUND(E124*H124,2)</f>
        <v>0</v>
      </c>
      <c r="J124" s="175"/>
      <c r="K124" s="176">
        <f>ROUND(E124*J124,2)</f>
        <v>0</v>
      </c>
      <c r="L124" s="176">
        <v>15</v>
      </c>
      <c r="M124" s="176">
        <f>G124*(1+L124/100)</f>
        <v>0</v>
      </c>
      <c r="N124" s="176">
        <v>0</v>
      </c>
      <c r="O124" s="176">
        <f>ROUND(E124*N124,2)</f>
        <v>0</v>
      </c>
      <c r="P124" s="176">
        <v>0</v>
      </c>
      <c r="Q124" s="176">
        <f>ROUND(E124*P124,2)</f>
        <v>0</v>
      </c>
      <c r="R124" s="176"/>
      <c r="S124" s="176" t="s">
        <v>311</v>
      </c>
      <c r="T124" s="177"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2" t="s">
        <v>820</v>
      </c>
      <c r="D125" s="273"/>
      <c r="E125" s="273"/>
      <c r="F125" s="273"/>
      <c r="G125" s="273"/>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5" t="s">
        <v>713</v>
      </c>
      <c r="D126" s="199"/>
      <c r="E126" s="200"/>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6" t="s">
        <v>821</v>
      </c>
      <c r="D127" s="199"/>
      <c r="E127" s="200">
        <v>1.125</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2</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822</v>
      </c>
      <c r="D128" s="199"/>
      <c r="E128" s="200">
        <v>2.5500000000000003</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7" t="s">
        <v>716</v>
      </c>
      <c r="D129" s="201"/>
      <c r="E129" s="202">
        <v>3.6750000000000003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3</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5" t="s">
        <v>717</v>
      </c>
      <c r="D130" s="199"/>
      <c r="E130" s="200"/>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4" t="s">
        <v>823</v>
      </c>
      <c r="D131" s="197"/>
      <c r="E131" s="198">
        <v>4.0425000000000004</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v>35</v>
      </c>
      <c r="B132" s="160" t="s">
        <v>824</v>
      </c>
      <c r="C132" s="208" t="s">
        <v>825</v>
      </c>
      <c r="D132" s="161" t="s">
        <v>0</v>
      </c>
      <c r="E132" s="203"/>
      <c r="F132" s="163"/>
      <c r="G132" s="162">
        <f>ROUND(E132*F132,2)</f>
        <v>0</v>
      </c>
      <c r="H132" s="163"/>
      <c r="I132" s="162">
        <f>ROUND(E132*H132,2)</f>
        <v>0</v>
      </c>
      <c r="J132" s="163"/>
      <c r="K132" s="162">
        <f>ROUND(E132*J132,2)</f>
        <v>0</v>
      </c>
      <c r="L132" s="162">
        <v>15</v>
      </c>
      <c r="M132" s="162">
        <f>G132*(1+L132/100)</f>
        <v>0</v>
      </c>
      <c r="N132" s="162">
        <v>0</v>
      </c>
      <c r="O132" s="162">
        <f>ROUND(E132*N132,2)</f>
        <v>0</v>
      </c>
      <c r="P132" s="162">
        <v>0</v>
      </c>
      <c r="Q132" s="162">
        <f>ROUND(E132*P132,2)</f>
        <v>0</v>
      </c>
      <c r="R132" s="162" t="s">
        <v>816</v>
      </c>
      <c r="S132" s="162" t="s">
        <v>296</v>
      </c>
      <c r="T132" s="162" t="s">
        <v>296</v>
      </c>
      <c r="U132" s="162">
        <v>0</v>
      </c>
      <c r="V132" s="162">
        <f>ROUND(E132*U132,2)</f>
        <v>0</v>
      </c>
      <c r="W132" s="162"/>
      <c r="X132" s="152"/>
      <c r="Y132" s="152"/>
      <c r="Z132" s="152"/>
      <c r="AA132" s="152"/>
      <c r="AB132" s="152"/>
      <c r="AC132" s="152"/>
      <c r="AD132" s="152"/>
      <c r="AE132" s="152"/>
      <c r="AF132" s="152"/>
      <c r="AG132" s="152" t="s">
        <v>786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76" t="s">
        <v>813</v>
      </c>
      <c r="D133" s="277"/>
      <c r="E133" s="277"/>
      <c r="F133" s="277"/>
      <c r="G133" s="277"/>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678</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
      <c r="A134" s="165" t="s">
        <v>291</v>
      </c>
      <c r="B134" s="166" t="s">
        <v>250</v>
      </c>
      <c r="C134" s="186" t="s">
        <v>251</v>
      </c>
      <c r="D134" s="167"/>
      <c r="E134" s="168"/>
      <c r="F134" s="169"/>
      <c r="G134" s="169">
        <f>SUMIF(AG135:AG137,"&lt;&gt;NOR",G135:G137)</f>
        <v>0</v>
      </c>
      <c r="H134" s="169"/>
      <c r="I134" s="169">
        <f>SUM(I135:I137)</f>
        <v>0</v>
      </c>
      <c r="J134" s="169"/>
      <c r="K134" s="169">
        <f>SUM(K135:K137)</f>
        <v>0</v>
      </c>
      <c r="L134" s="169"/>
      <c r="M134" s="169">
        <f>SUM(M135:M137)</f>
        <v>0</v>
      </c>
      <c r="N134" s="169"/>
      <c r="O134" s="169">
        <f>SUM(O135:O137)</f>
        <v>0</v>
      </c>
      <c r="P134" s="169"/>
      <c r="Q134" s="169">
        <f>SUM(Q135:Q137)</f>
        <v>0</v>
      </c>
      <c r="R134" s="169"/>
      <c r="S134" s="169"/>
      <c r="T134" s="170"/>
      <c r="U134" s="164"/>
      <c r="V134" s="164">
        <f>SUM(V135:V137)</f>
        <v>0.49</v>
      </c>
      <c r="W134" s="164"/>
      <c r="AG134" t="s">
        <v>292</v>
      </c>
    </row>
    <row r="135" spans="1:60" ht="22.5" outlineLevel="1" x14ac:dyDescent="0.2">
      <c r="A135" s="171">
        <v>36</v>
      </c>
      <c r="B135" s="172" t="s">
        <v>826</v>
      </c>
      <c r="C135" s="188" t="s">
        <v>827</v>
      </c>
      <c r="D135" s="173" t="s">
        <v>404</v>
      </c>
      <c r="E135" s="174">
        <v>3.8250000000000002</v>
      </c>
      <c r="F135" s="175"/>
      <c r="G135" s="176">
        <f>ROUND(E135*F135,2)</f>
        <v>0</v>
      </c>
      <c r="H135" s="175"/>
      <c r="I135" s="176">
        <f>ROUND(E135*H135,2)</f>
        <v>0</v>
      </c>
      <c r="J135" s="175"/>
      <c r="K135" s="176">
        <f>ROUND(E135*J135,2)</f>
        <v>0</v>
      </c>
      <c r="L135" s="176">
        <v>15</v>
      </c>
      <c r="M135" s="176">
        <f>G135*(1+L135/100)</f>
        <v>0</v>
      </c>
      <c r="N135" s="176">
        <v>0</v>
      </c>
      <c r="O135" s="176">
        <f>ROUND(E135*N135,2)</f>
        <v>0</v>
      </c>
      <c r="P135" s="176">
        <v>1E-3</v>
      </c>
      <c r="Q135" s="176">
        <f>ROUND(E135*P135,2)</f>
        <v>0</v>
      </c>
      <c r="R135" s="176" t="s">
        <v>828</v>
      </c>
      <c r="S135" s="176" t="s">
        <v>296</v>
      </c>
      <c r="T135" s="177" t="s">
        <v>296</v>
      </c>
      <c r="U135" s="162">
        <v>0.128</v>
      </c>
      <c r="V135" s="162">
        <f>ROUND(E135*U135,2)</f>
        <v>0.49</v>
      </c>
      <c r="W135" s="162"/>
      <c r="X135" s="152"/>
      <c r="Y135" s="152"/>
      <c r="Z135" s="152"/>
      <c r="AA135" s="152"/>
      <c r="AB135" s="152"/>
      <c r="AC135" s="152"/>
      <c r="AD135" s="152"/>
      <c r="AE135" s="152"/>
      <c r="AF135" s="152"/>
      <c r="AG135" s="152" t="s">
        <v>324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755</v>
      </c>
      <c r="D136" s="197"/>
      <c r="E136" s="198">
        <v>1.125</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756</v>
      </c>
      <c r="D137" s="197"/>
      <c r="E137" s="198">
        <v>2.7</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5" t="s">
        <v>291</v>
      </c>
      <c r="B138" s="166" t="s">
        <v>252</v>
      </c>
      <c r="C138" s="186" t="s">
        <v>253</v>
      </c>
      <c r="D138" s="167"/>
      <c r="E138" s="168"/>
      <c r="F138" s="169"/>
      <c r="G138" s="169">
        <f>SUMIF(AG139:AG151,"&lt;&gt;NOR",G139:G151)</f>
        <v>0</v>
      </c>
      <c r="H138" s="169"/>
      <c r="I138" s="169">
        <f>SUM(I139:I151)</f>
        <v>0</v>
      </c>
      <c r="J138" s="169"/>
      <c r="K138" s="169">
        <f>SUM(K139:K151)</f>
        <v>0</v>
      </c>
      <c r="L138" s="169"/>
      <c r="M138" s="169">
        <f>SUM(M139:M151)</f>
        <v>0</v>
      </c>
      <c r="N138" s="169"/>
      <c r="O138" s="169">
        <f>SUM(O139:O151)</f>
        <v>0.09</v>
      </c>
      <c r="P138" s="169"/>
      <c r="Q138" s="169">
        <f>SUM(Q139:Q151)</f>
        <v>0</v>
      </c>
      <c r="R138" s="169"/>
      <c r="S138" s="169"/>
      <c r="T138" s="170"/>
      <c r="U138" s="164"/>
      <c r="V138" s="164">
        <f>SUM(V139:V151)</f>
        <v>18.670000000000002</v>
      </c>
      <c r="W138" s="164"/>
      <c r="AG138" t="s">
        <v>292</v>
      </c>
    </row>
    <row r="139" spans="1:60" ht="22.5" outlineLevel="1" x14ac:dyDescent="0.2">
      <c r="A139" s="171">
        <v>37</v>
      </c>
      <c r="B139" s="172" t="s">
        <v>829</v>
      </c>
      <c r="C139" s="188" t="s">
        <v>830</v>
      </c>
      <c r="D139" s="173" t="s">
        <v>404</v>
      </c>
      <c r="E139" s="174">
        <v>17.37</v>
      </c>
      <c r="F139" s="175"/>
      <c r="G139" s="176">
        <f>ROUND(E139*F139,2)</f>
        <v>0</v>
      </c>
      <c r="H139" s="175"/>
      <c r="I139" s="176">
        <f>ROUND(E139*H139,2)</f>
        <v>0</v>
      </c>
      <c r="J139" s="175"/>
      <c r="K139" s="176">
        <f>ROUND(E139*J139,2)</f>
        <v>0</v>
      </c>
      <c r="L139" s="176">
        <v>15</v>
      </c>
      <c r="M139" s="176">
        <f>G139*(1+L139/100)</f>
        <v>0</v>
      </c>
      <c r="N139" s="176">
        <v>5.0300000000000006E-3</v>
      </c>
      <c r="O139" s="176">
        <f>ROUND(E139*N139,2)</f>
        <v>0.09</v>
      </c>
      <c r="P139" s="176">
        <v>0</v>
      </c>
      <c r="Q139" s="176">
        <f>ROUND(E139*P139,2)</f>
        <v>0</v>
      </c>
      <c r="R139" s="176" t="s">
        <v>816</v>
      </c>
      <c r="S139" s="176" t="s">
        <v>296</v>
      </c>
      <c r="T139" s="177" t="s">
        <v>296</v>
      </c>
      <c r="U139" s="162">
        <v>1.0746000000000002</v>
      </c>
      <c r="V139" s="162">
        <f>ROUND(E139*U139,2)</f>
        <v>18.670000000000002</v>
      </c>
      <c r="W139" s="162"/>
      <c r="X139" s="152"/>
      <c r="Y139" s="152"/>
      <c r="Z139" s="152"/>
      <c r="AA139" s="152"/>
      <c r="AB139" s="152"/>
      <c r="AC139" s="152"/>
      <c r="AD139" s="152"/>
      <c r="AE139" s="152"/>
      <c r="AF139" s="152"/>
      <c r="AG139" s="152" t="s">
        <v>324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33.75" outlineLevel="1" x14ac:dyDescent="0.2">
      <c r="A140" s="159"/>
      <c r="B140" s="160"/>
      <c r="C140" s="272" t="s">
        <v>909</v>
      </c>
      <c r="D140" s="273"/>
      <c r="E140" s="273"/>
      <c r="F140" s="273"/>
      <c r="G140" s="273"/>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329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95" t="str">
        <f>C140</f>
        <v>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v>
      </c>
      <c r="BB140" s="152"/>
      <c r="BC140" s="152"/>
      <c r="BD140" s="152"/>
      <c r="BE140" s="152"/>
      <c r="BF140" s="152"/>
      <c r="BG140" s="152"/>
      <c r="BH140" s="152"/>
    </row>
    <row r="141" spans="1:60" outlineLevel="1" x14ac:dyDescent="0.2">
      <c r="A141" s="159"/>
      <c r="B141" s="160"/>
      <c r="C141" s="204" t="s">
        <v>832</v>
      </c>
      <c r="D141" s="197"/>
      <c r="E141" s="198">
        <v>5.16</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04" t="s">
        <v>833</v>
      </c>
      <c r="D142" s="197"/>
      <c r="E142" s="198">
        <v>-0.72</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834</v>
      </c>
      <c r="D143" s="197"/>
      <c r="E143" s="198">
        <v>4.83</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835</v>
      </c>
      <c r="D144" s="197"/>
      <c r="E144" s="198">
        <v>9</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836</v>
      </c>
      <c r="D145" s="197"/>
      <c r="E145" s="198">
        <v>-0.89999999999999991</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1">
        <v>38</v>
      </c>
      <c r="B146" s="172" t="s">
        <v>837</v>
      </c>
      <c r="C146" s="188" t="s">
        <v>838</v>
      </c>
      <c r="D146" s="173" t="s">
        <v>332</v>
      </c>
      <c r="E146" s="174">
        <v>0.75</v>
      </c>
      <c r="F146" s="175"/>
      <c r="G146" s="176">
        <f>ROUND(E146*F146,2)</f>
        <v>0</v>
      </c>
      <c r="H146" s="175"/>
      <c r="I146" s="176">
        <f>ROUND(E146*H146,2)</f>
        <v>0</v>
      </c>
      <c r="J146" s="175"/>
      <c r="K146" s="176">
        <f>ROUND(E146*J146,2)</f>
        <v>0</v>
      </c>
      <c r="L146" s="176">
        <v>15</v>
      </c>
      <c r="M146" s="176">
        <f>G146*(1+L146/100)</f>
        <v>0</v>
      </c>
      <c r="N146" s="176">
        <v>2.4400000000000003E-3</v>
      </c>
      <c r="O146" s="176">
        <f>ROUND(E146*N146,2)</f>
        <v>0</v>
      </c>
      <c r="P146" s="176">
        <v>0</v>
      </c>
      <c r="Q146" s="176">
        <f>ROUND(E146*P146,2)</f>
        <v>0</v>
      </c>
      <c r="R146" s="176" t="s">
        <v>839</v>
      </c>
      <c r="S146" s="176" t="s">
        <v>296</v>
      </c>
      <c r="T146" s="177" t="s">
        <v>296</v>
      </c>
      <c r="U146" s="162">
        <v>0</v>
      </c>
      <c r="V146" s="162">
        <f>ROUND(E146*U146,2)</f>
        <v>0</v>
      </c>
      <c r="W146" s="162"/>
      <c r="X146" s="152"/>
      <c r="Y146" s="152"/>
      <c r="Z146" s="152"/>
      <c r="AA146" s="152"/>
      <c r="AB146" s="152"/>
      <c r="AC146" s="152"/>
      <c r="AD146" s="152"/>
      <c r="AE146" s="152"/>
      <c r="AF146" s="152"/>
      <c r="AG146" s="152" t="s">
        <v>840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4" t="s">
        <v>841</v>
      </c>
      <c r="D147" s="275"/>
      <c r="E147" s="275"/>
      <c r="F147" s="275"/>
      <c r="G147" s="275"/>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678</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842</v>
      </c>
      <c r="D148" s="197"/>
      <c r="E148" s="198">
        <v>0.75</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1">
        <v>39</v>
      </c>
      <c r="B149" s="172" t="s">
        <v>843</v>
      </c>
      <c r="C149" s="188" t="s">
        <v>844</v>
      </c>
      <c r="D149" s="173" t="s">
        <v>404</v>
      </c>
      <c r="E149" s="174">
        <v>18.585900000000002</v>
      </c>
      <c r="F149" s="175"/>
      <c r="G149" s="176">
        <f>ROUND(E149*F149,2)</f>
        <v>0</v>
      </c>
      <c r="H149" s="175"/>
      <c r="I149" s="176">
        <f>ROUND(E149*H149,2)</f>
        <v>0</v>
      </c>
      <c r="J149" s="175"/>
      <c r="K149" s="176">
        <f>ROUND(E149*J149,2)</f>
        <v>0</v>
      </c>
      <c r="L149" s="176">
        <v>15</v>
      </c>
      <c r="M149" s="176">
        <f>G149*(1+L149/100)</f>
        <v>0</v>
      </c>
      <c r="N149" s="176">
        <v>0</v>
      </c>
      <c r="O149" s="176">
        <f>ROUND(E149*N149,2)</f>
        <v>0</v>
      </c>
      <c r="P149" s="176">
        <v>0</v>
      </c>
      <c r="Q149" s="176">
        <f>ROUND(E149*P149,2)</f>
        <v>0</v>
      </c>
      <c r="R149" s="176"/>
      <c r="S149" s="176" t="s">
        <v>311</v>
      </c>
      <c r="T149" s="177" t="s">
        <v>297</v>
      </c>
      <c r="U149" s="162">
        <v>0</v>
      </c>
      <c r="V149" s="162">
        <f>ROUND(E149*U149,2)</f>
        <v>0</v>
      </c>
      <c r="W149" s="162"/>
      <c r="X149" s="152"/>
      <c r="Y149" s="152"/>
      <c r="Z149" s="152"/>
      <c r="AA149" s="152"/>
      <c r="AB149" s="152"/>
      <c r="AC149" s="152"/>
      <c r="AD149" s="152"/>
      <c r="AE149" s="152"/>
      <c r="AF149" s="152"/>
      <c r="AG149" s="152" t="s">
        <v>664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845</v>
      </c>
      <c r="D150" s="197"/>
      <c r="E150" s="198">
        <v>18.585900000000002</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v>40</v>
      </c>
      <c r="B151" s="160" t="s">
        <v>846</v>
      </c>
      <c r="C151" s="208" t="s">
        <v>847</v>
      </c>
      <c r="D151" s="161" t="s">
        <v>0</v>
      </c>
      <c r="E151" s="203"/>
      <c r="F151" s="163"/>
      <c r="G151" s="162">
        <f>ROUND(E151*F151,2)</f>
        <v>0</v>
      </c>
      <c r="H151" s="163"/>
      <c r="I151" s="162">
        <f>ROUND(E151*H151,2)</f>
        <v>0</v>
      </c>
      <c r="J151" s="163"/>
      <c r="K151" s="162">
        <f>ROUND(E151*J151,2)</f>
        <v>0</v>
      </c>
      <c r="L151" s="162">
        <v>15</v>
      </c>
      <c r="M151" s="162">
        <f>G151*(1+L151/100)</f>
        <v>0</v>
      </c>
      <c r="N151" s="162">
        <v>0</v>
      </c>
      <c r="O151" s="162">
        <f>ROUND(E151*N151,2)</f>
        <v>0</v>
      </c>
      <c r="P151" s="162">
        <v>0</v>
      </c>
      <c r="Q151" s="162">
        <f>ROUND(E151*P151,2)</f>
        <v>0</v>
      </c>
      <c r="R151" s="162" t="s">
        <v>816</v>
      </c>
      <c r="S151" s="162" t="s">
        <v>296</v>
      </c>
      <c r="T151" s="162" t="s">
        <v>296</v>
      </c>
      <c r="U151" s="162">
        <v>0</v>
      </c>
      <c r="V151" s="162">
        <f>ROUND(E151*U151,2)</f>
        <v>0</v>
      </c>
      <c r="W151" s="162"/>
      <c r="X151" s="152"/>
      <c r="Y151" s="152"/>
      <c r="Z151" s="152"/>
      <c r="AA151" s="152"/>
      <c r="AB151" s="152"/>
      <c r="AC151" s="152"/>
      <c r="AD151" s="152"/>
      <c r="AE151" s="152"/>
      <c r="AF151" s="152"/>
      <c r="AG151" s="152" t="s">
        <v>786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5" t="s">
        <v>291</v>
      </c>
      <c r="B152" s="166" t="s">
        <v>254</v>
      </c>
      <c r="C152" s="186" t="s">
        <v>255</v>
      </c>
      <c r="D152" s="167"/>
      <c r="E152" s="168"/>
      <c r="F152" s="169"/>
      <c r="G152" s="169">
        <f>SUMIF(AG153:AG157,"&lt;&gt;NOR",G153:G157)</f>
        <v>0</v>
      </c>
      <c r="H152" s="169"/>
      <c r="I152" s="169">
        <f>SUM(I153:I157)</f>
        <v>0</v>
      </c>
      <c r="J152" s="169"/>
      <c r="K152" s="169">
        <f>SUM(K153:K157)</f>
        <v>0</v>
      </c>
      <c r="L152" s="169"/>
      <c r="M152" s="169">
        <f>SUM(M153:M157)</f>
        <v>0</v>
      </c>
      <c r="N152" s="169"/>
      <c r="O152" s="169">
        <f>SUM(O153:O157)</f>
        <v>0.01</v>
      </c>
      <c r="P152" s="169"/>
      <c r="Q152" s="169">
        <f>SUM(Q153:Q157)</f>
        <v>0</v>
      </c>
      <c r="R152" s="169"/>
      <c r="S152" s="169"/>
      <c r="T152" s="170"/>
      <c r="U152" s="164"/>
      <c r="V152" s="164">
        <f>SUM(V153:V157)</f>
        <v>0</v>
      </c>
      <c r="W152" s="164"/>
      <c r="AG152" t="s">
        <v>292</v>
      </c>
    </row>
    <row r="153" spans="1:60" outlineLevel="1" x14ac:dyDescent="0.2">
      <c r="A153" s="171">
        <v>41</v>
      </c>
      <c r="B153" s="172" t="s">
        <v>848</v>
      </c>
      <c r="C153" s="188" t="s">
        <v>849</v>
      </c>
      <c r="D153" s="173" t="s">
        <v>404</v>
      </c>
      <c r="E153" s="174">
        <v>35.906000000000006</v>
      </c>
      <c r="F153" s="175"/>
      <c r="G153" s="176">
        <f>ROUND(E153*F153,2)</f>
        <v>0</v>
      </c>
      <c r="H153" s="175"/>
      <c r="I153" s="176">
        <f>ROUND(E153*H153,2)</f>
        <v>0</v>
      </c>
      <c r="J153" s="175"/>
      <c r="K153" s="176">
        <f>ROUND(E153*J153,2)</f>
        <v>0</v>
      </c>
      <c r="L153" s="176">
        <v>15</v>
      </c>
      <c r="M153" s="176">
        <f>G153*(1+L153/100)</f>
        <v>0</v>
      </c>
      <c r="N153" s="176">
        <v>2.2000000000000001E-4</v>
      </c>
      <c r="O153" s="176">
        <f>ROUND(E153*N153,2)</f>
        <v>0.01</v>
      </c>
      <c r="P153" s="176">
        <v>0</v>
      </c>
      <c r="Q153" s="176">
        <f>ROUND(E153*P153,2)</f>
        <v>0</v>
      </c>
      <c r="R153" s="176" t="s">
        <v>839</v>
      </c>
      <c r="S153" s="176" t="s">
        <v>296</v>
      </c>
      <c r="T153" s="177" t="s">
        <v>296</v>
      </c>
      <c r="U153" s="162">
        <v>0</v>
      </c>
      <c r="V153" s="162">
        <f>ROUND(E153*U153,2)</f>
        <v>0</v>
      </c>
      <c r="W153" s="162"/>
      <c r="X153" s="152"/>
      <c r="Y153" s="152"/>
      <c r="Z153" s="152"/>
      <c r="AA153" s="152"/>
      <c r="AB153" s="152"/>
      <c r="AC153" s="152"/>
      <c r="AD153" s="152"/>
      <c r="AE153" s="152"/>
      <c r="AF153" s="152"/>
      <c r="AG153" s="152" t="s">
        <v>840</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04" t="s">
        <v>973</v>
      </c>
      <c r="D154" s="197"/>
      <c r="E154" s="198">
        <v>16.340000000000003</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680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974</v>
      </c>
      <c r="D155" s="197"/>
      <c r="E155" s="198">
        <v>25.840000000000003</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975</v>
      </c>
      <c r="D156" s="197"/>
      <c r="E156" s="198">
        <v>11.096</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734</v>
      </c>
      <c r="D157" s="197"/>
      <c r="E157" s="198">
        <v>-17.369999999999997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x14ac:dyDescent="0.2">
      <c r="A158" s="165" t="s">
        <v>291</v>
      </c>
      <c r="B158" s="166" t="s">
        <v>256</v>
      </c>
      <c r="C158" s="186" t="s">
        <v>257</v>
      </c>
      <c r="D158" s="167"/>
      <c r="E158" s="168"/>
      <c r="F158" s="169"/>
      <c r="G158" s="169">
        <f>SUMIF(AG159:AG159,"&lt;&gt;NOR",G159:G159)</f>
        <v>0</v>
      </c>
      <c r="H158" s="169"/>
      <c r="I158" s="169">
        <f>SUM(I159:I159)</f>
        <v>0</v>
      </c>
      <c r="J158" s="169"/>
      <c r="K158" s="169">
        <f>SUM(K159:K159)</f>
        <v>0</v>
      </c>
      <c r="L158" s="169"/>
      <c r="M158" s="169">
        <f>SUM(M159:M159)</f>
        <v>0</v>
      </c>
      <c r="N158" s="169"/>
      <c r="O158" s="169">
        <f>SUM(O159:O159)</f>
        <v>0</v>
      </c>
      <c r="P158" s="169"/>
      <c r="Q158" s="169">
        <f>SUM(Q159:Q159)</f>
        <v>0</v>
      </c>
      <c r="R158" s="169"/>
      <c r="S158" s="169"/>
      <c r="T158" s="170"/>
      <c r="U158" s="164"/>
      <c r="V158" s="164">
        <f>SUM(V159:V159)</f>
        <v>0</v>
      </c>
      <c r="W158" s="164"/>
      <c r="AG158" t="s">
        <v>292</v>
      </c>
    </row>
    <row r="159" spans="1:60" ht="22.5" outlineLevel="1" x14ac:dyDescent="0.2">
      <c r="A159" s="178">
        <v>42</v>
      </c>
      <c r="B159" s="179" t="s">
        <v>850</v>
      </c>
      <c r="C159" s="187" t="s">
        <v>851</v>
      </c>
      <c r="D159" s="180" t="s">
        <v>310</v>
      </c>
      <c r="E159" s="181">
        <v>1</v>
      </c>
      <c r="F159" s="182"/>
      <c r="G159" s="183">
        <f>ROUND(E159*F159,2)</f>
        <v>0</v>
      </c>
      <c r="H159" s="182"/>
      <c r="I159" s="183">
        <f>ROUND(E159*H159,2)</f>
        <v>0</v>
      </c>
      <c r="J159" s="182"/>
      <c r="K159" s="183">
        <f>ROUND(E159*J159,2)</f>
        <v>0</v>
      </c>
      <c r="L159" s="183">
        <v>15</v>
      </c>
      <c r="M159" s="183">
        <f>G159*(1+L159/100)</f>
        <v>0</v>
      </c>
      <c r="N159" s="183">
        <v>0</v>
      </c>
      <c r="O159" s="183">
        <f>ROUND(E159*N159,2)</f>
        <v>0</v>
      </c>
      <c r="P159" s="183">
        <v>0</v>
      </c>
      <c r="Q159" s="183">
        <f>ROUND(E159*P159,2)</f>
        <v>0</v>
      </c>
      <c r="R159" s="183"/>
      <c r="S159" s="183" t="s">
        <v>311</v>
      </c>
      <c r="T159" s="184" t="s">
        <v>297</v>
      </c>
      <c r="U159" s="162">
        <v>0</v>
      </c>
      <c r="V159" s="162">
        <f>ROUND(E159*U159,2)</f>
        <v>0</v>
      </c>
      <c r="W159" s="162"/>
      <c r="X159" s="152"/>
      <c r="Y159" s="152"/>
      <c r="Z159" s="152"/>
      <c r="AA159" s="152"/>
      <c r="AB159" s="152"/>
      <c r="AC159" s="152"/>
      <c r="AD159" s="152"/>
      <c r="AE159" s="152"/>
      <c r="AF159" s="152"/>
      <c r="AG159" s="152" t="s">
        <v>664</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x14ac:dyDescent="0.2">
      <c r="A160" s="165" t="s">
        <v>291</v>
      </c>
      <c r="B160" s="166" t="s">
        <v>258</v>
      </c>
      <c r="C160" s="186" t="s">
        <v>259</v>
      </c>
      <c r="D160" s="167"/>
      <c r="E160" s="168"/>
      <c r="F160" s="169"/>
      <c r="G160" s="169">
        <f>SUMIF(AG161:AG161,"&lt;&gt;NOR",G161:G161)</f>
        <v>0</v>
      </c>
      <c r="H160" s="169"/>
      <c r="I160" s="169">
        <f>SUM(I161:I161)</f>
        <v>0</v>
      </c>
      <c r="J160" s="169"/>
      <c r="K160" s="169">
        <f>SUM(K161:K161)</f>
        <v>0</v>
      </c>
      <c r="L160" s="169"/>
      <c r="M160" s="169">
        <f>SUM(M161:M161)</f>
        <v>0</v>
      </c>
      <c r="N160" s="169"/>
      <c r="O160" s="169">
        <f>SUM(O161:O161)</f>
        <v>0</v>
      </c>
      <c r="P160" s="169"/>
      <c r="Q160" s="169">
        <f>SUM(Q161:Q161)</f>
        <v>0</v>
      </c>
      <c r="R160" s="169"/>
      <c r="S160" s="169"/>
      <c r="T160" s="170"/>
      <c r="U160" s="164"/>
      <c r="V160" s="164">
        <f>SUM(V161:V161)</f>
        <v>0</v>
      </c>
      <c r="W160" s="164"/>
      <c r="AG160" t="s">
        <v>292</v>
      </c>
    </row>
    <row r="161" spans="1:60" ht="22.5" outlineLevel="1" x14ac:dyDescent="0.2">
      <c r="A161" s="178">
        <v>43</v>
      </c>
      <c r="B161" s="179" t="s">
        <v>852</v>
      </c>
      <c r="C161" s="187" t="s">
        <v>853</v>
      </c>
      <c r="D161" s="180" t="s">
        <v>310</v>
      </c>
      <c r="E161" s="181">
        <v>2</v>
      </c>
      <c r="F161" s="182"/>
      <c r="G161" s="183">
        <f>ROUND(E161*F161,2)</f>
        <v>0</v>
      </c>
      <c r="H161" s="182"/>
      <c r="I161" s="183">
        <f>ROUND(E161*H161,2)</f>
        <v>0</v>
      </c>
      <c r="J161" s="182"/>
      <c r="K161" s="183">
        <f>ROUND(E161*J161,2)</f>
        <v>0</v>
      </c>
      <c r="L161" s="183">
        <v>15</v>
      </c>
      <c r="M161" s="183">
        <f>G161*(1+L161/100)</f>
        <v>0</v>
      </c>
      <c r="N161" s="183">
        <v>0</v>
      </c>
      <c r="O161" s="183">
        <f>ROUND(E161*N161,2)</f>
        <v>0</v>
      </c>
      <c r="P161" s="183">
        <v>0</v>
      </c>
      <c r="Q161" s="183">
        <f>ROUND(E161*P161,2)</f>
        <v>0</v>
      </c>
      <c r="R161" s="183"/>
      <c r="S161" s="183" t="s">
        <v>311</v>
      </c>
      <c r="T161" s="184" t="s">
        <v>297</v>
      </c>
      <c r="U161" s="162">
        <v>0</v>
      </c>
      <c r="V161" s="162">
        <f>ROUND(E161*U161,2)</f>
        <v>0</v>
      </c>
      <c r="W161" s="162"/>
      <c r="X161" s="152"/>
      <c r="Y161" s="152"/>
      <c r="Z161" s="152"/>
      <c r="AA161" s="152"/>
      <c r="AB161" s="152"/>
      <c r="AC161" s="152"/>
      <c r="AD161" s="152"/>
      <c r="AE161" s="152"/>
      <c r="AF161" s="152"/>
      <c r="AG161" s="152" t="s">
        <v>664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x14ac:dyDescent="0.2">
      <c r="A162" s="165" t="s">
        <v>291</v>
      </c>
      <c r="B162" s="166" t="s">
        <v>260</v>
      </c>
      <c r="C162" s="186" t="s">
        <v>261</v>
      </c>
      <c r="D162" s="167"/>
      <c r="E162" s="168"/>
      <c r="F162" s="169"/>
      <c r="G162" s="169">
        <f>SUMIF(AG163:AG169,"&lt;&gt;NOR",G163:G169)</f>
        <v>0</v>
      </c>
      <c r="H162" s="169"/>
      <c r="I162" s="169">
        <f>SUM(I163:I169)</f>
        <v>0</v>
      </c>
      <c r="J162" s="169"/>
      <c r="K162" s="169">
        <f>SUM(K163:K169)</f>
        <v>0</v>
      </c>
      <c r="L162" s="169"/>
      <c r="M162" s="169">
        <f>SUM(M163:M169)</f>
        <v>0</v>
      </c>
      <c r="N162" s="169"/>
      <c r="O162" s="169">
        <f>SUM(O163:O169)</f>
        <v>0</v>
      </c>
      <c r="P162" s="169"/>
      <c r="Q162" s="169">
        <f>SUM(Q163:Q169)</f>
        <v>0</v>
      </c>
      <c r="R162" s="169"/>
      <c r="S162" s="169"/>
      <c r="T162" s="170"/>
      <c r="U162" s="164"/>
      <c r="V162" s="164">
        <f>SUM(V163:V169)</f>
        <v>4.16</v>
      </c>
      <c r="W162" s="164"/>
      <c r="AG162" t="s">
        <v>292</v>
      </c>
    </row>
    <row r="163" spans="1:60" ht="22.5" outlineLevel="1" x14ac:dyDescent="0.2">
      <c r="A163" s="178">
        <v>44</v>
      </c>
      <c r="B163" s="179" t="s">
        <v>976</v>
      </c>
      <c r="C163" s="187" t="s">
        <v>977</v>
      </c>
      <c r="D163" s="180" t="s">
        <v>396</v>
      </c>
      <c r="E163" s="181">
        <v>1.54596</v>
      </c>
      <c r="F163" s="182"/>
      <c r="G163" s="183">
        <f t="shared" ref="G163:G169" si="0">ROUND(E163*F163,2)</f>
        <v>0</v>
      </c>
      <c r="H163" s="182"/>
      <c r="I163" s="183">
        <f t="shared" ref="I163:I169" si="1">ROUND(E163*H163,2)</f>
        <v>0</v>
      </c>
      <c r="J163" s="182"/>
      <c r="K163" s="183">
        <f t="shared" ref="K163:K169" si="2">ROUND(E163*J163,2)</f>
        <v>0</v>
      </c>
      <c r="L163" s="183">
        <v>15</v>
      </c>
      <c r="M163" s="183">
        <f t="shared" ref="M163:M169" si="3">G163*(1+L163/100)</f>
        <v>0</v>
      </c>
      <c r="N163" s="183">
        <v>0</v>
      </c>
      <c r="O163" s="183">
        <f t="shared" ref="O163:O169" si="4">ROUND(E163*N163,2)</f>
        <v>0</v>
      </c>
      <c r="P163" s="183">
        <v>0</v>
      </c>
      <c r="Q163" s="183">
        <f t="shared" ref="Q163:Q169" si="5">ROUND(E163*P163,2)</f>
        <v>0</v>
      </c>
      <c r="R163" s="183" t="s">
        <v>749</v>
      </c>
      <c r="S163" s="183" t="s">
        <v>296</v>
      </c>
      <c r="T163" s="184" t="s">
        <v>296</v>
      </c>
      <c r="U163" s="162">
        <v>0.93300000000000005</v>
      </c>
      <c r="V163" s="162">
        <f t="shared" ref="V163:V169" si="6">ROUND(E163*U163,2)</f>
        <v>1.44</v>
      </c>
      <c r="W163" s="162"/>
      <c r="X163" s="152"/>
      <c r="Y163" s="152"/>
      <c r="Z163" s="152"/>
      <c r="AA163" s="152"/>
      <c r="AB163" s="152"/>
      <c r="AC163" s="152"/>
      <c r="AD163" s="152"/>
      <c r="AE163" s="152"/>
      <c r="AF163" s="152"/>
      <c r="AG163" s="152" t="s">
        <v>856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8">
        <v>45</v>
      </c>
      <c r="B164" s="179" t="s">
        <v>854</v>
      </c>
      <c r="C164" s="187" t="s">
        <v>855</v>
      </c>
      <c r="D164" s="180" t="s">
        <v>396</v>
      </c>
      <c r="E164" s="181">
        <v>1.54596</v>
      </c>
      <c r="F164" s="182"/>
      <c r="G164" s="183">
        <f t="shared" si="0"/>
        <v>0</v>
      </c>
      <c r="H164" s="182"/>
      <c r="I164" s="183">
        <f t="shared" si="1"/>
        <v>0</v>
      </c>
      <c r="J164" s="182"/>
      <c r="K164" s="183">
        <f t="shared" si="2"/>
        <v>0</v>
      </c>
      <c r="L164" s="183">
        <v>15</v>
      </c>
      <c r="M164" s="183">
        <f t="shared" si="3"/>
        <v>0</v>
      </c>
      <c r="N164" s="183">
        <v>0</v>
      </c>
      <c r="O164" s="183">
        <f t="shared" si="4"/>
        <v>0</v>
      </c>
      <c r="P164" s="183">
        <v>0</v>
      </c>
      <c r="Q164" s="183">
        <f t="shared" si="5"/>
        <v>0</v>
      </c>
      <c r="R164" s="183" t="s">
        <v>749</v>
      </c>
      <c r="S164" s="183" t="s">
        <v>296</v>
      </c>
      <c r="T164" s="184" t="s">
        <v>296</v>
      </c>
      <c r="U164" s="162">
        <v>0.49000000000000005</v>
      </c>
      <c r="V164" s="162">
        <f t="shared" si="6"/>
        <v>0.76</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46</v>
      </c>
      <c r="B165" s="179" t="s">
        <v>857</v>
      </c>
      <c r="C165" s="187" t="s">
        <v>858</v>
      </c>
      <c r="D165" s="180" t="s">
        <v>396</v>
      </c>
      <c r="E165" s="181">
        <v>37.102920000000005</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v>
      </c>
      <c r="V165" s="162">
        <f t="shared" si="6"/>
        <v>0</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47</v>
      </c>
      <c r="B166" s="179" t="s">
        <v>859</v>
      </c>
      <c r="C166" s="187" t="s">
        <v>860</v>
      </c>
      <c r="D166" s="180" t="s">
        <v>396</v>
      </c>
      <c r="E166" s="181">
        <v>1.54596</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0.94200000000000006</v>
      </c>
      <c r="V166" s="162">
        <f t="shared" si="6"/>
        <v>1.46</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8">
        <v>48</v>
      </c>
      <c r="B167" s="179" t="s">
        <v>861</v>
      </c>
      <c r="C167" s="187" t="s">
        <v>862</v>
      </c>
      <c r="D167" s="180" t="s">
        <v>396</v>
      </c>
      <c r="E167" s="181">
        <v>4.6378600000000008</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0.10500000000000001</v>
      </c>
      <c r="V167" s="162">
        <f t="shared" si="6"/>
        <v>0.49</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8">
        <v>49</v>
      </c>
      <c r="B168" s="179" t="s">
        <v>863</v>
      </c>
      <c r="C168" s="187" t="s">
        <v>864</v>
      </c>
      <c r="D168" s="180" t="s">
        <v>396</v>
      </c>
      <c r="E168" s="181">
        <v>1.54596</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v>
      </c>
      <c r="V168" s="162">
        <f t="shared" si="6"/>
        <v>0</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1">
        <v>50</v>
      </c>
      <c r="B169" s="172" t="s">
        <v>865</v>
      </c>
      <c r="C169" s="188" t="s">
        <v>866</v>
      </c>
      <c r="D169" s="173" t="s">
        <v>396</v>
      </c>
      <c r="E169" s="174">
        <v>1.54596</v>
      </c>
      <c r="F169" s="175"/>
      <c r="G169" s="176">
        <f t="shared" si="0"/>
        <v>0</v>
      </c>
      <c r="H169" s="175"/>
      <c r="I169" s="176">
        <f t="shared" si="1"/>
        <v>0</v>
      </c>
      <c r="J169" s="175"/>
      <c r="K169" s="176">
        <f t="shared" si="2"/>
        <v>0</v>
      </c>
      <c r="L169" s="176">
        <v>15</v>
      </c>
      <c r="M169" s="176">
        <f t="shared" si="3"/>
        <v>0</v>
      </c>
      <c r="N169" s="176">
        <v>0</v>
      </c>
      <c r="O169" s="176">
        <f t="shared" si="4"/>
        <v>0</v>
      </c>
      <c r="P169" s="176">
        <v>0</v>
      </c>
      <c r="Q169" s="176">
        <f t="shared" si="5"/>
        <v>0</v>
      </c>
      <c r="R169" s="176"/>
      <c r="S169" s="176" t="s">
        <v>296</v>
      </c>
      <c r="T169" s="177" t="s">
        <v>296</v>
      </c>
      <c r="U169" s="162">
        <v>6.0000000000000001E-3</v>
      </c>
      <c r="V169" s="162">
        <f t="shared" si="6"/>
        <v>0.01</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
      <c r="A170" s="5"/>
      <c r="B170" s="6"/>
      <c r="C170" s="189"/>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5"/>
      <c r="B171" s="156" t="s">
        <v>29</v>
      </c>
      <c r="C171" s="190"/>
      <c r="D171" s="157"/>
      <c r="E171" s="158"/>
      <c r="F171" s="158"/>
      <c r="G171" s="185">
        <f>G8+G26+G63+G70+G97+G100+G115+G119+G134+G138+G152+G158+G160+G162</f>
        <v>0</v>
      </c>
      <c r="H171" s="5"/>
      <c r="I171" s="5"/>
      <c r="J171" s="5"/>
      <c r="K171" s="5"/>
      <c r="L171" s="5"/>
      <c r="M171" s="5"/>
      <c r="N171" s="5"/>
      <c r="O171" s="5"/>
      <c r="P171" s="5"/>
      <c r="Q171" s="5"/>
      <c r="R171" s="5"/>
      <c r="S171" s="5"/>
      <c r="T171" s="5"/>
      <c r="U171" s="5"/>
      <c r="V171" s="5"/>
      <c r="W171" s="5"/>
      <c r="AE171">
        <f>SUMIF(L7:L169,AE170,G7:G169)</f>
        <v>0</v>
      </c>
      <c r="AF171">
        <f>SUMIF(L7:L169,AF170,G7:G169)</f>
        <v>0</v>
      </c>
      <c r="AG171" t="s">
        <v>319</v>
      </c>
    </row>
    <row r="172" spans="1:60" x14ac:dyDescent="0.2">
      <c r="C172" s="191"/>
      <c r="D172" s="143"/>
      <c r="AG172" t="s">
        <v>320</v>
      </c>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V0dth44UZTrXjXx74AEFuGvfDnvhg045+HYnaBRkUObsypy61yncLRQtFSGiBcocfZWEuPwcBqaFK20ntFCAQ==" saltValue="U25qPW6M/AAumRNrOQvhrw=="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99:G99"/>
    <mergeCell ref="C37:G37"/>
    <mergeCell ref="C45:G45"/>
    <mergeCell ref="C65:G65"/>
    <mergeCell ref="C72:G72"/>
    <mergeCell ref="C75:G75"/>
    <mergeCell ref="C83:G83"/>
    <mergeCell ref="C86:G86"/>
    <mergeCell ref="C89:G89"/>
    <mergeCell ref="C94:G94"/>
    <mergeCell ref="C95:G95"/>
    <mergeCell ref="C96:G96"/>
    <mergeCell ref="C147:G147"/>
    <mergeCell ref="C114:G114"/>
    <mergeCell ref="C118:G118"/>
    <mergeCell ref="C121:G121"/>
    <mergeCell ref="C125:G125"/>
    <mergeCell ref="C133:G133"/>
    <mergeCell ref="C140:G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96</v>
      </c>
      <c r="C3" s="264" t="s">
        <v>97</v>
      </c>
      <c r="D3" s="265"/>
      <c r="E3" s="265"/>
      <c r="F3" s="265"/>
      <c r="G3" s="266"/>
      <c r="AC3" s="90" t="s">
        <v>267</v>
      </c>
      <c r="AG3" t="s">
        <v>269</v>
      </c>
    </row>
    <row r="4" spans="1:60" ht="24.95" customHeight="1" x14ac:dyDescent="0.2">
      <c r="A4" s="145" t="s">
        <v>9</v>
      </c>
      <c r="B4" s="146" t="s">
        <v>98</v>
      </c>
      <c r="C4" s="267" t="s">
        <v>99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205</v>
      </c>
      <c r="C8" s="186" t="s">
        <v>185</v>
      </c>
      <c r="D8" s="167"/>
      <c r="E8" s="168"/>
      <c r="F8" s="169"/>
      <c r="G8" s="169">
        <f>SUMIF(AG9:AG11,"&lt;&gt;NOR",G9:G11)</f>
        <v>0</v>
      </c>
      <c r="H8" s="169"/>
      <c r="I8" s="169">
        <f>SUM(I9:I11)</f>
        <v>0</v>
      </c>
      <c r="J8" s="169"/>
      <c r="K8" s="169">
        <f>SUM(K9:K11)</f>
        <v>0</v>
      </c>
      <c r="L8" s="169"/>
      <c r="M8" s="169">
        <f>SUM(M9:M11)</f>
        <v>0</v>
      </c>
      <c r="N8" s="169"/>
      <c r="O8" s="169">
        <f>SUM(O9:O11)</f>
        <v>0</v>
      </c>
      <c r="P8" s="169"/>
      <c r="Q8" s="169">
        <f>SUM(Q9:Q11)</f>
        <v>0</v>
      </c>
      <c r="R8" s="169"/>
      <c r="S8" s="169"/>
      <c r="T8" s="170"/>
      <c r="U8" s="164"/>
      <c r="V8" s="164">
        <f>SUM(V9:V11)</f>
        <v>0</v>
      </c>
      <c r="W8" s="164"/>
      <c r="AG8" t="s">
        <v>292</v>
      </c>
    </row>
    <row r="9" spans="1:60" outlineLevel="1" x14ac:dyDescent="0.2">
      <c r="A9" s="171">
        <v>1</v>
      </c>
      <c r="B9" s="172" t="s">
        <v>867</v>
      </c>
      <c r="C9" s="188" t="s">
        <v>997</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998</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0" t="s">
        <v>999</v>
      </c>
      <c r="D11" s="271"/>
      <c r="E11" s="271"/>
      <c r="F11" s="271"/>
      <c r="G11" s="271"/>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329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5" t="s">
        <v>291</v>
      </c>
      <c r="B12" s="166" t="s">
        <v>206</v>
      </c>
      <c r="C12" s="186" t="s">
        <v>187</v>
      </c>
      <c r="D12" s="167"/>
      <c r="E12" s="168"/>
      <c r="F12" s="169"/>
      <c r="G12" s="169">
        <f>SUMIF(AG13:AG28,"&lt;&gt;NOR",G13:G28)</f>
        <v>0</v>
      </c>
      <c r="H12" s="169"/>
      <c r="I12" s="169">
        <f>SUM(I13:I28)</f>
        <v>0</v>
      </c>
      <c r="J12" s="169"/>
      <c r="K12" s="169">
        <f>SUM(K13:K28)</f>
        <v>0</v>
      </c>
      <c r="L12" s="169"/>
      <c r="M12" s="169">
        <f>SUM(M13:M28)</f>
        <v>0</v>
      </c>
      <c r="N12" s="169"/>
      <c r="O12" s="169">
        <f>SUM(O13:O28)</f>
        <v>0</v>
      </c>
      <c r="P12" s="169"/>
      <c r="Q12" s="169">
        <f>SUM(Q13:Q28)</f>
        <v>0</v>
      </c>
      <c r="R12" s="169"/>
      <c r="S12" s="169"/>
      <c r="T12" s="170"/>
      <c r="U12" s="164"/>
      <c r="V12" s="164">
        <f>SUM(V13:V28)</f>
        <v>0</v>
      </c>
      <c r="W12" s="164"/>
      <c r="AG12" t="s">
        <v>292</v>
      </c>
    </row>
    <row r="13" spans="1:60" outlineLevel="1" x14ac:dyDescent="0.2">
      <c r="A13" s="178">
        <v>2</v>
      </c>
      <c r="B13" s="179" t="s">
        <v>871</v>
      </c>
      <c r="C13" s="187" t="s">
        <v>872</v>
      </c>
      <c r="D13" s="180" t="s">
        <v>332</v>
      </c>
      <c r="E13" s="181">
        <v>15</v>
      </c>
      <c r="F13" s="182"/>
      <c r="G13" s="183">
        <f>ROUND(E13*F13,2)</f>
        <v>0</v>
      </c>
      <c r="H13" s="182"/>
      <c r="I13" s="183">
        <f>ROUND(E13*H13,2)</f>
        <v>0</v>
      </c>
      <c r="J13" s="182"/>
      <c r="K13" s="183">
        <f>ROUND(E13*J13,2)</f>
        <v>0</v>
      </c>
      <c r="L13" s="183">
        <v>15</v>
      </c>
      <c r="M13" s="183">
        <f>G13*(1+L13/100)</f>
        <v>0</v>
      </c>
      <c r="N13" s="183">
        <v>0</v>
      </c>
      <c r="O13" s="183">
        <f>ROUND(E13*N13,2)</f>
        <v>0</v>
      </c>
      <c r="P13" s="183">
        <v>0</v>
      </c>
      <c r="Q13" s="183">
        <f>ROUND(E13*P13,2)</f>
        <v>0</v>
      </c>
      <c r="R13" s="183"/>
      <c r="S13" s="183" t="s">
        <v>311</v>
      </c>
      <c r="T13" s="184"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3</v>
      </c>
      <c r="B14" s="179" t="s">
        <v>873</v>
      </c>
      <c r="C14" s="187" t="s">
        <v>874</v>
      </c>
      <c r="D14" s="180" t="s">
        <v>332</v>
      </c>
      <c r="E14" s="181">
        <v>28</v>
      </c>
      <c r="F14" s="182"/>
      <c r="G14" s="183">
        <f>ROUND(E14*F14,2)</f>
        <v>0</v>
      </c>
      <c r="H14" s="182"/>
      <c r="I14" s="183">
        <f>ROUND(E14*H14,2)</f>
        <v>0</v>
      </c>
      <c r="J14" s="182"/>
      <c r="K14" s="183">
        <f>ROUND(E14*J14,2)</f>
        <v>0</v>
      </c>
      <c r="L14" s="183">
        <v>15</v>
      </c>
      <c r="M14" s="183">
        <f>G14*(1+L14/100)</f>
        <v>0</v>
      </c>
      <c r="N14" s="183">
        <v>0</v>
      </c>
      <c r="O14" s="183">
        <f>ROUND(E14*N14,2)</f>
        <v>0</v>
      </c>
      <c r="P14" s="183">
        <v>0</v>
      </c>
      <c r="Q14" s="183">
        <f>ROUND(E14*P14,2)</f>
        <v>0</v>
      </c>
      <c r="R14" s="183"/>
      <c r="S14" s="183" t="s">
        <v>311</v>
      </c>
      <c r="T14" s="184" t="s">
        <v>297</v>
      </c>
      <c r="U14" s="162">
        <v>0</v>
      </c>
      <c r="V14" s="162">
        <f>ROUND(E14*U14,2)</f>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4</v>
      </c>
      <c r="B15" s="179" t="s">
        <v>875</v>
      </c>
      <c r="C15" s="187" t="s">
        <v>876</v>
      </c>
      <c r="D15" s="180" t="s">
        <v>332</v>
      </c>
      <c r="E15" s="181">
        <v>23</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5</v>
      </c>
      <c r="B16" s="179" t="s">
        <v>877</v>
      </c>
      <c r="C16" s="187" t="s">
        <v>878</v>
      </c>
      <c r="D16" s="180" t="s">
        <v>332</v>
      </c>
      <c r="E16" s="181">
        <v>13</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1">
        <v>6</v>
      </c>
      <c r="B17" s="172" t="s">
        <v>879</v>
      </c>
      <c r="C17" s="188" t="s">
        <v>880</v>
      </c>
      <c r="D17" s="173" t="s">
        <v>332</v>
      </c>
      <c r="E17" s="174">
        <v>5</v>
      </c>
      <c r="F17" s="175"/>
      <c r="G17" s="176">
        <f>ROUND(E17*F17,2)</f>
        <v>0</v>
      </c>
      <c r="H17" s="175"/>
      <c r="I17" s="176">
        <f>ROUND(E17*H17,2)</f>
        <v>0</v>
      </c>
      <c r="J17" s="175"/>
      <c r="K17" s="176">
        <f>ROUND(E17*J17,2)</f>
        <v>0</v>
      </c>
      <c r="L17" s="176">
        <v>15</v>
      </c>
      <c r="M17" s="176">
        <f>G17*(1+L17/100)</f>
        <v>0</v>
      </c>
      <c r="N17" s="176">
        <v>0</v>
      </c>
      <c r="O17" s="176">
        <f>ROUND(E17*N17,2)</f>
        <v>0</v>
      </c>
      <c r="P17" s="176">
        <v>0</v>
      </c>
      <c r="Q17" s="176">
        <f>ROUND(E17*P17,2)</f>
        <v>0</v>
      </c>
      <c r="R17" s="176"/>
      <c r="S17" s="176" t="s">
        <v>311</v>
      </c>
      <c r="T17" s="177"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72" t="s">
        <v>197</v>
      </c>
      <c r="D18" s="273"/>
      <c r="E18" s="273"/>
      <c r="F18" s="273"/>
      <c r="G18" s="273"/>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329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7</v>
      </c>
      <c r="B19" s="179" t="s">
        <v>881</v>
      </c>
      <c r="C19" s="187" t="s">
        <v>882</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1">
        <v>8</v>
      </c>
      <c r="B20" s="172" t="s">
        <v>883</v>
      </c>
      <c r="C20" s="188" t="s">
        <v>884</v>
      </c>
      <c r="D20" s="173" t="s">
        <v>310</v>
      </c>
      <c r="E20" s="174">
        <v>1</v>
      </c>
      <c r="F20" s="175"/>
      <c r="G20" s="176">
        <f>ROUND(E20*F20,2)</f>
        <v>0</v>
      </c>
      <c r="H20" s="175"/>
      <c r="I20" s="176">
        <f>ROUND(E20*H20,2)</f>
        <v>0</v>
      </c>
      <c r="J20" s="175"/>
      <c r="K20" s="176">
        <f>ROUND(E20*J20,2)</f>
        <v>0</v>
      </c>
      <c r="L20" s="176">
        <v>15</v>
      </c>
      <c r="M20" s="176">
        <f>G20*(1+L20/100)</f>
        <v>0</v>
      </c>
      <c r="N20" s="176">
        <v>0</v>
      </c>
      <c r="O20" s="176">
        <f>ROUND(E20*N20,2)</f>
        <v>0</v>
      </c>
      <c r="P20" s="176">
        <v>0</v>
      </c>
      <c r="Q20" s="176">
        <f>ROUND(E20*P20,2)</f>
        <v>0</v>
      </c>
      <c r="R20" s="176"/>
      <c r="S20" s="176" t="s">
        <v>311</v>
      </c>
      <c r="T20" s="177" t="s">
        <v>297</v>
      </c>
      <c r="U20" s="162">
        <v>0</v>
      </c>
      <c r="V20" s="162">
        <f>ROUND(E20*U20,2)</f>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59"/>
      <c r="B21" s="160"/>
      <c r="C21" s="272" t="s">
        <v>200</v>
      </c>
      <c r="D21" s="273"/>
      <c r="E21" s="273"/>
      <c r="F21" s="273"/>
      <c r="G21" s="273"/>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329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9</v>
      </c>
      <c r="B22" s="179" t="s">
        <v>885</v>
      </c>
      <c r="C22" s="187" t="s">
        <v>886</v>
      </c>
      <c r="D22" s="180" t="s">
        <v>310</v>
      </c>
      <c r="E22" s="181">
        <v>3</v>
      </c>
      <c r="F22" s="182"/>
      <c r="G22" s="183">
        <f t="shared" ref="G22:G28" si="0">ROUND(E22*F22,2)</f>
        <v>0</v>
      </c>
      <c r="H22" s="182"/>
      <c r="I22" s="183">
        <f t="shared" ref="I22:I28" si="1">ROUND(E22*H22,2)</f>
        <v>0</v>
      </c>
      <c r="J22" s="182"/>
      <c r="K22" s="183">
        <f t="shared" ref="K22:K28" si="2">ROUND(E22*J22,2)</f>
        <v>0</v>
      </c>
      <c r="L22" s="183">
        <v>15</v>
      </c>
      <c r="M22" s="183">
        <f t="shared" ref="M22:M28" si="3">G22*(1+L22/100)</f>
        <v>0</v>
      </c>
      <c r="N22" s="183">
        <v>0</v>
      </c>
      <c r="O22" s="183">
        <f t="shared" ref="O22:O28" si="4">ROUND(E22*N22,2)</f>
        <v>0</v>
      </c>
      <c r="P22" s="183">
        <v>0</v>
      </c>
      <c r="Q22" s="183">
        <f t="shared" ref="Q22:Q28" si="5">ROUND(E22*P22,2)</f>
        <v>0</v>
      </c>
      <c r="R22" s="183"/>
      <c r="S22" s="183" t="s">
        <v>311</v>
      </c>
      <c r="T22" s="184" t="s">
        <v>297</v>
      </c>
      <c r="U22" s="162">
        <v>0</v>
      </c>
      <c r="V22" s="162">
        <f t="shared" ref="V22:V28" si="6">ROUND(E22*U22,2)</f>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10</v>
      </c>
      <c r="B23" s="179" t="s">
        <v>887</v>
      </c>
      <c r="C23" s="187" t="s">
        <v>888</v>
      </c>
      <c r="D23" s="180" t="s">
        <v>310</v>
      </c>
      <c r="E23" s="181">
        <v>2</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11</v>
      </c>
      <c r="B24" s="179" t="s">
        <v>889</v>
      </c>
      <c r="C24" s="187" t="s">
        <v>890</v>
      </c>
      <c r="D24" s="180" t="s">
        <v>310</v>
      </c>
      <c r="E24" s="181">
        <v>3</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12</v>
      </c>
      <c r="B25" s="179" t="s">
        <v>891</v>
      </c>
      <c r="C25" s="187" t="s">
        <v>892</v>
      </c>
      <c r="D25" s="180" t="s">
        <v>332</v>
      </c>
      <c r="E25" s="181">
        <v>3</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13</v>
      </c>
      <c r="B26" s="179" t="s">
        <v>893</v>
      </c>
      <c r="C26" s="187" t="s">
        <v>894</v>
      </c>
      <c r="D26" s="180" t="s">
        <v>310</v>
      </c>
      <c r="E26" s="181">
        <v>8</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8">
        <v>14</v>
      </c>
      <c r="B27" s="179" t="s">
        <v>895</v>
      </c>
      <c r="C27" s="187" t="s">
        <v>896</v>
      </c>
      <c r="D27" s="180" t="s">
        <v>310</v>
      </c>
      <c r="E27" s="181">
        <v>2</v>
      </c>
      <c r="F27" s="182"/>
      <c r="G27" s="183">
        <f t="shared" si="0"/>
        <v>0</v>
      </c>
      <c r="H27" s="182"/>
      <c r="I27" s="183">
        <f t="shared" si="1"/>
        <v>0</v>
      </c>
      <c r="J27" s="182"/>
      <c r="K27" s="183">
        <f t="shared" si="2"/>
        <v>0</v>
      </c>
      <c r="L27" s="183">
        <v>15</v>
      </c>
      <c r="M27" s="183">
        <f t="shared" si="3"/>
        <v>0</v>
      </c>
      <c r="N27" s="183">
        <v>0</v>
      </c>
      <c r="O27" s="183">
        <f t="shared" si="4"/>
        <v>0</v>
      </c>
      <c r="P27" s="183">
        <v>0</v>
      </c>
      <c r="Q27" s="183">
        <f t="shared" si="5"/>
        <v>0</v>
      </c>
      <c r="R27" s="183"/>
      <c r="S27" s="183" t="s">
        <v>311</v>
      </c>
      <c r="T27" s="184" t="s">
        <v>297</v>
      </c>
      <c r="U27" s="162">
        <v>0</v>
      </c>
      <c r="V27" s="162">
        <f t="shared" si="6"/>
        <v>0</v>
      </c>
      <c r="W27" s="162"/>
      <c r="X27" s="152"/>
      <c r="Y27" s="152"/>
      <c r="Z27" s="152"/>
      <c r="AA27" s="152"/>
      <c r="AB27" s="152"/>
      <c r="AC27" s="152"/>
      <c r="AD27" s="152"/>
      <c r="AE27" s="152"/>
      <c r="AF27" s="152"/>
      <c r="AG27" s="152" t="s">
        <v>869</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8">
        <v>15</v>
      </c>
      <c r="B28" s="179" t="s">
        <v>897</v>
      </c>
      <c r="C28" s="187" t="s">
        <v>898</v>
      </c>
      <c r="D28" s="180" t="s">
        <v>310</v>
      </c>
      <c r="E28" s="181">
        <v>8</v>
      </c>
      <c r="F28" s="182"/>
      <c r="G28" s="183">
        <f t="shared" si="0"/>
        <v>0</v>
      </c>
      <c r="H28" s="182"/>
      <c r="I28" s="183">
        <f t="shared" si="1"/>
        <v>0</v>
      </c>
      <c r="J28" s="182"/>
      <c r="K28" s="183">
        <f t="shared" si="2"/>
        <v>0</v>
      </c>
      <c r="L28" s="183">
        <v>15</v>
      </c>
      <c r="M28" s="183">
        <f t="shared" si="3"/>
        <v>0</v>
      </c>
      <c r="N28" s="183">
        <v>0</v>
      </c>
      <c r="O28" s="183">
        <f t="shared" si="4"/>
        <v>0</v>
      </c>
      <c r="P28" s="183">
        <v>0</v>
      </c>
      <c r="Q28" s="183">
        <f t="shared" si="5"/>
        <v>0</v>
      </c>
      <c r="R28" s="183"/>
      <c r="S28" s="183" t="s">
        <v>311</v>
      </c>
      <c r="T28" s="184" t="s">
        <v>297</v>
      </c>
      <c r="U28" s="162">
        <v>0</v>
      </c>
      <c r="V28" s="162">
        <f t="shared" si="6"/>
        <v>0</v>
      </c>
      <c r="W28" s="162"/>
      <c r="X28" s="152"/>
      <c r="Y28" s="152"/>
      <c r="Z28" s="152"/>
      <c r="AA28" s="152"/>
      <c r="AB28" s="152"/>
      <c r="AC28" s="152"/>
      <c r="AD28" s="152"/>
      <c r="AE28" s="152"/>
      <c r="AF28" s="152"/>
      <c r="AG28" s="152" t="s">
        <v>869</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
      <c r="A29" s="165" t="s">
        <v>291</v>
      </c>
      <c r="B29" s="166" t="s">
        <v>207</v>
      </c>
      <c r="C29" s="186" t="s">
        <v>191</v>
      </c>
      <c r="D29" s="167"/>
      <c r="E29" s="168"/>
      <c r="F29" s="169"/>
      <c r="G29" s="169">
        <f>SUMIF(AG30:AG31,"&lt;&gt;NOR",G30:G31)</f>
        <v>0</v>
      </c>
      <c r="H29" s="169"/>
      <c r="I29" s="169">
        <f>SUM(I30:I31)</f>
        <v>0</v>
      </c>
      <c r="J29" s="169"/>
      <c r="K29" s="169">
        <f>SUM(K30:K31)</f>
        <v>0</v>
      </c>
      <c r="L29" s="169"/>
      <c r="M29" s="169">
        <f>SUM(M30:M31)</f>
        <v>0</v>
      </c>
      <c r="N29" s="169"/>
      <c r="O29" s="169">
        <f>SUM(O30:O31)</f>
        <v>0</v>
      </c>
      <c r="P29" s="169"/>
      <c r="Q29" s="169">
        <f>SUM(Q30:Q31)</f>
        <v>0</v>
      </c>
      <c r="R29" s="169"/>
      <c r="S29" s="169"/>
      <c r="T29" s="170"/>
      <c r="U29" s="164"/>
      <c r="V29" s="164">
        <f>SUM(V30:V31)</f>
        <v>0</v>
      </c>
      <c r="W29" s="164"/>
      <c r="AG29" t="s">
        <v>292</v>
      </c>
    </row>
    <row r="30" spans="1:60" outlineLevel="1" x14ac:dyDescent="0.2">
      <c r="A30" s="178">
        <v>16</v>
      </c>
      <c r="B30" s="179" t="s">
        <v>899</v>
      </c>
      <c r="C30" s="187" t="s">
        <v>912</v>
      </c>
      <c r="D30" s="180" t="s">
        <v>310</v>
      </c>
      <c r="E30" s="181">
        <v>1</v>
      </c>
      <c r="F30" s="182"/>
      <c r="G30" s="183">
        <f>ROUND(E30*F30,2)</f>
        <v>0</v>
      </c>
      <c r="H30" s="182"/>
      <c r="I30" s="183">
        <f>ROUND(E30*H30,2)</f>
        <v>0</v>
      </c>
      <c r="J30" s="182"/>
      <c r="K30" s="183">
        <f>ROUND(E30*J30,2)</f>
        <v>0</v>
      </c>
      <c r="L30" s="183">
        <v>15</v>
      </c>
      <c r="M30" s="183">
        <f>G30*(1+L30/100)</f>
        <v>0</v>
      </c>
      <c r="N30" s="183">
        <v>0</v>
      </c>
      <c r="O30" s="183">
        <f>ROUND(E30*N30,2)</f>
        <v>0</v>
      </c>
      <c r="P30" s="183">
        <v>0</v>
      </c>
      <c r="Q30" s="183">
        <f>ROUND(E30*P30,2)</f>
        <v>0</v>
      </c>
      <c r="R30" s="183"/>
      <c r="S30" s="183" t="s">
        <v>311</v>
      </c>
      <c r="T30" s="184" t="s">
        <v>297</v>
      </c>
      <c r="U30" s="162">
        <v>0</v>
      </c>
      <c r="V30" s="162">
        <f>ROUND(E30*U30,2)</f>
        <v>0</v>
      </c>
      <c r="W30" s="162"/>
      <c r="X30" s="152"/>
      <c r="Y30" s="152"/>
      <c r="Z30" s="152"/>
      <c r="AA30" s="152"/>
      <c r="AB30" s="152"/>
      <c r="AC30" s="152"/>
      <c r="AD30" s="152"/>
      <c r="AE30" s="152"/>
      <c r="AF30" s="152"/>
      <c r="AG30" s="152" t="s">
        <v>901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1">
        <v>17</v>
      </c>
      <c r="B31" s="172" t="s">
        <v>902</v>
      </c>
      <c r="C31" s="188" t="s">
        <v>913</v>
      </c>
      <c r="D31" s="173" t="s">
        <v>310</v>
      </c>
      <c r="E31" s="174">
        <v>1</v>
      </c>
      <c r="F31" s="175"/>
      <c r="G31" s="176">
        <f>ROUND(E31*F31,2)</f>
        <v>0</v>
      </c>
      <c r="H31" s="175"/>
      <c r="I31" s="176">
        <f>ROUND(E31*H31,2)</f>
        <v>0</v>
      </c>
      <c r="J31" s="175"/>
      <c r="K31" s="176">
        <f>ROUND(E31*J31,2)</f>
        <v>0</v>
      </c>
      <c r="L31" s="176">
        <v>15</v>
      </c>
      <c r="M31" s="176">
        <f>G31*(1+L31/100)</f>
        <v>0</v>
      </c>
      <c r="N31" s="176">
        <v>0</v>
      </c>
      <c r="O31" s="176">
        <f>ROUND(E31*N31,2)</f>
        <v>0</v>
      </c>
      <c r="P31" s="176">
        <v>0</v>
      </c>
      <c r="Q31" s="176">
        <f>ROUND(E31*P31,2)</f>
        <v>0</v>
      </c>
      <c r="R31" s="176"/>
      <c r="S31" s="176" t="s">
        <v>311</v>
      </c>
      <c r="T31" s="177" t="s">
        <v>297</v>
      </c>
      <c r="U31" s="162">
        <v>0</v>
      </c>
      <c r="V31" s="162">
        <f>ROUND(E31*U31,2)</f>
        <v>0</v>
      </c>
      <c r="W31" s="162"/>
      <c r="X31" s="152"/>
      <c r="Y31" s="152"/>
      <c r="Z31" s="152"/>
      <c r="AA31" s="152"/>
      <c r="AB31" s="152"/>
      <c r="AC31" s="152"/>
      <c r="AD31" s="152"/>
      <c r="AE31" s="152"/>
      <c r="AF31" s="152"/>
      <c r="AG31" s="152" t="s">
        <v>901</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5"/>
      <c r="B32" s="6"/>
      <c r="C32" s="189"/>
      <c r="D32" s="8"/>
      <c r="E32" s="5"/>
      <c r="F32" s="5"/>
      <c r="G32" s="5"/>
      <c r="H32" s="5"/>
      <c r="I32" s="5"/>
      <c r="J32" s="5"/>
      <c r="K32" s="5"/>
      <c r="L32" s="5"/>
      <c r="M32" s="5"/>
      <c r="N32" s="5"/>
      <c r="O32" s="5"/>
      <c r="P32" s="5"/>
      <c r="Q32" s="5"/>
      <c r="R32" s="5"/>
      <c r="S32" s="5"/>
      <c r="T32" s="5"/>
      <c r="U32" s="5"/>
      <c r="V32" s="5"/>
      <c r="W32" s="5"/>
      <c r="AE32">
        <v>15</v>
      </c>
      <c r="AF32">
        <v>21</v>
      </c>
    </row>
    <row r="33" spans="1:33" x14ac:dyDescent="0.2">
      <c r="A33" s="155"/>
      <c r="B33" s="156" t="s">
        <v>29</v>
      </c>
      <c r="C33" s="190"/>
      <c r="D33" s="157"/>
      <c r="E33" s="158"/>
      <c r="F33" s="158"/>
      <c r="G33" s="185">
        <f>G8+G12+G29</f>
        <v>0</v>
      </c>
      <c r="H33" s="5"/>
      <c r="I33" s="5"/>
      <c r="J33" s="5"/>
      <c r="K33" s="5"/>
      <c r="L33" s="5"/>
      <c r="M33" s="5"/>
      <c r="N33" s="5"/>
      <c r="O33" s="5"/>
      <c r="P33" s="5"/>
      <c r="Q33" s="5"/>
      <c r="R33" s="5"/>
      <c r="S33" s="5"/>
      <c r="T33" s="5"/>
      <c r="U33" s="5"/>
      <c r="V33" s="5"/>
      <c r="W33" s="5"/>
      <c r="AE33">
        <f>SUMIF(L7:L31,AE32,G7:G31)</f>
        <v>0</v>
      </c>
      <c r="AF33">
        <f>SUMIF(L7:L31,AF32,G7:G31)</f>
        <v>0</v>
      </c>
      <c r="AG33" t="s">
        <v>319</v>
      </c>
    </row>
    <row r="34" spans="1:33" x14ac:dyDescent="0.2">
      <c r="C34" s="191"/>
      <c r="D34" s="143"/>
      <c r="AG34" t="s">
        <v>320</v>
      </c>
    </row>
    <row r="35" spans="1:33" x14ac:dyDescent="0.2">
      <c r="D35" s="143"/>
    </row>
    <row r="36" spans="1:33" x14ac:dyDescent="0.2">
      <c r="D36" s="143"/>
    </row>
    <row r="37" spans="1:33" x14ac:dyDescent="0.2">
      <c r="D37" s="143"/>
    </row>
    <row r="38" spans="1:33" x14ac:dyDescent="0.2">
      <c r="D38" s="143"/>
    </row>
    <row r="39" spans="1:33" x14ac:dyDescent="0.2">
      <c r="D39" s="143"/>
    </row>
    <row r="40" spans="1:33" x14ac:dyDescent="0.2">
      <c r="D40" s="143"/>
    </row>
    <row r="41" spans="1:33" x14ac:dyDescent="0.2">
      <c r="D41" s="143"/>
    </row>
    <row r="42" spans="1:33" x14ac:dyDescent="0.2">
      <c r="D42" s="143"/>
    </row>
    <row r="43" spans="1:33" x14ac:dyDescent="0.2">
      <c r="D43" s="143"/>
    </row>
    <row r="44" spans="1:33" x14ac:dyDescent="0.2">
      <c r="D44" s="143"/>
    </row>
    <row r="45" spans="1:33" x14ac:dyDescent="0.2">
      <c r="D45" s="143"/>
    </row>
    <row r="46" spans="1:33" x14ac:dyDescent="0.2">
      <c r="D46" s="143"/>
    </row>
    <row r="47" spans="1:33" x14ac:dyDescent="0.2">
      <c r="D47" s="143"/>
    </row>
    <row r="48" spans="1:33"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Ou0/ST66qgk6hBmJLBVvy2bJk8dXCsBHxa3L6GacudYHklE3twvViVreKxWvi7qG3yRc1QgPkTTfkwquF6P2TA==" saltValue="yUt9vC5fcx8uYf2uhMD8iw==" spinCount="100000" sheet="1"/>
  <mergeCells count="8">
    <mergeCell ref="C18:G18"/>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100</v>
      </c>
      <c r="C3" s="264" t="s">
        <v>101</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6.32</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905</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1.8</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0.95</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1000</v>
      </c>
      <c r="D18" s="197"/>
      <c r="E18" s="198">
        <v>1.8</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SUMIF(AG27:AG63,"&lt;&gt;NOR",G27:G63)</f>
        <v>0</v>
      </c>
      <c r="H26" s="169"/>
      <c r="I26" s="169">
        <f>SUM(I27:I63)</f>
        <v>0</v>
      </c>
      <c r="J26" s="169"/>
      <c r="K26" s="169">
        <f>SUM(K27:K63)</f>
        <v>0</v>
      </c>
      <c r="L26" s="169"/>
      <c r="M26" s="169">
        <f>SUM(M27:M63)</f>
        <v>0</v>
      </c>
      <c r="N26" s="169"/>
      <c r="O26" s="169">
        <f>SUM(O27:O63)</f>
        <v>0.41000000000000003</v>
      </c>
      <c r="P26" s="169"/>
      <c r="Q26" s="169">
        <f>SUM(Q27:Q63)</f>
        <v>0</v>
      </c>
      <c r="R26" s="169"/>
      <c r="S26" s="169"/>
      <c r="T26" s="170"/>
      <c r="U26" s="164"/>
      <c r="V26" s="164">
        <f>SUM(V27:V63)</f>
        <v>17.880000000000006</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9.9</v>
      </c>
      <c r="F52" s="175"/>
      <c r="G52" s="176">
        <f>ROUND(E52*F52,2)</f>
        <v>0</v>
      </c>
      <c r="H52" s="175"/>
      <c r="I52" s="176">
        <f>ROUND(E52*H52,2)</f>
        <v>0</v>
      </c>
      <c r="J52" s="175"/>
      <c r="K52" s="176">
        <f>ROUND(E52*J52,2)</f>
        <v>0</v>
      </c>
      <c r="L52" s="176">
        <v>15</v>
      </c>
      <c r="M52" s="176">
        <f>G52*(1+L52/100)</f>
        <v>0</v>
      </c>
      <c r="N52" s="176">
        <v>3.6700000000000001E-3</v>
      </c>
      <c r="O52" s="176">
        <f>ROUND(E52*N52,2)</f>
        <v>0.04</v>
      </c>
      <c r="P52" s="176">
        <v>0</v>
      </c>
      <c r="Q52" s="176">
        <f>ROUND(E52*P52,2)</f>
        <v>0</v>
      </c>
      <c r="R52" s="176" t="s">
        <v>686</v>
      </c>
      <c r="S52" s="176" t="s">
        <v>296</v>
      </c>
      <c r="T52" s="177" t="s">
        <v>296</v>
      </c>
      <c r="U52" s="162">
        <v>0.36200000000000004</v>
      </c>
      <c r="V52" s="162">
        <f>ROUND(E52*U52,2)</f>
        <v>3.58</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1001</v>
      </c>
      <c r="D53" s="197"/>
      <c r="E53" s="198">
        <v>1.8</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1002</v>
      </c>
      <c r="D54" s="197"/>
      <c r="E54" s="198">
        <v>4.5</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1003</v>
      </c>
      <c r="D55" s="197"/>
      <c r="E55" s="198">
        <v>3.6</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1">
        <v>12</v>
      </c>
      <c r="B56" s="172" t="s">
        <v>729</v>
      </c>
      <c r="C56" s="188" t="s">
        <v>730</v>
      </c>
      <c r="D56" s="173" t="s">
        <v>404</v>
      </c>
      <c r="E56" s="174">
        <v>17.880000000000003</v>
      </c>
      <c r="F56" s="175"/>
      <c r="G56" s="176">
        <f>ROUND(E56*F56,2)</f>
        <v>0</v>
      </c>
      <c r="H56" s="175"/>
      <c r="I56" s="176">
        <f>ROUND(E56*H56,2)</f>
        <v>0</v>
      </c>
      <c r="J56" s="175"/>
      <c r="K56" s="176">
        <f>ROUND(E56*J56,2)</f>
        <v>0</v>
      </c>
      <c r="L56" s="176">
        <v>15</v>
      </c>
      <c r="M56" s="176">
        <f>G56*(1+L56/100)</f>
        <v>0</v>
      </c>
      <c r="N56" s="176">
        <v>1.4800000000000002E-3</v>
      </c>
      <c r="O56" s="176">
        <f>ROUND(E56*N56,2)</f>
        <v>0.03</v>
      </c>
      <c r="P56" s="176">
        <v>0</v>
      </c>
      <c r="Q56" s="176">
        <f>ROUND(E56*P56,2)</f>
        <v>0</v>
      </c>
      <c r="R56" s="176"/>
      <c r="S56" s="176" t="s">
        <v>311</v>
      </c>
      <c r="T56" s="177" t="s">
        <v>296</v>
      </c>
      <c r="U56" s="162">
        <v>5.6000000000000001E-2</v>
      </c>
      <c r="V56" s="162">
        <f>ROUND(E56*U56,2)</f>
        <v>1</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731</v>
      </c>
      <c r="D57" s="197"/>
      <c r="E57" s="198">
        <v>10.75</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1004</v>
      </c>
      <c r="D58" s="197"/>
      <c r="E58" s="198">
        <v>16.5</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1005</v>
      </c>
      <c r="D59" s="197"/>
      <c r="E59" s="198">
        <v>6.5</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1006</v>
      </c>
      <c r="D60" s="197"/>
      <c r="E60" s="198">
        <v>-15.87</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1">
        <v>13</v>
      </c>
      <c r="B61" s="172" t="s">
        <v>735</v>
      </c>
      <c r="C61" s="188" t="s">
        <v>736</v>
      </c>
      <c r="D61" s="173" t="s">
        <v>332</v>
      </c>
      <c r="E61" s="174">
        <v>3.5</v>
      </c>
      <c r="F61" s="175"/>
      <c r="G61" s="176">
        <f>ROUND(E61*F61,2)</f>
        <v>0</v>
      </c>
      <c r="H61" s="175"/>
      <c r="I61" s="176">
        <f>ROUND(E61*H61,2)</f>
        <v>0</v>
      </c>
      <c r="J61" s="175"/>
      <c r="K61" s="176">
        <f>ROUND(E61*J61,2)</f>
        <v>0</v>
      </c>
      <c r="L61" s="176">
        <v>15</v>
      </c>
      <c r="M61" s="176">
        <f>G61*(1+L61/100)</f>
        <v>0</v>
      </c>
      <c r="N61" s="176">
        <v>8.490000000000001E-3</v>
      </c>
      <c r="O61" s="176">
        <f>ROUND(E61*N61,2)</f>
        <v>0.03</v>
      </c>
      <c r="P61" s="176">
        <v>0</v>
      </c>
      <c r="Q61" s="176">
        <f>ROUND(E61*P61,2)</f>
        <v>0</v>
      </c>
      <c r="R61" s="176"/>
      <c r="S61" s="176" t="s">
        <v>311</v>
      </c>
      <c r="T61" s="177" t="s">
        <v>297</v>
      </c>
      <c r="U61" s="162">
        <v>0.19700000000000001</v>
      </c>
      <c r="V61" s="162">
        <f>ROUND(E61*U61,2)</f>
        <v>0.69</v>
      </c>
      <c r="W61" s="162"/>
      <c r="X61" s="152"/>
      <c r="Y61" s="152"/>
      <c r="Z61" s="152"/>
      <c r="AA61" s="152"/>
      <c r="AB61" s="152"/>
      <c r="AC61" s="152"/>
      <c r="AD61" s="152"/>
      <c r="AE61" s="152"/>
      <c r="AF61" s="152"/>
      <c r="AG61" s="152" t="s">
        <v>324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737</v>
      </c>
      <c r="D62" s="197"/>
      <c r="E62" s="198">
        <v>2</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738</v>
      </c>
      <c r="D63" s="197"/>
      <c r="E63" s="198">
        <v>1.5</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x14ac:dyDescent="0.2">
      <c r="A64" s="165" t="s">
        <v>291</v>
      </c>
      <c r="B64" s="166" t="s">
        <v>232</v>
      </c>
      <c r="C64" s="186" t="s">
        <v>233</v>
      </c>
      <c r="D64" s="167"/>
      <c r="E64" s="168"/>
      <c r="F64" s="169"/>
      <c r="G64" s="169">
        <f>SUMIF(AG65:AG70,"&lt;&gt;NOR",G65:G70)</f>
        <v>0</v>
      </c>
      <c r="H64" s="169"/>
      <c r="I64" s="169">
        <f>SUM(I65:I70)</f>
        <v>0</v>
      </c>
      <c r="J64" s="169"/>
      <c r="K64" s="169">
        <f>SUM(K65:K70)</f>
        <v>0</v>
      </c>
      <c r="L64" s="169"/>
      <c r="M64" s="169">
        <f>SUM(M65:M70)</f>
        <v>0</v>
      </c>
      <c r="N64" s="169"/>
      <c r="O64" s="169">
        <f>SUM(O65:O70)</f>
        <v>0.16</v>
      </c>
      <c r="P64" s="169"/>
      <c r="Q64" s="169">
        <f>SUM(Q65:Q70)</f>
        <v>0</v>
      </c>
      <c r="R64" s="169"/>
      <c r="S64" s="169"/>
      <c r="T64" s="170"/>
      <c r="U64" s="164"/>
      <c r="V64" s="164">
        <f>SUM(V65:V70)</f>
        <v>7.11</v>
      </c>
      <c r="W64" s="164"/>
      <c r="AG64" t="s">
        <v>292</v>
      </c>
    </row>
    <row r="65" spans="1:60" outlineLevel="1" x14ac:dyDescent="0.2">
      <c r="A65" s="171">
        <v>14</v>
      </c>
      <c r="B65" s="172" t="s">
        <v>739</v>
      </c>
      <c r="C65" s="188" t="s">
        <v>740</v>
      </c>
      <c r="D65" s="173" t="s">
        <v>404</v>
      </c>
      <c r="E65" s="174">
        <v>0.82000000000000006</v>
      </c>
      <c r="F65" s="175"/>
      <c r="G65" s="176">
        <f>ROUND(E65*F65,2)</f>
        <v>0</v>
      </c>
      <c r="H65" s="175"/>
      <c r="I65" s="176">
        <f>ROUND(E65*H65,2)</f>
        <v>0</v>
      </c>
      <c r="J65" s="175"/>
      <c r="K65" s="176">
        <f>ROUND(E65*J65,2)</f>
        <v>0</v>
      </c>
      <c r="L65" s="176">
        <v>15</v>
      </c>
      <c r="M65" s="176">
        <f>G65*(1+L65/100)</f>
        <v>0</v>
      </c>
      <c r="N65" s="176">
        <v>0.11219000000000001</v>
      </c>
      <c r="O65" s="176">
        <f>ROUND(E65*N65,2)</f>
        <v>0.09</v>
      </c>
      <c r="P65" s="176">
        <v>0</v>
      </c>
      <c r="Q65" s="176">
        <f>ROUND(E65*P65,2)</f>
        <v>0</v>
      </c>
      <c r="R65" s="176"/>
      <c r="S65" s="176" t="s">
        <v>311</v>
      </c>
      <c r="T65" s="177" t="s">
        <v>296</v>
      </c>
      <c r="U65" s="162">
        <v>0.55489000000000011</v>
      </c>
      <c r="V65" s="162">
        <f>ROUND(E65*U65,2)</f>
        <v>0.46</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72" t="s">
        <v>741</v>
      </c>
      <c r="D66" s="273"/>
      <c r="E66" s="273"/>
      <c r="F66" s="273"/>
      <c r="G66" s="273"/>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329</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04" t="s">
        <v>1007</v>
      </c>
      <c r="D67" s="197"/>
      <c r="E67" s="198">
        <v>0.82000000000000006</v>
      </c>
      <c r="F67" s="162"/>
      <c r="G67" s="162"/>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680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71">
        <v>15</v>
      </c>
      <c r="B68" s="172" t="s">
        <v>743</v>
      </c>
      <c r="C68" s="188" t="s">
        <v>744</v>
      </c>
      <c r="D68" s="173" t="s">
        <v>404</v>
      </c>
      <c r="E68" s="174">
        <v>19.450000000000003</v>
      </c>
      <c r="F68" s="175"/>
      <c r="G68" s="176">
        <f>ROUND(E68*F68,2)</f>
        <v>0</v>
      </c>
      <c r="H68" s="175"/>
      <c r="I68" s="176">
        <f>ROUND(E68*H68,2)</f>
        <v>0</v>
      </c>
      <c r="J68" s="175"/>
      <c r="K68" s="176">
        <f>ROUND(E68*J68,2)</f>
        <v>0</v>
      </c>
      <c r="L68" s="176">
        <v>15</v>
      </c>
      <c r="M68" s="176">
        <f>G68*(1+L68/100)</f>
        <v>0</v>
      </c>
      <c r="N68" s="176">
        <v>3.7500000000000003E-3</v>
      </c>
      <c r="O68" s="176">
        <f>ROUND(E68*N68,2)</f>
        <v>7.0000000000000007E-2</v>
      </c>
      <c r="P68" s="176">
        <v>0</v>
      </c>
      <c r="Q68" s="176">
        <f>ROUND(E68*P68,2)</f>
        <v>0</v>
      </c>
      <c r="R68" s="176"/>
      <c r="S68" s="176" t="s">
        <v>311</v>
      </c>
      <c r="T68" s="177" t="s">
        <v>296</v>
      </c>
      <c r="U68" s="162">
        <v>0.34200000000000003</v>
      </c>
      <c r="V68" s="162">
        <f>ROUND(E68*U68,2)</f>
        <v>6.65</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1008</v>
      </c>
      <c r="D69" s="197"/>
      <c r="E69" s="198">
        <v>3.58</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1009</v>
      </c>
      <c r="D70" s="197"/>
      <c r="E70" s="198">
        <v>15.870000000000001</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x14ac:dyDescent="0.2">
      <c r="A71" s="165" t="s">
        <v>291</v>
      </c>
      <c r="B71" s="166" t="s">
        <v>234</v>
      </c>
      <c r="C71" s="186" t="s">
        <v>235</v>
      </c>
      <c r="D71" s="167"/>
      <c r="E71" s="168"/>
      <c r="F71" s="169"/>
      <c r="G71" s="169">
        <f>SUMIF(AG72:AG92,"&lt;&gt;NOR",G72:G92)</f>
        <v>0</v>
      </c>
      <c r="H71" s="169"/>
      <c r="I71" s="169">
        <f>SUM(I72:I92)</f>
        <v>0</v>
      </c>
      <c r="J71" s="169"/>
      <c r="K71" s="169">
        <f>SUM(K72:K92)</f>
        <v>0</v>
      </c>
      <c r="L71" s="169"/>
      <c r="M71" s="169">
        <f>SUM(M72:M92)</f>
        <v>0</v>
      </c>
      <c r="N71" s="169"/>
      <c r="O71" s="169">
        <f>SUM(O72:O92)</f>
        <v>0</v>
      </c>
      <c r="P71" s="169"/>
      <c r="Q71" s="169">
        <f>SUM(Q72:Q92)</f>
        <v>1.39</v>
      </c>
      <c r="R71" s="169"/>
      <c r="S71" s="169"/>
      <c r="T71" s="170"/>
      <c r="U71" s="164"/>
      <c r="V71" s="164">
        <f>SUM(V72:V92)</f>
        <v>20.04</v>
      </c>
      <c r="W71" s="164"/>
      <c r="AG71" t="s">
        <v>292</v>
      </c>
    </row>
    <row r="72" spans="1:60" outlineLevel="1" x14ac:dyDescent="0.2">
      <c r="A72" s="171">
        <v>16</v>
      </c>
      <c r="B72" s="172" t="s">
        <v>747</v>
      </c>
      <c r="C72" s="188" t="s">
        <v>748</v>
      </c>
      <c r="D72" s="173" t="s">
        <v>404</v>
      </c>
      <c r="E72" s="174">
        <v>1.05</v>
      </c>
      <c r="F72" s="175"/>
      <c r="G72" s="176">
        <f>ROUND(E72*F72,2)</f>
        <v>0</v>
      </c>
      <c r="H72" s="175"/>
      <c r="I72" s="176">
        <f>ROUND(E72*H72,2)</f>
        <v>0</v>
      </c>
      <c r="J72" s="175"/>
      <c r="K72" s="176">
        <f>ROUND(E72*J72,2)</f>
        <v>0</v>
      </c>
      <c r="L72" s="176">
        <v>15</v>
      </c>
      <c r="M72" s="176">
        <f>G72*(1+L72/100)</f>
        <v>0</v>
      </c>
      <c r="N72" s="176">
        <v>6.7000000000000002E-4</v>
      </c>
      <c r="O72" s="176">
        <f>ROUND(E72*N72,2)</f>
        <v>0</v>
      </c>
      <c r="P72" s="176">
        <v>0.18400000000000002</v>
      </c>
      <c r="Q72" s="176">
        <f>ROUND(E72*P72,2)</f>
        <v>0.19</v>
      </c>
      <c r="R72" s="176" t="s">
        <v>749</v>
      </c>
      <c r="S72" s="176" t="s">
        <v>296</v>
      </c>
      <c r="T72" s="177" t="s">
        <v>296</v>
      </c>
      <c r="U72" s="162">
        <v>0.22700000000000001</v>
      </c>
      <c r="V72" s="162">
        <f>ROUND(E72*U72,2)</f>
        <v>0.24</v>
      </c>
      <c r="W72" s="162"/>
      <c r="X72" s="152"/>
      <c r="Y72" s="152"/>
      <c r="Z72" s="152"/>
      <c r="AA72" s="152"/>
      <c r="AB72" s="152"/>
      <c r="AC72" s="152"/>
      <c r="AD72" s="152"/>
      <c r="AE72" s="152"/>
      <c r="AF72" s="152"/>
      <c r="AG72" s="152" t="s">
        <v>324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2.5" outlineLevel="1" x14ac:dyDescent="0.2">
      <c r="A73" s="159"/>
      <c r="B73" s="160"/>
      <c r="C73" s="274" t="s">
        <v>750</v>
      </c>
      <c r="D73" s="275"/>
      <c r="E73" s="275"/>
      <c r="F73" s="275"/>
      <c r="G73" s="27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678</v>
      </c>
      <c r="AH73" s="152"/>
      <c r="AI73" s="152"/>
      <c r="AJ73" s="152"/>
      <c r="AK73" s="152"/>
      <c r="AL73" s="152"/>
      <c r="AM73" s="152"/>
      <c r="AN73" s="152"/>
      <c r="AO73" s="152"/>
      <c r="AP73" s="152"/>
      <c r="AQ73" s="152"/>
      <c r="AR73" s="152"/>
      <c r="AS73" s="152"/>
      <c r="AT73" s="152"/>
      <c r="AU73" s="152"/>
      <c r="AV73" s="152"/>
      <c r="AW73" s="152"/>
      <c r="AX73" s="152"/>
      <c r="AY73" s="152"/>
      <c r="AZ73" s="152"/>
      <c r="BA73" s="195" t="str">
        <f>C73</f>
        <v>nebo vybourání otvorů průřezové plochy přes 4 m2 v příčkách, včetně pomocného lešení o výšce podlahy do 1900 mm a pro zatížení do 1,5 kPa  (150 kg/m2),</v>
      </c>
      <c r="BB73" s="152"/>
      <c r="BC73" s="152"/>
      <c r="BD73" s="152"/>
      <c r="BE73" s="152"/>
      <c r="BF73" s="152"/>
      <c r="BG73" s="152"/>
      <c r="BH73" s="152"/>
    </row>
    <row r="74" spans="1:60" outlineLevel="1" x14ac:dyDescent="0.2">
      <c r="A74" s="159"/>
      <c r="B74" s="160"/>
      <c r="C74" s="204" t="s">
        <v>751</v>
      </c>
      <c r="D74" s="197"/>
      <c r="E74" s="198">
        <v>1.05</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680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17</v>
      </c>
      <c r="B75" s="172" t="s">
        <v>752</v>
      </c>
      <c r="C75" s="188" t="s">
        <v>753</v>
      </c>
      <c r="D75" s="173" t="s">
        <v>404</v>
      </c>
      <c r="E75" s="174">
        <v>3.66</v>
      </c>
      <c r="F75" s="175"/>
      <c r="G75" s="176">
        <f>ROUND(E75*F75,2)</f>
        <v>0</v>
      </c>
      <c r="H75" s="175"/>
      <c r="I75" s="176">
        <f>ROUND(E75*H75,2)</f>
        <v>0</v>
      </c>
      <c r="J75" s="175"/>
      <c r="K75" s="176">
        <f>ROUND(E75*J75,2)</f>
        <v>0</v>
      </c>
      <c r="L75" s="176">
        <v>15</v>
      </c>
      <c r="M75" s="176">
        <f>G75*(1+L75/100)</f>
        <v>0</v>
      </c>
      <c r="N75" s="176">
        <v>0</v>
      </c>
      <c r="O75" s="176">
        <f>ROUND(E75*N75,2)</f>
        <v>0</v>
      </c>
      <c r="P75" s="176">
        <v>0.02</v>
      </c>
      <c r="Q75" s="176">
        <f>ROUND(E75*P75,2)</f>
        <v>7.0000000000000007E-2</v>
      </c>
      <c r="R75" s="176" t="s">
        <v>749</v>
      </c>
      <c r="S75" s="176" t="s">
        <v>296</v>
      </c>
      <c r="T75" s="177" t="s">
        <v>296</v>
      </c>
      <c r="U75" s="162">
        <v>0.23</v>
      </c>
      <c r="V75" s="162">
        <f>ROUND(E75*U75,2)</f>
        <v>0.84</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4" t="s">
        <v>754</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1010</v>
      </c>
      <c r="D77" s="197"/>
      <c r="E77" s="198">
        <v>0.95000000000000007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04" t="s">
        <v>1011</v>
      </c>
      <c r="D78" s="197"/>
      <c r="E78" s="198">
        <v>2.7100000000000004</v>
      </c>
      <c r="F78" s="162"/>
      <c r="G78" s="162"/>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680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18</v>
      </c>
      <c r="B79" s="172" t="s">
        <v>757</v>
      </c>
      <c r="C79" s="188" t="s">
        <v>758</v>
      </c>
      <c r="D79" s="173" t="s">
        <v>332</v>
      </c>
      <c r="E79" s="174">
        <v>3.3000000000000003</v>
      </c>
      <c r="F79" s="175"/>
      <c r="G79" s="176">
        <f>ROUND(E79*F79,2)</f>
        <v>0</v>
      </c>
      <c r="H79" s="175"/>
      <c r="I79" s="176">
        <f>ROUND(E79*H79,2)</f>
        <v>0</v>
      </c>
      <c r="J79" s="175"/>
      <c r="K79" s="176">
        <f>ROUND(E79*J79,2)</f>
        <v>0</v>
      </c>
      <c r="L79" s="176">
        <v>15</v>
      </c>
      <c r="M79" s="176">
        <f>G79*(1+L79/100)</f>
        <v>0</v>
      </c>
      <c r="N79" s="176">
        <v>0</v>
      </c>
      <c r="O79" s="176">
        <f>ROUND(E79*N79,2)</f>
        <v>0</v>
      </c>
      <c r="P79" s="176">
        <v>4.0000000000000002E-4</v>
      </c>
      <c r="Q79" s="176">
        <f>ROUND(E79*P79,2)</f>
        <v>0</v>
      </c>
      <c r="R79" s="176" t="s">
        <v>749</v>
      </c>
      <c r="S79" s="176" t="s">
        <v>296</v>
      </c>
      <c r="T79" s="177" t="s">
        <v>296</v>
      </c>
      <c r="U79" s="162">
        <v>7.0000000000000007E-2</v>
      </c>
      <c r="V79" s="162">
        <f>ROUND(E79*U79,2)</f>
        <v>0.23</v>
      </c>
      <c r="W79" s="162"/>
      <c r="X79" s="152"/>
      <c r="Y79" s="152"/>
      <c r="Z79" s="152"/>
      <c r="AA79" s="152"/>
      <c r="AB79" s="152"/>
      <c r="AC79" s="152"/>
      <c r="AD79" s="152"/>
      <c r="AE79" s="152"/>
      <c r="AF79" s="152"/>
      <c r="AG79" s="152" t="s">
        <v>324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04" t="s">
        <v>1012</v>
      </c>
      <c r="D80" s="197"/>
      <c r="E80" s="198">
        <v>3.3000000000000003</v>
      </c>
      <c r="F80" s="162"/>
      <c r="G80" s="162"/>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680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33.75" outlineLevel="1" x14ac:dyDescent="0.2">
      <c r="A81" s="171">
        <v>19</v>
      </c>
      <c r="B81" s="172" t="s">
        <v>763</v>
      </c>
      <c r="C81" s="188" t="s">
        <v>764</v>
      </c>
      <c r="D81" s="173" t="s">
        <v>404</v>
      </c>
      <c r="E81" s="174">
        <v>2.7</v>
      </c>
      <c r="F81" s="175"/>
      <c r="G81" s="176">
        <f>ROUND(E81*F81,2)</f>
        <v>0</v>
      </c>
      <c r="H81" s="175"/>
      <c r="I81" s="176">
        <f>ROUND(E81*H81,2)</f>
        <v>0</v>
      </c>
      <c r="J81" s="175"/>
      <c r="K81" s="176">
        <f>ROUND(E81*J81,2)</f>
        <v>0</v>
      </c>
      <c r="L81" s="176">
        <v>15</v>
      </c>
      <c r="M81" s="176">
        <f>G81*(1+L81/100)</f>
        <v>0</v>
      </c>
      <c r="N81" s="176">
        <v>5.4000000000000001E-4</v>
      </c>
      <c r="O81" s="176">
        <f>ROUND(E81*N81,2)</f>
        <v>0</v>
      </c>
      <c r="P81" s="176">
        <v>0.18000000000000002</v>
      </c>
      <c r="Q81" s="176">
        <f>ROUND(E81*P81,2)</f>
        <v>0.49</v>
      </c>
      <c r="R81" s="176" t="s">
        <v>749</v>
      </c>
      <c r="S81" s="176" t="s">
        <v>296</v>
      </c>
      <c r="T81" s="177" t="s">
        <v>296</v>
      </c>
      <c r="U81" s="162">
        <v>0.30900000000000005</v>
      </c>
      <c r="V81" s="162">
        <f>ROUND(E81*U81,2)</f>
        <v>0.83</v>
      </c>
      <c r="W81" s="162"/>
      <c r="X81" s="152"/>
      <c r="Y81" s="152"/>
      <c r="Z81" s="152"/>
      <c r="AA81" s="152"/>
      <c r="AB81" s="152"/>
      <c r="AC81" s="152"/>
      <c r="AD81" s="152"/>
      <c r="AE81" s="152"/>
      <c r="AF81" s="152"/>
      <c r="AG81" s="152" t="s">
        <v>324</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74" t="s">
        <v>765</v>
      </c>
      <c r="D82" s="275"/>
      <c r="E82" s="275"/>
      <c r="F82" s="275"/>
      <c r="G82" s="275"/>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678</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04" t="s">
        <v>767</v>
      </c>
      <c r="D83" s="197"/>
      <c r="E83" s="198">
        <v>2.7</v>
      </c>
      <c r="F83" s="162"/>
      <c r="G83" s="162"/>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680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ht="22.5" outlineLevel="1" x14ac:dyDescent="0.2">
      <c r="A84" s="171">
        <v>20</v>
      </c>
      <c r="B84" s="172" t="s">
        <v>768</v>
      </c>
      <c r="C84" s="188" t="s">
        <v>769</v>
      </c>
      <c r="D84" s="173" t="s">
        <v>404</v>
      </c>
      <c r="E84" s="174">
        <v>9.2550000000000008</v>
      </c>
      <c r="F84" s="175"/>
      <c r="G84" s="176">
        <f>ROUND(E84*F84,2)</f>
        <v>0</v>
      </c>
      <c r="H84" s="175"/>
      <c r="I84" s="176">
        <f>ROUND(E84*H84,2)</f>
        <v>0</v>
      </c>
      <c r="J84" s="175"/>
      <c r="K84" s="176">
        <f>ROUND(E84*J84,2)</f>
        <v>0</v>
      </c>
      <c r="L84" s="176">
        <v>15</v>
      </c>
      <c r="M84" s="176">
        <f>G84*(1+L84/100)</f>
        <v>0</v>
      </c>
      <c r="N84" s="176">
        <v>0</v>
      </c>
      <c r="O84" s="176">
        <f>ROUND(E84*N84,2)</f>
        <v>0</v>
      </c>
      <c r="P84" s="176">
        <v>6.8000000000000005E-2</v>
      </c>
      <c r="Q84" s="176">
        <f>ROUND(E84*P84,2)</f>
        <v>0.63</v>
      </c>
      <c r="R84" s="176" t="s">
        <v>749</v>
      </c>
      <c r="S84" s="176" t="s">
        <v>296</v>
      </c>
      <c r="T84" s="177" t="s">
        <v>296</v>
      </c>
      <c r="U84" s="162">
        <v>0.30000000000000004</v>
      </c>
      <c r="V84" s="162">
        <f>ROUND(E84*U84,2)</f>
        <v>2.78</v>
      </c>
      <c r="W84" s="162"/>
      <c r="X84" s="152"/>
      <c r="Y84" s="152"/>
      <c r="Z84" s="152"/>
      <c r="AA84" s="152"/>
      <c r="AB84" s="152"/>
      <c r="AC84" s="152"/>
      <c r="AD84" s="152"/>
      <c r="AE84" s="152"/>
      <c r="AF84" s="152"/>
      <c r="AG84" s="152" t="s">
        <v>324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74" t="s">
        <v>770</v>
      </c>
      <c r="D85" s="275"/>
      <c r="E85" s="275"/>
      <c r="F85" s="275"/>
      <c r="G85" s="275"/>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678</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4" t="s">
        <v>1013</v>
      </c>
      <c r="D86" s="197"/>
      <c r="E86" s="198">
        <v>10.155000000000001</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772</v>
      </c>
      <c r="D87" s="197"/>
      <c r="E87" s="198">
        <v>-0.89999999999999991</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8">
        <v>21</v>
      </c>
      <c r="B88" s="179" t="s">
        <v>773</v>
      </c>
      <c r="C88" s="187" t="s">
        <v>774</v>
      </c>
      <c r="D88" s="180" t="s">
        <v>366</v>
      </c>
      <c r="E88" s="181">
        <v>1</v>
      </c>
      <c r="F88" s="182"/>
      <c r="G88" s="183">
        <f>ROUND(E88*F88,2)</f>
        <v>0</v>
      </c>
      <c r="H88" s="182"/>
      <c r="I88" s="183">
        <f>ROUND(E88*H88,2)</f>
        <v>0</v>
      </c>
      <c r="J88" s="182"/>
      <c r="K88" s="183">
        <f>ROUND(E88*J88,2)</f>
        <v>0</v>
      </c>
      <c r="L88" s="183">
        <v>15</v>
      </c>
      <c r="M88" s="183">
        <f>G88*(1+L88/100)</f>
        <v>0</v>
      </c>
      <c r="N88" s="183">
        <v>0</v>
      </c>
      <c r="O88" s="183">
        <f>ROUND(E88*N88,2)</f>
        <v>0</v>
      </c>
      <c r="P88" s="183">
        <v>9.0000000000000011E-3</v>
      </c>
      <c r="Q88" s="183">
        <f>ROUND(E88*P88,2)</f>
        <v>0.01</v>
      </c>
      <c r="R88" s="183"/>
      <c r="S88" s="183" t="s">
        <v>311</v>
      </c>
      <c r="T88" s="184" t="s">
        <v>296</v>
      </c>
      <c r="U88" s="162">
        <v>0.11700000000000001</v>
      </c>
      <c r="V88" s="162">
        <f>ROUND(E88*U88,2)</f>
        <v>0.12</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71">
        <v>22</v>
      </c>
      <c r="B89" s="172" t="s">
        <v>775</v>
      </c>
      <c r="C89" s="188" t="s">
        <v>776</v>
      </c>
      <c r="D89" s="173" t="s">
        <v>777</v>
      </c>
      <c r="E89" s="174">
        <v>15</v>
      </c>
      <c r="F89" s="175"/>
      <c r="G89" s="176">
        <f>ROUND(E89*F89,2)</f>
        <v>0</v>
      </c>
      <c r="H89" s="175"/>
      <c r="I89" s="176">
        <f>ROUND(E89*H89,2)</f>
        <v>0</v>
      </c>
      <c r="J89" s="175"/>
      <c r="K89" s="176">
        <f>ROUND(E89*J89,2)</f>
        <v>0</v>
      </c>
      <c r="L89" s="176">
        <v>15</v>
      </c>
      <c r="M89" s="176">
        <f>G89*(1+L89/100)</f>
        <v>0</v>
      </c>
      <c r="N89" s="176">
        <v>0</v>
      </c>
      <c r="O89" s="176">
        <f>ROUND(E89*N89,2)</f>
        <v>0</v>
      </c>
      <c r="P89" s="176">
        <v>0</v>
      </c>
      <c r="Q89" s="176">
        <f>ROUND(E89*P89,2)</f>
        <v>0</v>
      </c>
      <c r="R89" s="176" t="s">
        <v>778</v>
      </c>
      <c r="S89" s="176" t="s">
        <v>296</v>
      </c>
      <c r="T89" s="177" t="s">
        <v>779</v>
      </c>
      <c r="U89" s="162">
        <v>1</v>
      </c>
      <c r="V89" s="162">
        <f>ROUND(E89*U89,2)</f>
        <v>15</v>
      </c>
      <c r="W89" s="162"/>
      <c r="X89" s="152"/>
      <c r="Y89" s="152"/>
      <c r="Z89" s="152"/>
      <c r="AA89" s="152"/>
      <c r="AB89" s="152"/>
      <c r="AC89" s="152"/>
      <c r="AD89" s="152"/>
      <c r="AE89" s="152"/>
      <c r="AF89" s="152"/>
      <c r="AG89" s="152" t="s">
        <v>780</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2" t="s">
        <v>781</v>
      </c>
      <c r="D90" s="273"/>
      <c r="E90" s="273"/>
      <c r="F90" s="273"/>
      <c r="G90" s="273"/>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329</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70" t="s">
        <v>782</v>
      </c>
      <c r="D91" s="271"/>
      <c r="E91" s="271"/>
      <c r="F91" s="271"/>
      <c r="G91" s="271"/>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329</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70" t="s">
        <v>783</v>
      </c>
      <c r="D92" s="271"/>
      <c r="E92" s="271"/>
      <c r="F92" s="271"/>
      <c r="G92" s="271"/>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329</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x14ac:dyDescent="0.2">
      <c r="A93" s="165" t="s">
        <v>291</v>
      </c>
      <c r="B93" s="166" t="s">
        <v>236</v>
      </c>
      <c r="C93" s="186" t="s">
        <v>237</v>
      </c>
      <c r="D93" s="167"/>
      <c r="E93" s="168"/>
      <c r="F93" s="169"/>
      <c r="G93" s="169">
        <f>SUMIF(AG94:AG95,"&lt;&gt;NOR",G94:G95)</f>
        <v>0</v>
      </c>
      <c r="H93" s="169"/>
      <c r="I93" s="169">
        <f>SUM(I94:I95)</f>
        <v>0</v>
      </c>
      <c r="J93" s="169"/>
      <c r="K93" s="169">
        <f>SUM(K94:K95)</f>
        <v>0</v>
      </c>
      <c r="L93" s="169"/>
      <c r="M93" s="169">
        <f>SUM(M94:M95)</f>
        <v>0</v>
      </c>
      <c r="N93" s="169"/>
      <c r="O93" s="169">
        <f>SUM(O94:O95)</f>
        <v>0</v>
      </c>
      <c r="P93" s="169"/>
      <c r="Q93" s="169">
        <f>SUM(Q94:Q95)</f>
        <v>0</v>
      </c>
      <c r="R93" s="169"/>
      <c r="S93" s="169"/>
      <c r="T93" s="170"/>
      <c r="U93" s="164"/>
      <c r="V93" s="164">
        <f>SUM(V94:V95)</f>
        <v>1.89</v>
      </c>
      <c r="W93" s="164"/>
      <c r="AG93" t="s">
        <v>292</v>
      </c>
    </row>
    <row r="94" spans="1:60" ht="33.75" outlineLevel="1" x14ac:dyDescent="0.2">
      <c r="A94" s="171">
        <v>23</v>
      </c>
      <c r="B94" s="172" t="s">
        <v>985</v>
      </c>
      <c r="C94" s="188" t="s">
        <v>986</v>
      </c>
      <c r="D94" s="173" t="s">
        <v>396</v>
      </c>
      <c r="E94" s="174">
        <v>0.99873000000000001</v>
      </c>
      <c r="F94" s="175"/>
      <c r="G94" s="176">
        <f>ROUND(E94*F94,2)</f>
        <v>0</v>
      </c>
      <c r="H94" s="175"/>
      <c r="I94" s="176">
        <f>ROUND(E94*H94,2)</f>
        <v>0</v>
      </c>
      <c r="J94" s="175"/>
      <c r="K94" s="176">
        <f>ROUND(E94*J94,2)</f>
        <v>0</v>
      </c>
      <c r="L94" s="176">
        <v>15</v>
      </c>
      <c r="M94" s="176">
        <f>G94*(1+L94/100)</f>
        <v>0</v>
      </c>
      <c r="N94" s="176">
        <v>0</v>
      </c>
      <c r="O94" s="176">
        <f>ROUND(E94*N94,2)</f>
        <v>0</v>
      </c>
      <c r="P94" s="176">
        <v>0</v>
      </c>
      <c r="Q94" s="176">
        <f>ROUND(E94*P94,2)</f>
        <v>0</v>
      </c>
      <c r="R94" s="176" t="s">
        <v>676</v>
      </c>
      <c r="S94" s="176" t="s">
        <v>296</v>
      </c>
      <c r="T94" s="177" t="s">
        <v>296</v>
      </c>
      <c r="U94" s="162">
        <v>1.8920000000000001</v>
      </c>
      <c r="V94" s="162">
        <f>ROUND(E94*U94,2)</f>
        <v>1.89</v>
      </c>
      <c r="W94" s="162"/>
      <c r="X94" s="152"/>
      <c r="Y94" s="152"/>
      <c r="Z94" s="152"/>
      <c r="AA94" s="152"/>
      <c r="AB94" s="152"/>
      <c r="AC94" s="152"/>
      <c r="AD94" s="152"/>
      <c r="AE94" s="152"/>
      <c r="AF94" s="152"/>
      <c r="AG94" s="152" t="s">
        <v>786</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4" t="s">
        <v>787</v>
      </c>
      <c r="D95" s="275"/>
      <c r="E95" s="275"/>
      <c r="F95" s="275"/>
      <c r="G95" s="275"/>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678</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x14ac:dyDescent="0.2">
      <c r="A96" s="165" t="s">
        <v>291</v>
      </c>
      <c r="B96" s="166" t="s">
        <v>238</v>
      </c>
      <c r="C96" s="186" t="s">
        <v>239</v>
      </c>
      <c r="D96" s="167"/>
      <c r="E96" s="168"/>
      <c r="F96" s="169"/>
      <c r="G96" s="169">
        <f>SUMIF(AG97:AG110,"&lt;&gt;NOR",G97:G110)</f>
        <v>0</v>
      </c>
      <c r="H96" s="169"/>
      <c r="I96" s="169">
        <f>SUM(I97:I110)</f>
        <v>0</v>
      </c>
      <c r="J96" s="169"/>
      <c r="K96" s="169">
        <f>SUM(K97:K110)</f>
        <v>0</v>
      </c>
      <c r="L96" s="169"/>
      <c r="M96" s="169">
        <f>SUM(M97:M110)</f>
        <v>0</v>
      </c>
      <c r="N96" s="169"/>
      <c r="O96" s="169">
        <f>SUM(O97:O110)</f>
        <v>0.04</v>
      </c>
      <c r="P96" s="169"/>
      <c r="Q96" s="169">
        <f>SUM(Q97:Q110)</f>
        <v>0</v>
      </c>
      <c r="R96" s="169"/>
      <c r="S96" s="169"/>
      <c r="T96" s="170"/>
      <c r="U96" s="164"/>
      <c r="V96" s="164">
        <f>SUM(V97:V110)</f>
        <v>7.49</v>
      </c>
      <c r="W96" s="164"/>
      <c r="AG96" t="s">
        <v>292</v>
      </c>
    </row>
    <row r="97" spans="1:60" outlineLevel="1" x14ac:dyDescent="0.2">
      <c r="A97" s="171">
        <v>24</v>
      </c>
      <c r="B97" s="172" t="s">
        <v>788</v>
      </c>
      <c r="C97" s="188" t="s">
        <v>789</v>
      </c>
      <c r="D97" s="173" t="s">
        <v>404</v>
      </c>
      <c r="E97" s="174">
        <v>9.89</v>
      </c>
      <c r="F97" s="175"/>
      <c r="G97" s="176">
        <f>ROUND(E97*F97,2)</f>
        <v>0</v>
      </c>
      <c r="H97" s="175"/>
      <c r="I97" s="176">
        <f>ROUND(E97*H97,2)</f>
        <v>0</v>
      </c>
      <c r="J97" s="175"/>
      <c r="K97" s="176">
        <f>ROUND(E97*J97,2)</f>
        <v>0</v>
      </c>
      <c r="L97" s="176">
        <v>15</v>
      </c>
      <c r="M97" s="176">
        <f>G97*(1+L97/100)</f>
        <v>0</v>
      </c>
      <c r="N97" s="176">
        <v>3.6800000000000001E-3</v>
      </c>
      <c r="O97" s="176">
        <f>ROUND(E97*N97,2)</f>
        <v>0.04</v>
      </c>
      <c r="P97" s="176">
        <v>0</v>
      </c>
      <c r="Q97" s="176">
        <f>ROUND(E97*P97,2)</f>
        <v>0</v>
      </c>
      <c r="R97" s="176" t="s">
        <v>790</v>
      </c>
      <c r="S97" s="176" t="s">
        <v>296</v>
      </c>
      <c r="T97" s="177" t="s">
        <v>296</v>
      </c>
      <c r="U97" s="162">
        <v>0.38500000000000001</v>
      </c>
      <c r="V97" s="162">
        <f>ROUND(E97*U97,2)</f>
        <v>3.81</v>
      </c>
      <c r="W97" s="162"/>
      <c r="X97" s="152"/>
      <c r="Y97" s="152"/>
      <c r="Z97" s="152"/>
      <c r="AA97" s="152"/>
      <c r="AB97" s="152"/>
      <c r="AC97" s="152"/>
      <c r="AD97" s="152"/>
      <c r="AE97" s="152"/>
      <c r="AF97" s="152"/>
      <c r="AG97" s="152" t="s">
        <v>324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04" t="s">
        <v>791</v>
      </c>
      <c r="D98" s="197"/>
      <c r="E98" s="198"/>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04" t="s">
        <v>1014</v>
      </c>
      <c r="D99" s="197"/>
      <c r="E99" s="198">
        <v>0.94500000000000006</v>
      </c>
      <c r="F99" s="162"/>
      <c r="G99" s="162"/>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680</v>
      </c>
      <c r="AH99" s="152">
        <v>0</v>
      </c>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04" t="s">
        <v>1015</v>
      </c>
      <c r="D100" s="197"/>
      <c r="E100" s="198">
        <v>2.6300000000000003</v>
      </c>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04" t="s">
        <v>794</v>
      </c>
      <c r="D101" s="197"/>
      <c r="E101" s="198">
        <v>4.83</v>
      </c>
      <c r="F101" s="162"/>
      <c r="G101" s="162"/>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680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1016</v>
      </c>
      <c r="D102" s="197"/>
      <c r="E102" s="198">
        <v>0.9</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1017</v>
      </c>
      <c r="D103" s="197"/>
      <c r="E103" s="198">
        <v>0.58500000000000008</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8">
        <v>25</v>
      </c>
      <c r="B104" s="179" t="s">
        <v>797</v>
      </c>
      <c r="C104" s="187" t="s">
        <v>798</v>
      </c>
      <c r="D104" s="180" t="s">
        <v>366</v>
      </c>
      <c r="E104" s="181">
        <v>1</v>
      </c>
      <c r="F104" s="182"/>
      <c r="G104" s="183">
        <f>ROUND(E104*F104,2)</f>
        <v>0</v>
      </c>
      <c r="H104" s="182"/>
      <c r="I104" s="183">
        <f>ROUND(E104*H104,2)</f>
        <v>0</v>
      </c>
      <c r="J104" s="182"/>
      <c r="K104" s="183">
        <f>ROUND(E104*J104,2)</f>
        <v>0</v>
      </c>
      <c r="L104" s="183">
        <v>15</v>
      </c>
      <c r="M104" s="183">
        <f>G104*(1+L104/100)</f>
        <v>0</v>
      </c>
      <c r="N104" s="183">
        <v>1.6000000000000001E-4</v>
      </c>
      <c r="O104" s="183">
        <f>ROUND(E104*N104,2)</f>
        <v>0</v>
      </c>
      <c r="P104" s="183">
        <v>0</v>
      </c>
      <c r="Q104" s="183">
        <f>ROUND(E104*P104,2)</f>
        <v>0</v>
      </c>
      <c r="R104" s="183" t="s">
        <v>790</v>
      </c>
      <c r="S104" s="183" t="s">
        <v>296</v>
      </c>
      <c r="T104" s="184" t="s">
        <v>296</v>
      </c>
      <c r="U104" s="162">
        <v>0.1</v>
      </c>
      <c r="V104" s="162">
        <f>ROUND(E104*U104,2)</f>
        <v>0.1</v>
      </c>
      <c r="W104" s="162"/>
      <c r="X104" s="152"/>
      <c r="Y104" s="152"/>
      <c r="Z104" s="152"/>
      <c r="AA104" s="152"/>
      <c r="AB104" s="152"/>
      <c r="AC104" s="152"/>
      <c r="AD104" s="152"/>
      <c r="AE104" s="152"/>
      <c r="AF104" s="152"/>
      <c r="AG104" s="152" t="s">
        <v>324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78">
        <v>26</v>
      </c>
      <c r="B105" s="179" t="s">
        <v>799</v>
      </c>
      <c r="C105" s="187" t="s">
        <v>800</v>
      </c>
      <c r="D105" s="180" t="s">
        <v>366</v>
      </c>
      <c r="E105" s="181">
        <v>11</v>
      </c>
      <c r="F105" s="182"/>
      <c r="G105" s="183">
        <f>ROUND(E105*F105,2)</f>
        <v>0</v>
      </c>
      <c r="H105" s="182"/>
      <c r="I105" s="183">
        <f>ROUND(E105*H105,2)</f>
        <v>0</v>
      </c>
      <c r="J105" s="182"/>
      <c r="K105" s="183">
        <f>ROUND(E105*J105,2)</f>
        <v>0</v>
      </c>
      <c r="L105" s="183">
        <v>15</v>
      </c>
      <c r="M105" s="183">
        <f>G105*(1+L105/100)</f>
        <v>0</v>
      </c>
      <c r="N105" s="183">
        <v>1.7000000000000001E-4</v>
      </c>
      <c r="O105" s="183">
        <f>ROUND(E105*N105,2)</f>
        <v>0</v>
      </c>
      <c r="P105" s="183">
        <v>0</v>
      </c>
      <c r="Q105" s="183">
        <f>ROUND(E105*P105,2)</f>
        <v>0</v>
      </c>
      <c r="R105" s="183" t="s">
        <v>790</v>
      </c>
      <c r="S105" s="183" t="s">
        <v>296</v>
      </c>
      <c r="T105" s="184" t="s">
        <v>296</v>
      </c>
      <c r="U105" s="162">
        <v>0.1</v>
      </c>
      <c r="V105" s="162">
        <f>ROUND(E105*U105,2)</f>
        <v>1.1000000000000001</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71">
        <v>27</v>
      </c>
      <c r="B106" s="172" t="s">
        <v>801</v>
      </c>
      <c r="C106" s="188" t="s">
        <v>802</v>
      </c>
      <c r="D106" s="173" t="s">
        <v>332</v>
      </c>
      <c r="E106" s="174">
        <v>12.4</v>
      </c>
      <c r="F106" s="175"/>
      <c r="G106" s="176">
        <f>ROUND(E106*F106,2)</f>
        <v>0</v>
      </c>
      <c r="H106" s="175"/>
      <c r="I106" s="176">
        <f>ROUND(E106*H106,2)</f>
        <v>0</v>
      </c>
      <c r="J106" s="175"/>
      <c r="K106" s="176">
        <f>ROUND(E106*J106,2)</f>
        <v>0</v>
      </c>
      <c r="L106" s="176">
        <v>15</v>
      </c>
      <c r="M106" s="176">
        <f>G106*(1+L106/100)</f>
        <v>0</v>
      </c>
      <c r="N106" s="176">
        <v>1.1E-4</v>
      </c>
      <c r="O106" s="176">
        <f>ROUND(E106*N106,2)</f>
        <v>0</v>
      </c>
      <c r="P106" s="176">
        <v>0</v>
      </c>
      <c r="Q106" s="176">
        <f>ROUND(E106*P106,2)</f>
        <v>0</v>
      </c>
      <c r="R106" s="176" t="s">
        <v>790</v>
      </c>
      <c r="S106" s="176" t="s">
        <v>296</v>
      </c>
      <c r="T106" s="177" t="s">
        <v>296</v>
      </c>
      <c r="U106" s="162">
        <v>0.2</v>
      </c>
      <c r="V106" s="162">
        <f>ROUND(E106*U106,2)</f>
        <v>2.48</v>
      </c>
      <c r="W106" s="162"/>
      <c r="X106" s="152"/>
      <c r="Y106" s="152"/>
      <c r="Z106" s="152"/>
      <c r="AA106" s="152"/>
      <c r="AB106" s="152"/>
      <c r="AC106" s="152"/>
      <c r="AD106" s="152"/>
      <c r="AE106" s="152"/>
      <c r="AF106" s="152"/>
      <c r="AG106" s="152" t="s">
        <v>324</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1018</v>
      </c>
      <c r="D107" s="197"/>
      <c r="E107" s="198">
        <v>8.1000000000000014</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804</v>
      </c>
      <c r="D108" s="197"/>
      <c r="E108" s="198">
        <v>4.3000000000000007</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v>28</v>
      </c>
      <c r="B109" s="160" t="s">
        <v>805</v>
      </c>
      <c r="C109" s="208" t="s">
        <v>806</v>
      </c>
      <c r="D109" s="161" t="s">
        <v>0</v>
      </c>
      <c r="E109" s="203"/>
      <c r="F109" s="163"/>
      <c r="G109" s="162">
        <f>ROUND(E109*F109,2)</f>
        <v>0</v>
      </c>
      <c r="H109" s="163"/>
      <c r="I109" s="162">
        <f>ROUND(E109*H109,2)</f>
        <v>0</v>
      </c>
      <c r="J109" s="163"/>
      <c r="K109" s="162">
        <f>ROUND(E109*J109,2)</f>
        <v>0</v>
      </c>
      <c r="L109" s="162">
        <v>15</v>
      </c>
      <c r="M109" s="162">
        <f>G109*(1+L109/100)</f>
        <v>0</v>
      </c>
      <c r="N109" s="162">
        <v>0</v>
      </c>
      <c r="O109" s="162">
        <f>ROUND(E109*N109,2)</f>
        <v>0</v>
      </c>
      <c r="P109" s="162">
        <v>0</v>
      </c>
      <c r="Q109" s="162">
        <f>ROUND(E109*P109,2)</f>
        <v>0</v>
      </c>
      <c r="R109" s="162" t="s">
        <v>790</v>
      </c>
      <c r="S109" s="162" t="s">
        <v>296</v>
      </c>
      <c r="T109" s="162" t="s">
        <v>296</v>
      </c>
      <c r="U109" s="162">
        <v>0</v>
      </c>
      <c r="V109" s="162">
        <f>ROUND(E109*U109,2)</f>
        <v>0</v>
      </c>
      <c r="W109" s="162"/>
      <c r="X109" s="152"/>
      <c r="Y109" s="152"/>
      <c r="Z109" s="152"/>
      <c r="AA109" s="152"/>
      <c r="AB109" s="152"/>
      <c r="AC109" s="152"/>
      <c r="AD109" s="152"/>
      <c r="AE109" s="152"/>
      <c r="AF109" s="152"/>
      <c r="AG109" s="152" t="s">
        <v>786</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76" t="s">
        <v>807</v>
      </c>
      <c r="D110" s="277"/>
      <c r="E110" s="277"/>
      <c r="F110" s="277"/>
      <c r="G110" s="277"/>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678</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x14ac:dyDescent="0.2">
      <c r="A111" s="165" t="s">
        <v>291</v>
      </c>
      <c r="B111" s="166" t="s">
        <v>246</v>
      </c>
      <c r="C111" s="186" t="s">
        <v>247</v>
      </c>
      <c r="D111" s="167"/>
      <c r="E111" s="168"/>
      <c r="F111" s="169"/>
      <c r="G111" s="169">
        <f>SUMIF(AG112:AG114,"&lt;&gt;NOR",G112:G114)</f>
        <v>0</v>
      </c>
      <c r="H111" s="169"/>
      <c r="I111" s="169">
        <f>SUM(I112:I114)</f>
        <v>0</v>
      </c>
      <c r="J111" s="169"/>
      <c r="K111" s="169">
        <f>SUM(K112:K114)</f>
        <v>0</v>
      </c>
      <c r="L111" s="169"/>
      <c r="M111" s="169">
        <f>SUM(M112:M114)</f>
        <v>0</v>
      </c>
      <c r="N111" s="169"/>
      <c r="O111" s="169">
        <f>SUM(O112:O114)</f>
        <v>0</v>
      </c>
      <c r="P111" s="169"/>
      <c r="Q111" s="169">
        <f>SUM(Q112:Q114)</f>
        <v>0</v>
      </c>
      <c r="R111" s="169"/>
      <c r="S111" s="169"/>
      <c r="T111" s="170"/>
      <c r="U111" s="164"/>
      <c r="V111" s="164">
        <f>SUM(V112:V114)</f>
        <v>0.2</v>
      </c>
      <c r="W111" s="164"/>
      <c r="AG111" t="s">
        <v>292</v>
      </c>
    </row>
    <row r="112" spans="1:60" outlineLevel="1" x14ac:dyDescent="0.2">
      <c r="A112" s="171">
        <v>29</v>
      </c>
      <c r="B112" s="172" t="s">
        <v>808</v>
      </c>
      <c r="C112" s="188" t="s">
        <v>809</v>
      </c>
      <c r="D112" s="173" t="s">
        <v>366</v>
      </c>
      <c r="E112" s="174">
        <v>1</v>
      </c>
      <c r="F112" s="175"/>
      <c r="G112" s="176">
        <f>ROUND(E112*F112,2)</f>
        <v>0</v>
      </c>
      <c r="H112" s="175"/>
      <c r="I112" s="176">
        <f>ROUND(E112*H112,2)</f>
        <v>0</v>
      </c>
      <c r="J112" s="175"/>
      <c r="K112" s="176">
        <f>ROUND(E112*J112,2)</f>
        <v>0</v>
      </c>
      <c r="L112" s="176">
        <v>15</v>
      </c>
      <c r="M112" s="176">
        <f>G112*(1+L112/100)</f>
        <v>0</v>
      </c>
      <c r="N112" s="176">
        <v>0</v>
      </c>
      <c r="O112" s="176">
        <f>ROUND(E112*N112,2)</f>
        <v>0</v>
      </c>
      <c r="P112" s="176">
        <v>1E-3</v>
      </c>
      <c r="Q112" s="176">
        <f>ROUND(E112*P112,2)</f>
        <v>0</v>
      </c>
      <c r="R112" s="176"/>
      <c r="S112" s="176" t="s">
        <v>311</v>
      </c>
      <c r="T112" s="177" t="s">
        <v>296</v>
      </c>
      <c r="U112" s="162">
        <v>0.2</v>
      </c>
      <c r="V112" s="162">
        <f>ROUND(E112*U112,2)</f>
        <v>0.2</v>
      </c>
      <c r="W112" s="162"/>
      <c r="X112" s="152"/>
      <c r="Y112" s="152"/>
      <c r="Z112" s="152"/>
      <c r="AA112" s="152"/>
      <c r="AB112" s="152"/>
      <c r="AC112" s="152"/>
      <c r="AD112" s="152"/>
      <c r="AE112" s="152"/>
      <c r="AF112" s="152"/>
      <c r="AG112" s="152" t="s">
        <v>324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30</v>
      </c>
      <c r="B113" s="160" t="s">
        <v>810</v>
      </c>
      <c r="C113" s="208" t="s">
        <v>811</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812</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813</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248</v>
      </c>
      <c r="C115" s="186" t="s">
        <v>249</v>
      </c>
      <c r="D115" s="167"/>
      <c r="E115" s="168"/>
      <c r="F115" s="169"/>
      <c r="G115" s="169">
        <f>SUMIF(AG116:AG124,"&lt;&gt;NOR",G116:G124)</f>
        <v>0</v>
      </c>
      <c r="H115" s="169"/>
      <c r="I115" s="169">
        <f>SUM(I116:I124)</f>
        <v>0</v>
      </c>
      <c r="J115" s="169"/>
      <c r="K115" s="169">
        <f>SUM(K116:K124)</f>
        <v>0</v>
      </c>
      <c r="L115" s="169"/>
      <c r="M115" s="169">
        <f>SUM(M116:M124)</f>
        <v>0</v>
      </c>
      <c r="N115" s="169"/>
      <c r="O115" s="169">
        <f>SUM(O116:O124)</f>
        <v>0.02</v>
      </c>
      <c r="P115" s="169"/>
      <c r="Q115" s="169">
        <f>SUM(Q116:Q124)</f>
        <v>0</v>
      </c>
      <c r="R115" s="169"/>
      <c r="S115" s="169"/>
      <c r="T115" s="170"/>
      <c r="U115" s="164"/>
      <c r="V115" s="164">
        <f>SUM(V116:V124)</f>
        <v>3.47</v>
      </c>
      <c r="W115" s="164"/>
      <c r="AG115" t="s">
        <v>292</v>
      </c>
    </row>
    <row r="116" spans="1:60" ht="22.5" outlineLevel="1" x14ac:dyDescent="0.2">
      <c r="A116" s="171">
        <v>31</v>
      </c>
      <c r="B116" s="172" t="s">
        <v>814</v>
      </c>
      <c r="C116" s="188" t="s">
        <v>815</v>
      </c>
      <c r="D116" s="173" t="s">
        <v>404</v>
      </c>
      <c r="E116" s="174">
        <v>3.5775000000000001</v>
      </c>
      <c r="F116" s="175"/>
      <c r="G116" s="176">
        <f>ROUND(E116*F116,2)</f>
        <v>0</v>
      </c>
      <c r="H116" s="175"/>
      <c r="I116" s="176">
        <f>ROUND(E116*H116,2)</f>
        <v>0</v>
      </c>
      <c r="J116" s="175"/>
      <c r="K116" s="176">
        <f>ROUND(E116*J116,2)</f>
        <v>0</v>
      </c>
      <c r="L116" s="176">
        <v>15</v>
      </c>
      <c r="M116" s="176">
        <f>G116*(1+L116/100)</f>
        <v>0</v>
      </c>
      <c r="N116" s="176">
        <v>4.8300000000000001E-3</v>
      </c>
      <c r="O116" s="176">
        <f>ROUND(E116*N116,2)</f>
        <v>0.02</v>
      </c>
      <c r="P116" s="176">
        <v>0</v>
      </c>
      <c r="Q116" s="176">
        <f>ROUND(E116*P116,2)</f>
        <v>0</v>
      </c>
      <c r="R116" s="176" t="s">
        <v>816</v>
      </c>
      <c r="S116" s="176" t="s">
        <v>296</v>
      </c>
      <c r="T116" s="177" t="s">
        <v>296</v>
      </c>
      <c r="U116" s="162">
        <v>0.97000000000000008</v>
      </c>
      <c r="V116" s="162">
        <f>ROUND(E116*U116,2)</f>
        <v>3.47</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33.75" outlineLevel="1" x14ac:dyDescent="0.2">
      <c r="A117" s="159"/>
      <c r="B117" s="160"/>
      <c r="C117" s="272" t="s">
        <v>817</v>
      </c>
      <c r="D117" s="273"/>
      <c r="E117" s="273"/>
      <c r="F117" s="273"/>
      <c r="G117" s="273"/>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329</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95" t="str">
        <f>C117</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17" s="152"/>
      <c r="BC117" s="152"/>
      <c r="BD117" s="152"/>
      <c r="BE117" s="152"/>
      <c r="BF117" s="152"/>
      <c r="BG117" s="152"/>
      <c r="BH117" s="152"/>
    </row>
    <row r="118" spans="1:60" outlineLevel="1" x14ac:dyDescent="0.2">
      <c r="A118" s="159"/>
      <c r="B118" s="160"/>
      <c r="C118" s="204" t="s">
        <v>1014</v>
      </c>
      <c r="D118" s="197"/>
      <c r="E118" s="198">
        <v>0.94500000000000006</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04" t="s">
        <v>1019</v>
      </c>
      <c r="D119" s="197"/>
      <c r="E119" s="198">
        <v>2.6325000000000003</v>
      </c>
      <c r="F119" s="162"/>
      <c r="G119" s="162"/>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680</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71">
        <v>32</v>
      </c>
      <c r="B120" s="172" t="s">
        <v>818</v>
      </c>
      <c r="C120" s="188" t="s">
        <v>819</v>
      </c>
      <c r="D120" s="173" t="s">
        <v>404</v>
      </c>
      <c r="E120" s="174">
        <v>3.9380000000000002</v>
      </c>
      <c r="F120" s="175"/>
      <c r="G120" s="176">
        <f>ROUND(E120*F120,2)</f>
        <v>0</v>
      </c>
      <c r="H120" s="175"/>
      <c r="I120" s="176">
        <f>ROUND(E120*H120,2)</f>
        <v>0</v>
      </c>
      <c r="J120" s="175"/>
      <c r="K120" s="176">
        <f>ROUND(E120*J120,2)</f>
        <v>0</v>
      </c>
      <c r="L120" s="176">
        <v>15</v>
      </c>
      <c r="M120" s="176">
        <f>G120*(1+L120/100)</f>
        <v>0</v>
      </c>
      <c r="N120" s="176">
        <v>0</v>
      </c>
      <c r="O120" s="176">
        <f>ROUND(E120*N120,2)</f>
        <v>0</v>
      </c>
      <c r="P120" s="176">
        <v>0</v>
      </c>
      <c r="Q120" s="176">
        <f>ROUND(E120*P120,2)</f>
        <v>0</v>
      </c>
      <c r="R120" s="176"/>
      <c r="S120" s="176" t="s">
        <v>311</v>
      </c>
      <c r="T120" s="177" t="s">
        <v>297</v>
      </c>
      <c r="U120" s="162">
        <v>0</v>
      </c>
      <c r="V120" s="162">
        <f>ROUND(E120*U120,2)</f>
        <v>0</v>
      </c>
      <c r="W120" s="162"/>
      <c r="X120" s="152"/>
      <c r="Y120" s="152"/>
      <c r="Z120" s="152"/>
      <c r="AA120" s="152"/>
      <c r="AB120" s="152"/>
      <c r="AC120" s="152"/>
      <c r="AD120" s="152"/>
      <c r="AE120" s="152"/>
      <c r="AF120" s="152"/>
      <c r="AG120" s="152" t="s">
        <v>664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72" t="s">
        <v>820</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04" t="s">
        <v>1020</v>
      </c>
      <c r="D122" s="197"/>
      <c r="E122" s="198">
        <v>3.9380000000000002</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v>33</v>
      </c>
      <c r="B123" s="160" t="s">
        <v>824</v>
      </c>
      <c r="C123" s="208" t="s">
        <v>825</v>
      </c>
      <c r="D123" s="161" t="s">
        <v>0</v>
      </c>
      <c r="E123" s="203"/>
      <c r="F123" s="163"/>
      <c r="G123" s="162">
        <f>ROUND(E123*F123,2)</f>
        <v>0</v>
      </c>
      <c r="H123" s="163"/>
      <c r="I123" s="162">
        <f>ROUND(E123*H123,2)</f>
        <v>0</v>
      </c>
      <c r="J123" s="163"/>
      <c r="K123" s="162">
        <f>ROUND(E123*J123,2)</f>
        <v>0</v>
      </c>
      <c r="L123" s="162">
        <v>15</v>
      </c>
      <c r="M123" s="162">
        <f>G123*(1+L123/100)</f>
        <v>0</v>
      </c>
      <c r="N123" s="162">
        <v>0</v>
      </c>
      <c r="O123" s="162">
        <f>ROUND(E123*N123,2)</f>
        <v>0</v>
      </c>
      <c r="P123" s="162">
        <v>0</v>
      </c>
      <c r="Q123" s="162">
        <f>ROUND(E123*P123,2)</f>
        <v>0</v>
      </c>
      <c r="R123" s="162" t="s">
        <v>816</v>
      </c>
      <c r="S123" s="162" t="s">
        <v>296</v>
      </c>
      <c r="T123" s="162" t="s">
        <v>296</v>
      </c>
      <c r="U123" s="162">
        <v>0</v>
      </c>
      <c r="V123" s="162">
        <f>ROUND(E123*U123,2)</f>
        <v>0</v>
      </c>
      <c r="W123" s="162"/>
      <c r="X123" s="152"/>
      <c r="Y123" s="152"/>
      <c r="Z123" s="152"/>
      <c r="AA123" s="152"/>
      <c r="AB123" s="152"/>
      <c r="AC123" s="152"/>
      <c r="AD123" s="152"/>
      <c r="AE123" s="152"/>
      <c r="AF123" s="152"/>
      <c r="AG123" s="152" t="s">
        <v>786</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76" t="s">
        <v>813</v>
      </c>
      <c r="D124" s="277"/>
      <c r="E124" s="277"/>
      <c r="F124" s="277"/>
      <c r="G124" s="277"/>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678</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x14ac:dyDescent="0.2">
      <c r="A125" s="165" t="s">
        <v>291</v>
      </c>
      <c r="B125" s="166" t="s">
        <v>250</v>
      </c>
      <c r="C125" s="186" t="s">
        <v>251</v>
      </c>
      <c r="D125" s="167"/>
      <c r="E125" s="168"/>
      <c r="F125" s="169"/>
      <c r="G125" s="169">
        <f>SUMIF(AG126:AG128,"&lt;&gt;NOR",G126:G128)</f>
        <v>0</v>
      </c>
      <c r="H125" s="169"/>
      <c r="I125" s="169">
        <f>SUM(I126:I128)</f>
        <v>0</v>
      </c>
      <c r="J125" s="169"/>
      <c r="K125" s="169">
        <f>SUM(K126:K128)</f>
        <v>0</v>
      </c>
      <c r="L125" s="169"/>
      <c r="M125" s="169">
        <f>SUM(M126:M128)</f>
        <v>0</v>
      </c>
      <c r="N125" s="169"/>
      <c r="O125" s="169">
        <f>SUM(O126:O128)</f>
        <v>0</v>
      </c>
      <c r="P125" s="169"/>
      <c r="Q125" s="169">
        <f>SUM(Q126:Q128)</f>
        <v>0</v>
      </c>
      <c r="R125" s="169"/>
      <c r="S125" s="169"/>
      <c r="T125" s="170"/>
      <c r="U125" s="164"/>
      <c r="V125" s="164">
        <f>SUM(V126:V128)</f>
        <v>0.47</v>
      </c>
      <c r="W125" s="164"/>
      <c r="AG125" t="s">
        <v>292</v>
      </c>
    </row>
    <row r="126" spans="1:60" ht="22.5" outlineLevel="1" x14ac:dyDescent="0.2">
      <c r="A126" s="171">
        <v>34</v>
      </c>
      <c r="B126" s="172" t="s">
        <v>826</v>
      </c>
      <c r="C126" s="188" t="s">
        <v>827</v>
      </c>
      <c r="D126" s="173" t="s">
        <v>404</v>
      </c>
      <c r="E126" s="174">
        <v>3.6575000000000002</v>
      </c>
      <c r="F126" s="175"/>
      <c r="G126" s="176">
        <f>ROUND(E126*F126,2)</f>
        <v>0</v>
      </c>
      <c r="H126" s="175"/>
      <c r="I126" s="176">
        <f>ROUND(E126*H126,2)</f>
        <v>0</v>
      </c>
      <c r="J126" s="175"/>
      <c r="K126" s="176">
        <f>ROUND(E126*J126,2)</f>
        <v>0</v>
      </c>
      <c r="L126" s="176">
        <v>15</v>
      </c>
      <c r="M126" s="176">
        <f>G126*(1+L126/100)</f>
        <v>0</v>
      </c>
      <c r="N126" s="176">
        <v>0</v>
      </c>
      <c r="O126" s="176">
        <f>ROUND(E126*N126,2)</f>
        <v>0</v>
      </c>
      <c r="P126" s="176">
        <v>1E-3</v>
      </c>
      <c r="Q126" s="176">
        <f>ROUND(E126*P126,2)</f>
        <v>0</v>
      </c>
      <c r="R126" s="176" t="s">
        <v>828</v>
      </c>
      <c r="S126" s="176" t="s">
        <v>296</v>
      </c>
      <c r="T126" s="177" t="s">
        <v>296</v>
      </c>
      <c r="U126" s="162">
        <v>0.128</v>
      </c>
      <c r="V126" s="162">
        <f>ROUND(E126*U126,2)</f>
        <v>0.47</v>
      </c>
      <c r="W126" s="162"/>
      <c r="X126" s="152"/>
      <c r="Y126" s="152"/>
      <c r="Z126" s="152"/>
      <c r="AA126" s="152"/>
      <c r="AB126" s="152"/>
      <c r="AC126" s="152"/>
      <c r="AD126" s="152"/>
      <c r="AE126" s="152"/>
      <c r="AF126" s="152"/>
      <c r="AG126" s="152" t="s">
        <v>324</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4" t="s">
        <v>1021</v>
      </c>
      <c r="D127" s="197"/>
      <c r="E127" s="198">
        <v>0.94500000000000006</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4" t="s">
        <v>1022</v>
      </c>
      <c r="D128" s="197"/>
      <c r="E128" s="198">
        <v>2.7125000000000004</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x14ac:dyDescent="0.2">
      <c r="A129" s="165" t="s">
        <v>291</v>
      </c>
      <c r="B129" s="166" t="s">
        <v>252</v>
      </c>
      <c r="C129" s="186" t="s">
        <v>253</v>
      </c>
      <c r="D129" s="167"/>
      <c r="E129" s="168"/>
      <c r="F129" s="169"/>
      <c r="G129" s="169">
        <f>SUMIF(AG130:AG140,"&lt;&gt;NOR",G130:G140)</f>
        <v>0</v>
      </c>
      <c r="H129" s="169"/>
      <c r="I129" s="169">
        <f>SUM(I130:I140)</f>
        <v>0</v>
      </c>
      <c r="J129" s="169"/>
      <c r="K129" s="169">
        <f>SUM(K130:K140)</f>
        <v>0</v>
      </c>
      <c r="L129" s="169"/>
      <c r="M129" s="169">
        <f>SUM(M130:M140)</f>
        <v>0</v>
      </c>
      <c r="N129" s="169"/>
      <c r="O129" s="169">
        <f>SUM(O130:O140)</f>
        <v>0.08</v>
      </c>
      <c r="P129" s="169"/>
      <c r="Q129" s="169">
        <f>SUM(Q130:Q140)</f>
        <v>0</v>
      </c>
      <c r="R129" s="169"/>
      <c r="S129" s="169"/>
      <c r="T129" s="170"/>
      <c r="U129" s="164"/>
      <c r="V129" s="164">
        <f>SUM(V130:V140)</f>
        <v>17.05</v>
      </c>
      <c r="W129" s="164"/>
      <c r="AG129" t="s">
        <v>292</v>
      </c>
    </row>
    <row r="130" spans="1:60" ht="22.5" outlineLevel="1" x14ac:dyDescent="0.2">
      <c r="A130" s="171">
        <v>35</v>
      </c>
      <c r="B130" s="172" t="s">
        <v>829</v>
      </c>
      <c r="C130" s="188" t="s">
        <v>830</v>
      </c>
      <c r="D130" s="173" t="s">
        <v>404</v>
      </c>
      <c r="E130" s="174">
        <v>15.870000000000001</v>
      </c>
      <c r="F130" s="175"/>
      <c r="G130" s="176">
        <f>ROUND(E130*F130,2)</f>
        <v>0</v>
      </c>
      <c r="H130" s="175"/>
      <c r="I130" s="176">
        <f>ROUND(E130*H130,2)</f>
        <v>0</v>
      </c>
      <c r="J130" s="175"/>
      <c r="K130" s="176">
        <f>ROUND(E130*J130,2)</f>
        <v>0</v>
      </c>
      <c r="L130" s="176">
        <v>15</v>
      </c>
      <c r="M130" s="176">
        <f>G130*(1+L130/100)</f>
        <v>0</v>
      </c>
      <c r="N130" s="176">
        <v>5.0300000000000006E-3</v>
      </c>
      <c r="O130" s="176">
        <f>ROUND(E130*N130,2)</f>
        <v>0.08</v>
      </c>
      <c r="P130" s="176">
        <v>0</v>
      </c>
      <c r="Q130" s="176">
        <f>ROUND(E130*P130,2)</f>
        <v>0</v>
      </c>
      <c r="R130" s="176" t="s">
        <v>816</v>
      </c>
      <c r="S130" s="176" t="s">
        <v>296</v>
      </c>
      <c r="T130" s="177" t="s">
        <v>296</v>
      </c>
      <c r="U130" s="162">
        <v>1.0746000000000002</v>
      </c>
      <c r="V130" s="162">
        <f>ROUND(E130*U130,2)</f>
        <v>17.05</v>
      </c>
      <c r="W130" s="162"/>
      <c r="X130" s="152"/>
      <c r="Y130" s="152"/>
      <c r="Z130" s="152"/>
      <c r="AA130" s="152"/>
      <c r="AB130" s="152"/>
      <c r="AC130" s="152"/>
      <c r="AD130" s="152"/>
      <c r="AE130" s="152"/>
      <c r="AF130" s="152"/>
      <c r="AG130" s="152" t="s">
        <v>324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ht="33.75" outlineLevel="1" x14ac:dyDescent="0.2">
      <c r="A131" s="159"/>
      <c r="B131" s="160"/>
      <c r="C131" s="272" t="s">
        <v>831</v>
      </c>
      <c r="D131" s="273"/>
      <c r="E131" s="273"/>
      <c r="F131" s="273"/>
      <c r="G131" s="273"/>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329</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95" t="str">
        <f>C131</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31" s="152"/>
      <c r="BC131" s="152"/>
      <c r="BD131" s="152"/>
      <c r="BE131" s="152"/>
      <c r="BF131" s="152"/>
      <c r="BG131" s="152"/>
      <c r="BH131" s="152"/>
    </row>
    <row r="132" spans="1:60" outlineLevel="1" x14ac:dyDescent="0.2">
      <c r="A132" s="159"/>
      <c r="B132" s="160"/>
      <c r="C132" s="204" t="s">
        <v>832</v>
      </c>
      <c r="D132" s="197"/>
      <c r="E132" s="198">
        <v>5.16</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680</v>
      </c>
      <c r="AH132" s="152">
        <v>0</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04" t="s">
        <v>833</v>
      </c>
      <c r="D133" s="197"/>
      <c r="E133" s="198">
        <v>-0.72</v>
      </c>
      <c r="F133" s="162"/>
      <c r="G133" s="162"/>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680</v>
      </c>
      <c r="AH133" s="152">
        <v>0</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04" t="s">
        <v>1023</v>
      </c>
      <c r="D134" s="197"/>
      <c r="E134" s="198">
        <v>4.83</v>
      </c>
      <c r="F134" s="162"/>
      <c r="G134" s="162"/>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680</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04" t="s">
        <v>1024</v>
      </c>
      <c r="D135" s="197"/>
      <c r="E135" s="198">
        <v>6.6000000000000005</v>
      </c>
      <c r="F135" s="162"/>
      <c r="G135" s="162"/>
      <c r="H135" s="162"/>
      <c r="I135" s="162"/>
      <c r="J135" s="162"/>
      <c r="K135" s="162"/>
      <c r="L135" s="162"/>
      <c r="M135" s="162"/>
      <c r="N135" s="162"/>
      <c r="O135" s="162"/>
      <c r="P135" s="162"/>
      <c r="Q135" s="162"/>
      <c r="R135" s="162"/>
      <c r="S135" s="162"/>
      <c r="T135" s="162"/>
      <c r="U135" s="162"/>
      <c r="V135" s="162"/>
      <c r="W135" s="162"/>
      <c r="X135" s="152"/>
      <c r="Y135" s="152"/>
      <c r="Z135" s="152"/>
      <c r="AA135" s="152"/>
      <c r="AB135" s="152"/>
      <c r="AC135" s="152"/>
      <c r="AD135" s="152"/>
      <c r="AE135" s="152"/>
      <c r="AF135" s="152"/>
      <c r="AG135" s="152" t="s">
        <v>680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1">
        <v>36</v>
      </c>
      <c r="B136" s="172" t="s">
        <v>1025</v>
      </c>
      <c r="C136" s="188" t="s">
        <v>1026</v>
      </c>
      <c r="D136" s="173" t="s">
        <v>332</v>
      </c>
      <c r="E136" s="174">
        <v>0.75</v>
      </c>
      <c r="F136" s="175"/>
      <c r="G136" s="176">
        <f>ROUND(E136*F136,2)</f>
        <v>0</v>
      </c>
      <c r="H136" s="175"/>
      <c r="I136" s="176">
        <f>ROUND(E136*H136,2)</f>
        <v>0</v>
      </c>
      <c r="J136" s="175"/>
      <c r="K136" s="176">
        <f>ROUND(E136*J136,2)</f>
        <v>0</v>
      </c>
      <c r="L136" s="176">
        <v>15</v>
      </c>
      <c r="M136" s="176">
        <f>G136*(1+L136/100)</f>
        <v>0</v>
      </c>
      <c r="N136" s="176">
        <v>2.4400000000000003E-3</v>
      </c>
      <c r="O136" s="176">
        <f>ROUND(E136*N136,2)</f>
        <v>0</v>
      </c>
      <c r="P136" s="176">
        <v>0</v>
      </c>
      <c r="Q136" s="176">
        <f>ROUND(E136*P136,2)</f>
        <v>0</v>
      </c>
      <c r="R136" s="176"/>
      <c r="S136" s="176" t="s">
        <v>311</v>
      </c>
      <c r="T136" s="177" t="s">
        <v>296</v>
      </c>
      <c r="U136" s="162">
        <v>0</v>
      </c>
      <c r="V136" s="162">
        <f>ROUND(E136*U136,2)</f>
        <v>0</v>
      </c>
      <c r="W136" s="162"/>
      <c r="X136" s="152"/>
      <c r="Y136" s="152"/>
      <c r="Z136" s="152"/>
      <c r="AA136" s="152"/>
      <c r="AB136" s="152"/>
      <c r="AC136" s="152"/>
      <c r="AD136" s="152"/>
      <c r="AE136" s="152"/>
      <c r="AF136" s="152"/>
      <c r="AG136" s="152" t="s">
        <v>840</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842</v>
      </c>
      <c r="D137" s="197"/>
      <c r="E137" s="198">
        <v>0.75</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71">
        <v>37</v>
      </c>
      <c r="B138" s="172" t="s">
        <v>843</v>
      </c>
      <c r="C138" s="188" t="s">
        <v>844</v>
      </c>
      <c r="D138" s="173" t="s">
        <v>404</v>
      </c>
      <c r="E138" s="174">
        <v>16.980900000000002</v>
      </c>
      <c r="F138" s="175"/>
      <c r="G138" s="176">
        <f>ROUND(E138*F138,2)</f>
        <v>0</v>
      </c>
      <c r="H138" s="175"/>
      <c r="I138" s="176">
        <f>ROUND(E138*H138,2)</f>
        <v>0</v>
      </c>
      <c r="J138" s="175"/>
      <c r="K138" s="176">
        <f>ROUND(E138*J138,2)</f>
        <v>0</v>
      </c>
      <c r="L138" s="176">
        <v>15</v>
      </c>
      <c r="M138" s="176">
        <f>G138*(1+L138/100)</f>
        <v>0</v>
      </c>
      <c r="N138" s="176">
        <v>0</v>
      </c>
      <c r="O138" s="176">
        <f>ROUND(E138*N138,2)</f>
        <v>0</v>
      </c>
      <c r="P138" s="176">
        <v>0</v>
      </c>
      <c r="Q138" s="176">
        <f>ROUND(E138*P138,2)</f>
        <v>0</v>
      </c>
      <c r="R138" s="176"/>
      <c r="S138" s="176" t="s">
        <v>311</v>
      </c>
      <c r="T138" s="177" t="s">
        <v>297</v>
      </c>
      <c r="U138" s="162">
        <v>0</v>
      </c>
      <c r="V138" s="162">
        <f>ROUND(E138*U138,2)</f>
        <v>0</v>
      </c>
      <c r="W138" s="162"/>
      <c r="X138" s="152"/>
      <c r="Y138" s="152"/>
      <c r="Z138" s="152"/>
      <c r="AA138" s="152"/>
      <c r="AB138" s="152"/>
      <c r="AC138" s="152"/>
      <c r="AD138" s="152"/>
      <c r="AE138" s="152"/>
      <c r="AF138" s="152"/>
      <c r="AG138" s="152" t="s">
        <v>664</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204" t="s">
        <v>1027</v>
      </c>
      <c r="D139" s="197"/>
      <c r="E139" s="198">
        <v>16.980900000000002</v>
      </c>
      <c r="F139" s="162"/>
      <c r="G139" s="162"/>
      <c r="H139" s="162"/>
      <c r="I139" s="162"/>
      <c r="J139" s="162"/>
      <c r="K139" s="162"/>
      <c r="L139" s="162"/>
      <c r="M139" s="162"/>
      <c r="N139" s="162"/>
      <c r="O139" s="162"/>
      <c r="P139" s="162"/>
      <c r="Q139" s="162"/>
      <c r="R139" s="162"/>
      <c r="S139" s="162"/>
      <c r="T139" s="162"/>
      <c r="U139" s="162"/>
      <c r="V139" s="162"/>
      <c r="W139" s="162"/>
      <c r="X139" s="152"/>
      <c r="Y139" s="152"/>
      <c r="Z139" s="152"/>
      <c r="AA139" s="152"/>
      <c r="AB139" s="152"/>
      <c r="AC139" s="152"/>
      <c r="AD139" s="152"/>
      <c r="AE139" s="152"/>
      <c r="AF139" s="152"/>
      <c r="AG139" s="152" t="s">
        <v>680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v>38</v>
      </c>
      <c r="B140" s="160" t="s">
        <v>846</v>
      </c>
      <c r="C140" s="208" t="s">
        <v>847</v>
      </c>
      <c r="D140" s="161" t="s">
        <v>0</v>
      </c>
      <c r="E140" s="203"/>
      <c r="F140" s="163"/>
      <c r="G140" s="162">
        <f>ROUND(E140*F140,2)</f>
        <v>0</v>
      </c>
      <c r="H140" s="163"/>
      <c r="I140" s="162">
        <f>ROUND(E140*H140,2)</f>
        <v>0</v>
      </c>
      <c r="J140" s="163"/>
      <c r="K140" s="162">
        <f>ROUND(E140*J140,2)</f>
        <v>0</v>
      </c>
      <c r="L140" s="162">
        <v>15</v>
      </c>
      <c r="M140" s="162">
        <f>G140*(1+L140/100)</f>
        <v>0</v>
      </c>
      <c r="N140" s="162">
        <v>0</v>
      </c>
      <c r="O140" s="162">
        <f>ROUND(E140*N140,2)</f>
        <v>0</v>
      </c>
      <c r="P140" s="162">
        <v>0</v>
      </c>
      <c r="Q140" s="162">
        <f>ROUND(E140*P140,2)</f>
        <v>0</v>
      </c>
      <c r="R140" s="162" t="s">
        <v>816</v>
      </c>
      <c r="S140" s="162" t="s">
        <v>296</v>
      </c>
      <c r="T140" s="162" t="s">
        <v>296</v>
      </c>
      <c r="U140" s="162">
        <v>0</v>
      </c>
      <c r="V140" s="162">
        <f>ROUND(E140*U140,2)</f>
        <v>0</v>
      </c>
      <c r="W140" s="162"/>
      <c r="X140" s="152"/>
      <c r="Y140" s="152"/>
      <c r="Z140" s="152"/>
      <c r="AA140" s="152"/>
      <c r="AB140" s="152"/>
      <c r="AC140" s="152"/>
      <c r="AD140" s="152"/>
      <c r="AE140" s="152"/>
      <c r="AF140" s="152"/>
      <c r="AG140" s="152" t="s">
        <v>786</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x14ac:dyDescent="0.2">
      <c r="A141" s="165" t="s">
        <v>291</v>
      </c>
      <c r="B141" s="166" t="s">
        <v>254</v>
      </c>
      <c r="C141" s="186" t="s">
        <v>255</v>
      </c>
      <c r="D141" s="167"/>
      <c r="E141" s="168"/>
      <c r="F141" s="169"/>
      <c r="G141" s="169">
        <f>SUMIF(AG142:AG146,"&lt;&gt;NOR",G142:G146)</f>
        <v>0</v>
      </c>
      <c r="H141" s="169"/>
      <c r="I141" s="169">
        <f>SUM(I142:I146)</f>
        <v>0</v>
      </c>
      <c r="J141" s="169"/>
      <c r="K141" s="169">
        <f>SUM(K142:K146)</f>
        <v>0</v>
      </c>
      <c r="L141" s="169"/>
      <c r="M141" s="169">
        <f>SUM(M142:M146)</f>
        <v>0</v>
      </c>
      <c r="N141" s="169"/>
      <c r="O141" s="169">
        <f>SUM(O142:O146)</f>
        <v>0</v>
      </c>
      <c r="P141" s="169"/>
      <c r="Q141" s="169">
        <f>SUM(Q142:Q146)</f>
        <v>0</v>
      </c>
      <c r="R141" s="169"/>
      <c r="S141" s="169"/>
      <c r="T141" s="170"/>
      <c r="U141" s="164"/>
      <c r="V141" s="164">
        <f>SUM(V142:V146)</f>
        <v>0</v>
      </c>
      <c r="W141" s="164"/>
      <c r="AG141" t="s">
        <v>292</v>
      </c>
    </row>
    <row r="142" spans="1:60" outlineLevel="1" x14ac:dyDescent="0.2">
      <c r="A142" s="171">
        <v>39</v>
      </c>
      <c r="B142" s="172" t="s">
        <v>848</v>
      </c>
      <c r="C142" s="188" t="s">
        <v>849</v>
      </c>
      <c r="D142" s="173" t="s">
        <v>404</v>
      </c>
      <c r="E142" s="174">
        <v>17.880000000000003</v>
      </c>
      <c r="F142" s="175"/>
      <c r="G142" s="176">
        <f>ROUND(E142*F142,2)</f>
        <v>0</v>
      </c>
      <c r="H142" s="175"/>
      <c r="I142" s="176">
        <f>ROUND(E142*H142,2)</f>
        <v>0</v>
      </c>
      <c r="J142" s="175"/>
      <c r="K142" s="176">
        <f>ROUND(E142*J142,2)</f>
        <v>0</v>
      </c>
      <c r="L142" s="176">
        <v>15</v>
      </c>
      <c r="M142" s="176">
        <f>G142*(1+L142/100)</f>
        <v>0</v>
      </c>
      <c r="N142" s="176">
        <v>2.2000000000000001E-4</v>
      </c>
      <c r="O142" s="176">
        <f>ROUND(E142*N142,2)</f>
        <v>0</v>
      </c>
      <c r="P142" s="176">
        <v>0</v>
      </c>
      <c r="Q142" s="176">
        <f>ROUND(E142*P142,2)</f>
        <v>0</v>
      </c>
      <c r="R142" s="176" t="s">
        <v>839</v>
      </c>
      <c r="S142" s="176" t="s">
        <v>296</v>
      </c>
      <c r="T142" s="177" t="s">
        <v>296</v>
      </c>
      <c r="U142" s="162">
        <v>0</v>
      </c>
      <c r="V142" s="162">
        <f>ROUND(E142*U142,2)</f>
        <v>0</v>
      </c>
      <c r="W142" s="162"/>
      <c r="X142" s="152"/>
      <c r="Y142" s="152"/>
      <c r="Z142" s="152"/>
      <c r="AA142" s="152"/>
      <c r="AB142" s="152"/>
      <c r="AC142" s="152"/>
      <c r="AD142" s="152"/>
      <c r="AE142" s="152"/>
      <c r="AF142" s="152"/>
      <c r="AG142" s="152" t="s">
        <v>840</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731</v>
      </c>
      <c r="D143" s="197"/>
      <c r="E143" s="198">
        <v>10.75</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1004</v>
      </c>
      <c r="D144" s="197"/>
      <c r="E144" s="198">
        <v>16.5</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1005</v>
      </c>
      <c r="D145" s="197"/>
      <c r="E145" s="198">
        <v>6.5</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1006</v>
      </c>
      <c r="D146" s="197"/>
      <c r="E146" s="198">
        <v>-15.87</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x14ac:dyDescent="0.2">
      <c r="A147" s="165" t="s">
        <v>291</v>
      </c>
      <c r="B147" s="166" t="s">
        <v>256</v>
      </c>
      <c r="C147" s="186" t="s">
        <v>257</v>
      </c>
      <c r="D147" s="167"/>
      <c r="E147" s="168"/>
      <c r="F147" s="169"/>
      <c r="G147" s="169">
        <f>SUMIF(AG148:AG148,"&lt;&gt;NOR",G148:G148)</f>
        <v>0</v>
      </c>
      <c r="H147" s="169"/>
      <c r="I147" s="169">
        <f>SUM(I148:I148)</f>
        <v>0</v>
      </c>
      <c r="J147" s="169"/>
      <c r="K147" s="169">
        <f>SUM(K148:K148)</f>
        <v>0</v>
      </c>
      <c r="L147" s="169"/>
      <c r="M147" s="169">
        <f>SUM(M148:M148)</f>
        <v>0</v>
      </c>
      <c r="N147" s="169"/>
      <c r="O147" s="169">
        <f>SUM(O148:O148)</f>
        <v>0</v>
      </c>
      <c r="P147" s="169"/>
      <c r="Q147" s="169">
        <f>SUM(Q148:Q148)</f>
        <v>0</v>
      </c>
      <c r="R147" s="169"/>
      <c r="S147" s="169"/>
      <c r="T147" s="170"/>
      <c r="U147" s="164"/>
      <c r="V147" s="164">
        <f>SUM(V148:V148)</f>
        <v>0</v>
      </c>
      <c r="W147" s="164"/>
      <c r="AG147" t="s">
        <v>292</v>
      </c>
    </row>
    <row r="148" spans="1:60" ht="22.5" outlineLevel="1" x14ac:dyDescent="0.2">
      <c r="A148" s="178">
        <v>40</v>
      </c>
      <c r="B148" s="179" t="s">
        <v>850</v>
      </c>
      <c r="C148" s="187" t="s">
        <v>851</v>
      </c>
      <c r="D148" s="180" t="s">
        <v>310</v>
      </c>
      <c r="E148" s="181">
        <v>1</v>
      </c>
      <c r="F148" s="182"/>
      <c r="G148" s="183">
        <f>ROUND(E148*F148,2)</f>
        <v>0</v>
      </c>
      <c r="H148" s="182"/>
      <c r="I148" s="183">
        <f>ROUND(E148*H148,2)</f>
        <v>0</v>
      </c>
      <c r="J148" s="182"/>
      <c r="K148" s="183">
        <f>ROUND(E148*J148,2)</f>
        <v>0</v>
      </c>
      <c r="L148" s="183">
        <v>15</v>
      </c>
      <c r="M148" s="183">
        <f>G148*(1+L148/100)</f>
        <v>0</v>
      </c>
      <c r="N148" s="183">
        <v>0</v>
      </c>
      <c r="O148" s="183">
        <f>ROUND(E148*N148,2)</f>
        <v>0</v>
      </c>
      <c r="P148" s="183">
        <v>0</v>
      </c>
      <c r="Q148" s="183">
        <f>ROUND(E148*P148,2)</f>
        <v>0</v>
      </c>
      <c r="R148" s="183"/>
      <c r="S148" s="183" t="s">
        <v>311</v>
      </c>
      <c r="T148" s="184" t="s">
        <v>297</v>
      </c>
      <c r="U148" s="162">
        <v>0</v>
      </c>
      <c r="V148" s="162">
        <f>ROUND(E148*U148,2)</f>
        <v>0</v>
      </c>
      <c r="W148" s="162"/>
      <c r="X148" s="152"/>
      <c r="Y148" s="152"/>
      <c r="Z148" s="152"/>
      <c r="AA148" s="152"/>
      <c r="AB148" s="152"/>
      <c r="AC148" s="152"/>
      <c r="AD148" s="152"/>
      <c r="AE148" s="152"/>
      <c r="AF148" s="152"/>
      <c r="AG148" s="152" t="s">
        <v>664</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x14ac:dyDescent="0.2">
      <c r="A149" s="165" t="s">
        <v>291</v>
      </c>
      <c r="B149" s="166" t="s">
        <v>258</v>
      </c>
      <c r="C149" s="186" t="s">
        <v>259</v>
      </c>
      <c r="D149" s="167"/>
      <c r="E149" s="168"/>
      <c r="F149" s="169"/>
      <c r="G149" s="169">
        <f>SUMIF(AG150:AG150,"&lt;&gt;NOR",G150:G150)</f>
        <v>0</v>
      </c>
      <c r="H149" s="169"/>
      <c r="I149" s="169">
        <f>SUM(I150:I150)</f>
        <v>0</v>
      </c>
      <c r="J149" s="169"/>
      <c r="K149" s="169">
        <f>SUM(K150:K150)</f>
        <v>0</v>
      </c>
      <c r="L149" s="169"/>
      <c r="M149" s="169">
        <f>SUM(M150:M150)</f>
        <v>0</v>
      </c>
      <c r="N149" s="169"/>
      <c r="O149" s="169">
        <f>SUM(O150:O150)</f>
        <v>0</v>
      </c>
      <c r="P149" s="169"/>
      <c r="Q149" s="169">
        <f>SUM(Q150:Q150)</f>
        <v>0</v>
      </c>
      <c r="R149" s="169"/>
      <c r="S149" s="169"/>
      <c r="T149" s="170"/>
      <c r="U149" s="164"/>
      <c r="V149" s="164">
        <f>SUM(V150:V150)</f>
        <v>0</v>
      </c>
      <c r="W149" s="164"/>
      <c r="AG149" t="s">
        <v>292</v>
      </c>
    </row>
    <row r="150" spans="1:60" ht="22.5" outlineLevel="1" x14ac:dyDescent="0.2">
      <c r="A150" s="178">
        <v>41</v>
      </c>
      <c r="B150" s="179" t="s">
        <v>852</v>
      </c>
      <c r="C150" s="187" t="s">
        <v>853</v>
      </c>
      <c r="D150" s="180" t="s">
        <v>310</v>
      </c>
      <c r="E150" s="181">
        <v>2</v>
      </c>
      <c r="F150" s="182"/>
      <c r="G150" s="183">
        <f>ROUND(E150*F150,2)</f>
        <v>0</v>
      </c>
      <c r="H150" s="182"/>
      <c r="I150" s="183">
        <f>ROUND(E150*H150,2)</f>
        <v>0</v>
      </c>
      <c r="J150" s="182"/>
      <c r="K150" s="183">
        <f>ROUND(E150*J150,2)</f>
        <v>0</v>
      </c>
      <c r="L150" s="183">
        <v>15</v>
      </c>
      <c r="M150" s="183">
        <f>G150*(1+L150/100)</f>
        <v>0</v>
      </c>
      <c r="N150" s="183">
        <v>0</v>
      </c>
      <c r="O150" s="183">
        <f>ROUND(E150*N150,2)</f>
        <v>0</v>
      </c>
      <c r="P150" s="183">
        <v>0</v>
      </c>
      <c r="Q150" s="183">
        <f>ROUND(E150*P150,2)</f>
        <v>0</v>
      </c>
      <c r="R150" s="183"/>
      <c r="S150" s="183" t="s">
        <v>311</v>
      </c>
      <c r="T150" s="184" t="s">
        <v>297</v>
      </c>
      <c r="U150" s="162">
        <v>0</v>
      </c>
      <c r="V150" s="162">
        <f>ROUND(E150*U150,2)</f>
        <v>0</v>
      </c>
      <c r="W150" s="162"/>
      <c r="X150" s="152"/>
      <c r="Y150" s="152"/>
      <c r="Z150" s="152"/>
      <c r="AA150" s="152"/>
      <c r="AB150" s="152"/>
      <c r="AC150" s="152"/>
      <c r="AD150" s="152"/>
      <c r="AE150" s="152"/>
      <c r="AF150" s="152"/>
      <c r="AG150" s="152" t="s">
        <v>664</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x14ac:dyDescent="0.2">
      <c r="A151" s="165" t="s">
        <v>291</v>
      </c>
      <c r="B151" s="166" t="s">
        <v>260</v>
      </c>
      <c r="C151" s="186" t="s">
        <v>261</v>
      </c>
      <c r="D151" s="167"/>
      <c r="E151" s="168"/>
      <c r="F151" s="169"/>
      <c r="G151" s="169">
        <f>SUMIF(AG152:AG157,"&lt;&gt;NOR",G152:G157)</f>
        <v>0</v>
      </c>
      <c r="H151" s="169"/>
      <c r="I151" s="169">
        <f>SUM(I152:I157)</f>
        <v>0</v>
      </c>
      <c r="J151" s="169"/>
      <c r="K151" s="169">
        <f>SUM(K152:K157)</f>
        <v>0</v>
      </c>
      <c r="L151" s="169"/>
      <c r="M151" s="169">
        <f>SUM(M152:M157)</f>
        <v>0</v>
      </c>
      <c r="N151" s="169"/>
      <c r="O151" s="169">
        <f>SUM(O152:O157)</f>
        <v>0</v>
      </c>
      <c r="P151" s="169"/>
      <c r="Q151" s="169">
        <f>SUM(Q152:Q157)</f>
        <v>0</v>
      </c>
      <c r="R151" s="169"/>
      <c r="S151" s="169"/>
      <c r="T151" s="170"/>
      <c r="U151" s="164"/>
      <c r="V151" s="164">
        <f>SUM(V152:V157)</f>
        <v>2.4499999999999997</v>
      </c>
      <c r="W151" s="164"/>
      <c r="AG151" t="s">
        <v>292</v>
      </c>
    </row>
    <row r="152" spans="1:60" outlineLevel="1" x14ac:dyDescent="0.2">
      <c r="A152" s="178">
        <v>42</v>
      </c>
      <c r="B152" s="179" t="s">
        <v>854</v>
      </c>
      <c r="C152" s="187" t="s">
        <v>855</v>
      </c>
      <c r="D152" s="180" t="s">
        <v>396</v>
      </c>
      <c r="E152" s="181">
        <v>1.3967200000000002</v>
      </c>
      <c r="F152" s="182"/>
      <c r="G152" s="183">
        <f t="shared" ref="G152:G157" si="0">ROUND(E152*F152,2)</f>
        <v>0</v>
      </c>
      <c r="H152" s="182"/>
      <c r="I152" s="183">
        <f t="shared" ref="I152:I157" si="1">ROUND(E152*H152,2)</f>
        <v>0</v>
      </c>
      <c r="J152" s="182"/>
      <c r="K152" s="183">
        <f t="shared" ref="K152:K157" si="2">ROUND(E152*J152,2)</f>
        <v>0</v>
      </c>
      <c r="L152" s="183">
        <v>15</v>
      </c>
      <c r="M152" s="183">
        <f t="shared" ref="M152:M157" si="3">G152*(1+L152/100)</f>
        <v>0</v>
      </c>
      <c r="N152" s="183">
        <v>0</v>
      </c>
      <c r="O152" s="183">
        <f t="shared" ref="O152:O157" si="4">ROUND(E152*N152,2)</f>
        <v>0</v>
      </c>
      <c r="P152" s="183">
        <v>0</v>
      </c>
      <c r="Q152" s="183">
        <f t="shared" ref="Q152:Q157" si="5">ROUND(E152*P152,2)</f>
        <v>0</v>
      </c>
      <c r="R152" s="183" t="s">
        <v>749</v>
      </c>
      <c r="S152" s="183" t="s">
        <v>296</v>
      </c>
      <c r="T152" s="184" t="s">
        <v>296</v>
      </c>
      <c r="U152" s="162">
        <v>0.49000000000000005</v>
      </c>
      <c r="V152" s="162">
        <f t="shared" ref="V152:V157" si="6">ROUND(E152*U152,2)</f>
        <v>0.68</v>
      </c>
      <c r="W152" s="162"/>
      <c r="X152" s="152"/>
      <c r="Y152" s="152"/>
      <c r="Z152" s="152"/>
      <c r="AA152" s="152"/>
      <c r="AB152" s="152"/>
      <c r="AC152" s="152"/>
      <c r="AD152" s="152"/>
      <c r="AE152" s="152"/>
      <c r="AF152" s="152"/>
      <c r="AG152" s="152" t="s">
        <v>856</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78">
        <v>43</v>
      </c>
      <c r="B153" s="179" t="s">
        <v>857</v>
      </c>
      <c r="C153" s="187" t="s">
        <v>858</v>
      </c>
      <c r="D153" s="180" t="s">
        <v>396</v>
      </c>
      <c r="E153" s="181">
        <v>33.521220000000007</v>
      </c>
      <c r="F153" s="182"/>
      <c r="G153" s="183">
        <f t="shared" si="0"/>
        <v>0</v>
      </c>
      <c r="H153" s="182"/>
      <c r="I153" s="183">
        <f t="shared" si="1"/>
        <v>0</v>
      </c>
      <c r="J153" s="182"/>
      <c r="K153" s="183">
        <f t="shared" si="2"/>
        <v>0</v>
      </c>
      <c r="L153" s="183">
        <v>15</v>
      </c>
      <c r="M153" s="183">
        <f t="shared" si="3"/>
        <v>0</v>
      </c>
      <c r="N153" s="183">
        <v>0</v>
      </c>
      <c r="O153" s="183">
        <f t="shared" si="4"/>
        <v>0</v>
      </c>
      <c r="P153" s="183">
        <v>0</v>
      </c>
      <c r="Q153" s="183">
        <f t="shared" si="5"/>
        <v>0</v>
      </c>
      <c r="R153" s="183" t="s">
        <v>749</v>
      </c>
      <c r="S153" s="183" t="s">
        <v>296</v>
      </c>
      <c r="T153" s="184" t="s">
        <v>296</v>
      </c>
      <c r="U153" s="162">
        <v>0</v>
      </c>
      <c r="V153" s="162">
        <f t="shared" si="6"/>
        <v>0</v>
      </c>
      <c r="W153" s="162"/>
      <c r="X153" s="152"/>
      <c r="Y153" s="152"/>
      <c r="Z153" s="152"/>
      <c r="AA153" s="152"/>
      <c r="AB153" s="152"/>
      <c r="AC153" s="152"/>
      <c r="AD153" s="152"/>
      <c r="AE153" s="152"/>
      <c r="AF153" s="152"/>
      <c r="AG153" s="152" t="s">
        <v>856</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8">
        <v>44</v>
      </c>
      <c r="B154" s="179" t="s">
        <v>859</v>
      </c>
      <c r="C154" s="187" t="s">
        <v>860</v>
      </c>
      <c r="D154" s="180" t="s">
        <v>396</v>
      </c>
      <c r="E154" s="181">
        <v>1.3967200000000002</v>
      </c>
      <c r="F154" s="182"/>
      <c r="G154" s="183">
        <f t="shared" si="0"/>
        <v>0</v>
      </c>
      <c r="H154" s="182"/>
      <c r="I154" s="183">
        <f t="shared" si="1"/>
        <v>0</v>
      </c>
      <c r="J154" s="182"/>
      <c r="K154" s="183">
        <f t="shared" si="2"/>
        <v>0</v>
      </c>
      <c r="L154" s="183">
        <v>15</v>
      </c>
      <c r="M154" s="183">
        <f t="shared" si="3"/>
        <v>0</v>
      </c>
      <c r="N154" s="183">
        <v>0</v>
      </c>
      <c r="O154" s="183">
        <f t="shared" si="4"/>
        <v>0</v>
      </c>
      <c r="P154" s="183">
        <v>0</v>
      </c>
      <c r="Q154" s="183">
        <f t="shared" si="5"/>
        <v>0</v>
      </c>
      <c r="R154" s="183" t="s">
        <v>749</v>
      </c>
      <c r="S154" s="183" t="s">
        <v>296</v>
      </c>
      <c r="T154" s="184" t="s">
        <v>296</v>
      </c>
      <c r="U154" s="162">
        <v>0.94200000000000006</v>
      </c>
      <c r="V154" s="162">
        <f t="shared" si="6"/>
        <v>1.32</v>
      </c>
      <c r="W154" s="162"/>
      <c r="X154" s="152"/>
      <c r="Y154" s="152"/>
      <c r="Z154" s="152"/>
      <c r="AA154" s="152"/>
      <c r="AB154" s="152"/>
      <c r="AC154" s="152"/>
      <c r="AD154" s="152"/>
      <c r="AE154" s="152"/>
      <c r="AF154" s="152"/>
      <c r="AG154" s="152" t="s">
        <v>856</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ht="22.5" outlineLevel="1" x14ac:dyDescent="0.2">
      <c r="A155" s="178">
        <v>45</v>
      </c>
      <c r="B155" s="179" t="s">
        <v>861</v>
      </c>
      <c r="C155" s="187" t="s">
        <v>862</v>
      </c>
      <c r="D155" s="180" t="s">
        <v>396</v>
      </c>
      <c r="E155" s="181">
        <v>4.19015</v>
      </c>
      <c r="F155" s="182"/>
      <c r="G155" s="183">
        <f t="shared" si="0"/>
        <v>0</v>
      </c>
      <c r="H155" s="182"/>
      <c r="I155" s="183">
        <f t="shared" si="1"/>
        <v>0</v>
      </c>
      <c r="J155" s="182"/>
      <c r="K155" s="183">
        <f t="shared" si="2"/>
        <v>0</v>
      </c>
      <c r="L155" s="183">
        <v>15</v>
      </c>
      <c r="M155" s="183">
        <f t="shared" si="3"/>
        <v>0</v>
      </c>
      <c r="N155" s="183">
        <v>0</v>
      </c>
      <c r="O155" s="183">
        <f t="shared" si="4"/>
        <v>0</v>
      </c>
      <c r="P155" s="183">
        <v>0</v>
      </c>
      <c r="Q155" s="183">
        <f t="shared" si="5"/>
        <v>0</v>
      </c>
      <c r="R155" s="183" t="s">
        <v>749</v>
      </c>
      <c r="S155" s="183" t="s">
        <v>296</v>
      </c>
      <c r="T155" s="184" t="s">
        <v>296</v>
      </c>
      <c r="U155" s="162">
        <v>0.10500000000000001</v>
      </c>
      <c r="V155" s="162">
        <f t="shared" si="6"/>
        <v>0.44</v>
      </c>
      <c r="W155" s="162"/>
      <c r="X155" s="152"/>
      <c r="Y155" s="152"/>
      <c r="Z155" s="152"/>
      <c r="AA155" s="152"/>
      <c r="AB155" s="152"/>
      <c r="AC155" s="152"/>
      <c r="AD155" s="152"/>
      <c r="AE155" s="152"/>
      <c r="AF155" s="152"/>
      <c r="AG155" s="152" t="s">
        <v>856</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78">
        <v>46</v>
      </c>
      <c r="B156" s="179" t="s">
        <v>863</v>
      </c>
      <c r="C156" s="187" t="s">
        <v>864</v>
      </c>
      <c r="D156" s="180" t="s">
        <v>396</v>
      </c>
      <c r="E156" s="181">
        <v>1.3967200000000002</v>
      </c>
      <c r="F156" s="182"/>
      <c r="G156" s="183">
        <f t="shared" si="0"/>
        <v>0</v>
      </c>
      <c r="H156" s="182"/>
      <c r="I156" s="183">
        <f t="shared" si="1"/>
        <v>0</v>
      </c>
      <c r="J156" s="182"/>
      <c r="K156" s="183">
        <f t="shared" si="2"/>
        <v>0</v>
      </c>
      <c r="L156" s="183">
        <v>15</v>
      </c>
      <c r="M156" s="183">
        <f t="shared" si="3"/>
        <v>0</v>
      </c>
      <c r="N156" s="183">
        <v>0</v>
      </c>
      <c r="O156" s="183">
        <f t="shared" si="4"/>
        <v>0</v>
      </c>
      <c r="P156" s="183">
        <v>0</v>
      </c>
      <c r="Q156" s="183">
        <f t="shared" si="5"/>
        <v>0</v>
      </c>
      <c r="R156" s="183" t="s">
        <v>749</v>
      </c>
      <c r="S156" s="183" t="s">
        <v>296</v>
      </c>
      <c r="T156" s="184" t="s">
        <v>296</v>
      </c>
      <c r="U156" s="162">
        <v>0</v>
      </c>
      <c r="V156" s="162">
        <f t="shared" si="6"/>
        <v>0</v>
      </c>
      <c r="W156" s="162"/>
      <c r="X156" s="152"/>
      <c r="Y156" s="152"/>
      <c r="Z156" s="152"/>
      <c r="AA156" s="152"/>
      <c r="AB156" s="152"/>
      <c r="AC156" s="152"/>
      <c r="AD156" s="152"/>
      <c r="AE156" s="152"/>
      <c r="AF156" s="152"/>
      <c r="AG156" s="152" t="s">
        <v>856</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71">
        <v>47</v>
      </c>
      <c r="B157" s="172" t="s">
        <v>865</v>
      </c>
      <c r="C157" s="188" t="s">
        <v>866</v>
      </c>
      <c r="D157" s="173" t="s">
        <v>396</v>
      </c>
      <c r="E157" s="174">
        <v>1.3967200000000002</v>
      </c>
      <c r="F157" s="175"/>
      <c r="G157" s="176">
        <f t="shared" si="0"/>
        <v>0</v>
      </c>
      <c r="H157" s="175"/>
      <c r="I157" s="176">
        <f t="shared" si="1"/>
        <v>0</v>
      </c>
      <c r="J157" s="175"/>
      <c r="K157" s="176">
        <f t="shared" si="2"/>
        <v>0</v>
      </c>
      <c r="L157" s="176">
        <v>15</v>
      </c>
      <c r="M157" s="176">
        <f t="shared" si="3"/>
        <v>0</v>
      </c>
      <c r="N157" s="176">
        <v>0</v>
      </c>
      <c r="O157" s="176">
        <f t="shared" si="4"/>
        <v>0</v>
      </c>
      <c r="P157" s="176">
        <v>0</v>
      </c>
      <c r="Q157" s="176">
        <f t="shared" si="5"/>
        <v>0</v>
      </c>
      <c r="R157" s="176"/>
      <c r="S157" s="176" t="s">
        <v>296</v>
      </c>
      <c r="T157" s="177" t="s">
        <v>296</v>
      </c>
      <c r="U157" s="162">
        <v>6.0000000000000001E-3</v>
      </c>
      <c r="V157" s="162">
        <f t="shared" si="6"/>
        <v>0.01</v>
      </c>
      <c r="W157" s="162"/>
      <c r="X157" s="152"/>
      <c r="Y157" s="152"/>
      <c r="Z157" s="152"/>
      <c r="AA157" s="152"/>
      <c r="AB157" s="152"/>
      <c r="AC157" s="152"/>
      <c r="AD157" s="152"/>
      <c r="AE157" s="152"/>
      <c r="AF157" s="152"/>
      <c r="AG157" s="152" t="s">
        <v>856</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x14ac:dyDescent="0.2">
      <c r="A158" s="5"/>
      <c r="B158" s="6"/>
      <c r="C158" s="189"/>
      <c r="D158" s="8"/>
      <c r="E158" s="5"/>
      <c r="F158" s="5"/>
      <c r="G158" s="5"/>
      <c r="H158" s="5"/>
      <c r="I158" s="5"/>
      <c r="J158" s="5"/>
      <c r="K158" s="5"/>
      <c r="L158" s="5"/>
      <c r="M158" s="5"/>
      <c r="N158" s="5"/>
      <c r="O158" s="5"/>
      <c r="P158" s="5"/>
      <c r="Q158" s="5"/>
      <c r="R158" s="5"/>
      <c r="S158" s="5"/>
      <c r="T158" s="5"/>
      <c r="U158" s="5"/>
      <c r="V158" s="5"/>
      <c r="W158" s="5"/>
      <c r="AE158">
        <v>15</v>
      </c>
      <c r="AF158">
        <v>21</v>
      </c>
    </row>
    <row r="159" spans="1:60" x14ac:dyDescent="0.2">
      <c r="A159" s="155"/>
      <c r="B159" s="156" t="s">
        <v>29</v>
      </c>
      <c r="C159" s="190"/>
      <c r="D159" s="157"/>
      <c r="E159" s="158"/>
      <c r="F159" s="158"/>
      <c r="G159" s="185">
        <f>G8+G26+G64+G71+G93+G96+G111+G115+G125+G129+G141+G147+G149+G151</f>
        <v>0</v>
      </c>
      <c r="H159" s="5"/>
      <c r="I159" s="5"/>
      <c r="J159" s="5"/>
      <c r="K159" s="5"/>
      <c r="L159" s="5"/>
      <c r="M159" s="5"/>
      <c r="N159" s="5"/>
      <c r="O159" s="5"/>
      <c r="P159" s="5"/>
      <c r="Q159" s="5"/>
      <c r="R159" s="5"/>
      <c r="S159" s="5"/>
      <c r="T159" s="5"/>
      <c r="U159" s="5"/>
      <c r="V159" s="5"/>
      <c r="W159" s="5"/>
      <c r="AE159">
        <f>SUMIF(L7:L157,AE158,G7:G157)</f>
        <v>0</v>
      </c>
      <c r="AF159">
        <f>SUMIF(L7:L157,AF158,G7:G157)</f>
        <v>0</v>
      </c>
      <c r="AG159" t="s">
        <v>319</v>
      </c>
    </row>
    <row r="160" spans="1:60" x14ac:dyDescent="0.2">
      <c r="C160" s="191"/>
      <c r="D160" s="143"/>
      <c r="AG160" t="s">
        <v>320</v>
      </c>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rDtrbHHwyMrej8D9JPKE7Yajbv8KOmC5Jg31IABTVP/H+E2ExF9so6LCGZTv07gyyQlAZiWXr9wdtBoAzj72Qw==" saltValue="ovXhorwdOg2BbCHwjnHOeQ==" spinCount="100000" sheet="1"/>
  <mergeCells count="29">
    <mergeCell ref="C33:G33"/>
    <mergeCell ref="A1:G1"/>
    <mergeCell ref="C2:G2"/>
    <mergeCell ref="C3:G3"/>
    <mergeCell ref="C4:G4"/>
    <mergeCell ref="C10:G10"/>
    <mergeCell ref="C13:G13"/>
    <mergeCell ref="C16:G16"/>
    <mergeCell ref="C17:G17"/>
    <mergeCell ref="C22:G22"/>
    <mergeCell ref="C28:G28"/>
    <mergeCell ref="C31:G31"/>
    <mergeCell ref="C110:G110"/>
    <mergeCell ref="C37:G37"/>
    <mergeCell ref="C45:G45"/>
    <mergeCell ref="C66:G66"/>
    <mergeCell ref="C73:G73"/>
    <mergeCell ref="C76:G76"/>
    <mergeCell ref="C82:G82"/>
    <mergeCell ref="C85:G85"/>
    <mergeCell ref="C90:G90"/>
    <mergeCell ref="C91:G91"/>
    <mergeCell ref="C92:G92"/>
    <mergeCell ref="C95:G95"/>
    <mergeCell ref="C114:G114"/>
    <mergeCell ref="C117:G117"/>
    <mergeCell ref="C121:G121"/>
    <mergeCell ref="C124:G124"/>
    <mergeCell ref="C131:G13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100</v>
      </c>
      <c r="C3" s="264" t="s">
        <v>101</v>
      </c>
      <c r="D3" s="265"/>
      <c r="E3" s="265"/>
      <c r="F3" s="265"/>
      <c r="G3" s="266"/>
      <c r="AC3" s="90" t="s">
        <v>267</v>
      </c>
      <c r="AG3" t="s">
        <v>269</v>
      </c>
    </row>
    <row r="4" spans="1:60" ht="24.95" customHeight="1" x14ac:dyDescent="0.2">
      <c r="A4" s="145" t="s">
        <v>9</v>
      </c>
      <c r="B4" s="146" t="s">
        <v>102</v>
      </c>
      <c r="C4" s="267" t="s">
        <v>103</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205</v>
      </c>
      <c r="C8" s="186" t="s">
        <v>185</v>
      </c>
      <c r="D8" s="167"/>
      <c r="E8" s="168"/>
      <c r="F8" s="169"/>
      <c r="G8" s="169">
        <f>SUMIF(AG9:AG11,"&lt;&gt;NOR",G9:G11)</f>
        <v>0</v>
      </c>
      <c r="H8" s="169"/>
      <c r="I8" s="169">
        <f>SUM(I9:I11)</f>
        <v>0</v>
      </c>
      <c r="J8" s="169"/>
      <c r="K8" s="169">
        <f>SUM(K9:K11)</f>
        <v>0</v>
      </c>
      <c r="L8" s="169"/>
      <c r="M8" s="169">
        <f>SUM(M9:M11)</f>
        <v>0</v>
      </c>
      <c r="N8" s="169"/>
      <c r="O8" s="169">
        <f>SUM(O9:O11)</f>
        <v>0</v>
      </c>
      <c r="P8" s="169"/>
      <c r="Q8" s="169">
        <f>SUM(Q9:Q11)</f>
        <v>0</v>
      </c>
      <c r="R8" s="169"/>
      <c r="S8" s="169"/>
      <c r="T8" s="170"/>
      <c r="U8" s="164"/>
      <c r="V8" s="164">
        <f>SUM(V9:V11)</f>
        <v>0</v>
      </c>
      <c r="W8" s="164"/>
      <c r="AG8" t="s">
        <v>292</v>
      </c>
    </row>
    <row r="9" spans="1:60" ht="22.5" outlineLevel="1" x14ac:dyDescent="0.2">
      <c r="A9" s="171">
        <v>1</v>
      </c>
      <c r="B9" s="172" t="s">
        <v>867</v>
      </c>
      <c r="C9" s="188" t="s">
        <v>1028</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998</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70" t="s">
        <v>999</v>
      </c>
      <c r="D11" s="271"/>
      <c r="E11" s="271"/>
      <c r="F11" s="271"/>
      <c r="G11" s="271"/>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329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5" t="s">
        <v>291</v>
      </c>
      <c r="B12" s="166" t="s">
        <v>206</v>
      </c>
      <c r="C12" s="186" t="s">
        <v>187</v>
      </c>
      <c r="D12" s="167"/>
      <c r="E12" s="168"/>
      <c r="F12" s="169"/>
      <c r="G12" s="169">
        <f>SUMIF(AG13:AG26,"&lt;&gt;NOR",G13:G26)</f>
        <v>0</v>
      </c>
      <c r="H12" s="169"/>
      <c r="I12" s="169">
        <f>SUM(I13:I26)</f>
        <v>0</v>
      </c>
      <c r="J12" s="169"/>
      <c r="K12" s="169">
        <f>SUM(K13:K26)</f>
        <v>0</v>
      </c>
      <c r="L12" s="169"/>
      <c r="M12" s="169">
        <f>SUM(M13:M26)</f>
        <v>0</v>
      </c>
      <c r="N12" s="169"/>
      <c r="O12" s="169">
        <f>SUM(O13:O26)</f>
        <v>0</v>
      </c>
      <c r="P12" s="169"/>
      <c r="Q12" s="169">
        <f>SUM(Q13:Q26)</f>
        <v>0</v>
      </c>
      <c r="R12" s="169"/>
      <c r="S12" s="169"/>
      <c r="T12" s="170"/>
      <c r="U12" s="164"/>
      <c r="V12" s="164">
        <f>SUM(V13:V26)</f>
        <v>0</v>
      </c>
      <c r="W12" s="164"/>
      <c r="AG12" t="s">
        <v>292</v>
      </c>
    </row>
    <row r="13" spans="1:60" outlineLevel="1" x14ac:dyDescent="0.2">
      <c r="A13" s="178">
        <v>2</v>
      </c>
      <c r="B13" s="179" t="s">
        <v>871</v>
      </c>
      <c r="C13" s="187" t="s">
        <v>872</v>
      </c>
      <c r="D13" s="180" t="s">
        <v>332</v>
      </c>
      <c r="E13" s="181">
        <v>15</v>
      </c>
      <c r="F13" s="182"/>
      <c r="G13" s="183">
        <f t="shared" ref="G13:G26" si="0">ROUND(E13*F13,2)</f>
        <v>0</v>
      </c>
      <c r="H13" s="182"/>
      <c r="I13" s="183">
        <f t="shared" ref="I13:I26" si="1">ROUND(E13*H13,2)</f>
        <v>0</v>
      </c>
      <c r="J13" s="182"/>
      <c r="K13" s="183">
        <f t="shared" ref="K13:K26" si="2">ROUND(E13*J13,2)</f>
        <v>0</v>
      </c>
      <c r="L13" s="183">
        <v>15</v>
      </c>
      <c r="M13" s="183">
        <f t="shared" ref="M13:M26" si="3">G13*(1+L13/100)</f>
        <v>0</v>
      </c>
      <c r="N13" s="183">
        <v>0</v>
      </c>
      <c r="O13" s="183">
        <f t="shared" ref="O13:O26" si="4">ROUND(E13*N13,2)</f>
        <v>0</v>
      </c>
      <c r="P13" s="183">
        <v>0</v>
      </c>
      <c r="Q13" s="183">
        <f t="shared" ref="Q13:Q26" si="5">ROUND(E13*P13,2)</f>
        <v>0</v>
      </c>
      <c r="R13" s="183"/>
      <c r="S13" s="183" t="s">
        <v>311</v>
      </c>
      <c r="T13" s="184" t="s">
        <v>297</v>
      </c>
      <c r="U13" s="162">
        <v>0</v>
      </c>
      <c r="V13" s="162">
        <f t="shared" ref="V13:V26" si="6">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3</v>
      </c>
      <c r="B14" s="179" t="s">
        <v>873</v>
      </c>
      <c r="C14" s="187" t="s">
        <v>874</v>
      </c>
      <c r="D14" s="180" t="s">
        <v>332</v>
      </c>
      <c r="E14" s="181">
        <v>30</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4</v>
      </c>
      <c r="B15" s="179" t="s">
        <v>875</v>
      </c>
      <c r="C15" s="187" t="s">
        <v>876</v>
      </c>
      <c r="D15" s="180" t="s">
        <v>332</v>
      </c>
      <c r="E15" s="181">
        <v>26</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5</v>
      </c>
      <c r="B16" s="179" t="s">
        <v>877</v>
      </c>
      <c r="C16" s="187" t="s">
        <v>878</v>
      </c>
      <c r="D16" s="180" t="s">
        <v>332</v>
      </c>
      <c r="E16" s="181">
        <v>13</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6</v>
      </c>
      <c r="B17" s="179" t="s">
        <v>879</v>
      </c>
      <c r="C17" s="187" t="s">
        <v>880</v>
      </c>
      <c r="D17" s="180" t="s">
        <v>332</v>
      </c>
      <c r="E17" s="181">
        <v>5</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7</v>
      </c>
      <c r="B18" s="179" t="s">
        <v>881</v>
      </c>
      <c r="C18" s="187" t="s">
        <v>882</v>
      </c>
      <c r="D18" s="180" t="s">
        <v>310</v>
      </c>
      <c r="E18" s="181">
        <v>2</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8</v>
      </c>
      <c r="B19" s="179" t="s">
        <v>883</v>
      </c>
      <c r="C19" s="187" t="s">
        <v>884</v>
      </c>
      <c r="D19" s="180" t="s">
        <v>310</v>
      </c>
      <c r="E19" s="181">
        <v>1</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9</v>
      </c>
      <c r="B20" s="179" t="s">
        <v>885</v>
      </c>
      <c r="C20" s="187" t="s">
        <v>886</v>
      </c>
      <c r="D20" s="180" t="s">
        <v>310</v>
      </c>
      <c r="E20" s="181">
        <v>3</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10</v>
      </c>
      <c r="B21" s="179" t="s">
        <v>887</v>
      </c>
      <c r="C21" s="187" t="s">
        <v>888</v>
      </c>
      <c r="D21" s="180" t="s">
        <v>310</v>
      </c>
      <c r="E21" s="181">
        <v>2</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11</v>
      </c>
      <c r="B22" s="179" t="s">
        <v>889</v>
      </c>
      <c r="C22" s="187" t="s">
        <v>890</v>
      </c>
      <c r="D22" s="180" t="s">
        <v>310</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12</v>
      </c>
      <c r="B23" s="179" t="s">
        <v>891</v>
      </c>
      <c r="C23" s="187" t="s">
        <v>892</v>
      </c>
      <c r="D23" s="180" t="s">
        <v>332</v>
      </c>
      <c r="E23" s="181">
        <v>3</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13</v>
      </c>
      <c r="B24" s="179" t="s">
        <v>893</v>
      </c>
      <c r="C24" s="187" t="s">
        <v>894</v>
      </c>
      <c r="D24" s="180" t="s">
        <v>310</v>
      </c>
      <c r="E24" s="181">
        <v>8</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14</v>
      </c>
      <c r="B25" s="179" t="s">
        <v>895</v>
      </c>
      <c r="C25" s="187" t="s">
        <v>896</v>
      </c>
      <c r="D25" s="180" t="s">
        <v>310</v>
      </c>
      <c r="E25" s="181">
        <v>2</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8">
        <v>15</v>
      </c>
      <c r="B26" s="179" t="s">
        <v>897</v>
      </c>
      <c r="C26" s="187" t="s">
        <v>898</v>
      </c>
      <c r="D26" s="180" t="s">
        <v>310</v>
      </c>
      <c r="E26" s="181">
        <v>8</v>
      </c>
      <c r="F26" s="182"/>
      <c r="G26" s="183">
        <f t="shared" si="0"/>
        <v>0</v>
      </c>
      <c r="H26" s="182"/>
      <c r="I26" s="183">
        <f t="shared" si="1"/>
        <v>0</v>
      </c>
      <c r="J26" s="182"/>
      <c r="K26" s="183">
        <f t="shared" si="2"/>
        <v>0</v>
      </c>
      <c r="L26" s="183">
        <v>15</v>
      </c>
      <c r="M26" s="183">
        <f t="shared" si="3"/>
        <v>0</v>
      </c>
      <c r="N26" s="183">
        <v>0</v>
      </c>
      <c r="O26" s="183">
        <f t="shared" si="4"/>
        <v>0</v>
      </c>
      <c r="P26" s="183">
        <v>0</v>
      </c>
      <c r="Q26" s="183">
        <f t="shared" si="5"/>
        <v>0</v>
      </c>
      <c r="R26" s="183"/>
      <c r="S26" s="183" t="s">
        <v>311</v>
      </c>
      <c r="T26" s="184" t="s">
        <v>297</v>
      </c>
      <c r="U26" s="162">
        <v>0</v>
      </c>
      <c r="V26" s="162">
        <f t="shared" si="6"/>
        <v>0</v>
      </c>
      <c r="W26" s="162"/>
      <c r="X26" s="152"/>
      <c r="Y26" s="152"/>
      <c r="Z26" s="152"/>
      <c r="AA26" s="152"/>
      <c r="AB26" s="152"/>
      <c r="AC26" s="152"/>
      <c r="AD26" s="152"/>
      <c r="AE26" s="152"/>
      <c r="AF26" s="152"/>
      <c r="AG26" s="152" t="s">
        <v>869</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5" t="s">
        <v>291</v>
      </c>
      <c r="B27" s="166" t="s">
        <v>207</v>
      </c>
      <c r="C27" s="186" t="s">
        <v>191</v>
      </c>
      <c r="D27" s="167"/>
      <c r="E27" s="168"/>
      <c r="F27" s="169"/>
      <c r="G27" s="169">
        <f>SUMIF(AG28:AG29,"&lt;&gt;NOR",G28:G29)</f>
        <v>0</v>
      </c>
      <c r="H27" s="169"/>
      <c r="I27" s="169">
        <f>SUM(I28:I29)</f>
        <v>0</v>
      </c>
      <c r="J27" s="169"/>
      <c r="K27" s="169">
        <f>SUM(K28:K29)</f>
        <v>0</v>
      </c>
      <c r="L27" s="169"/>
      <c r="M27" s="169">
        <f>SUM(M28:M29)</f>
        <v>0</v>
      </c>
      <c r="N27" s="169"/>
      <c r="O27" s="169">
        <f>SUM(O28:O29)</f>
        <v>0</v>
      </c>
      <c r="P27" s="169"/>
      <c r="Q27" s="169">
        <f>SUM(Q28:Q29)</f>
        <v>0</v>
      </c>
      <c r="R27" s="169"/>
      <c r="S27" s="169"/>
      <c r="T27" s="170"/>
      <c r="U27" s="164"/>
      <c r="V27" s="164">
        <f>SUM(V28:V29)</f>
        <v>0</v>
      </c>
      <c r="W27" s="164"/>
      <c r="AG27" t="s">
        <v>292</v>
      </c>
    </row>
    <row r="28" spans="1:60" outlineLevel="1" x14ac:dyDescent="0.2">
      <c r="A28" s="178">
        <v>16</v>
      </c>
      <c r="B28" s="179" t="s">
        <v>899</v>
      </c>
      <c r="C28" s="187" t="s">
        <v>912</v>
      </c>
      <c r="D28" s="180" t="s">
        <v>310</v>
      </c>
      <c r="E28" s="181">
        <v>1</v>
      </c>
      <c r="F28" s="182"/>
      <c r="G28" s="183">
        <f>ROUND(E28*F28,2)</f>
        <v>0</v>
      </c>
      <c r="H28" s="182"/>
      <c r="I28" s="183">
        <f>ROUND(E28*H28,2)</f>
        <v>0</v>
      </c>
      <c r="J28" s="182"/>
      <c r="K28" s="183">
        <f>ROUND(E28*J28,2)</f>
        <v>0</v>
      </c>
      <c r="L28" s="183">
        <v>15</v>
      </c>
      <c r="M28" s="183">
        <f>G28*(1+L28/100)</f>
        <v>0</v>
      </c>
      <c r="N28" s="183">
        <v>0</v>
      </c>
      <c r="O28" s="183">
        <f>ROUND(E28*N28,2)</f>
        <v>0</v>
      </c>
      <c r="P28" s="183">
        <v>0</v>
      </c>
      <c r="Q28" s="183">
        <f>ROUND(E28*P28,2)</f>
        <v>0</v>
      </c>
      <c r="R28" s="183"/>
      <c r="S28" s="183" t="s">
        <v>311</v>
      </c>
      <c r="T28" s="184"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1">
        <v>17</v>
      </c>
      <c r="B29" s="172" t="s">
        <v>902</v>
      </c>
      <c r="C29" s="188" t="s">
        <v>913</v>
      </c>
      <c r="D29" s="173" t="s">
        <v>310</v>
      </c>
      <c r="E29" s="174">
        <v>1</v>
      </c>
      <c r="F29" s="175"/>
      <c r="G29" s="176">
        <f>ROUND(E29*F29,2)</f>
        <v>0</v>
      </c>
      <c r="H29" s="175"/>
      <c r="I29" s="176">
        <f>ROUND(E29*H29,2)</f>
        <v>0</v>
      </c>
      <c r="J29" s="175"/>
      <c r="K29" s="176">
        <f>ROUND(E29*J29,2)</f>
        <v>0</v>
      </c>
      <c r="L29" s="176">
        <v>15</v>
      </c>
      <c r="M29" s="176">
        <f>G29*(1+L29/100)</f>
        <v>0</v>
      </c>
      <c r="N29" s="176">
        <v>0</v>
      </c>
      <c r="O29" s="176">
        <f>ROUND(E29*N29,2)</f>
        <v>0</v>
      </c>
      <c r="P29" s="176">
        <v>0</v>
      </c>
      <c r="Q29" s="176">
        <f>ROUND(E29*P29,2)</f>
        <v>0</v>
      </c>
      <c r="R29" s="176"/>
      <c r="S29" s="176" t="s">
        <v>311</v>
      </c>
      <c r="T29" s="177"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5"/>
      <c r="B30" s="6"/>
      <c r="C30" s="189"/>
      <c r="D30" s="8"/>
      <c r="E30" s="5"/>
      <c r="F30" s="5"/>
      <c r="G30" s="5"/>
      <c r="H30" s="5"/>
      <c r="I30" s="5"/>
      <c r="J30" s="5"/>
      <c r="K30" s="5"/>
      <c r="L30" s="5"/>
      <c r="M30" s="5"/>
      <c r="N30" s="5"/>
      <c r="O30" s="5"/>
      <c r="P30" s="5"/>
      <c r="Q30" s="5"/>
      <c r="R30" s="5"/>
      <c r="S30" s="5"/>
      <c r="T30" s="5"/>
      <c r="U30" s="5"/>
      <c r="V30" s="5"/>
      <c r="W30" s="5"/>
      <c r="AE30">
        <v>15</v>
      </c>
      <c r="AF30">
        <v>21</v>
      </c>
    </row>
    <row r="31" spans="1:60" x14ac:dyDescent="0.2">
      <c r="A31" s="155"/>
      <c r="B31" s="156" t="s">
        <v>29</v>
      </c>
      <c r="C31" s="190"/>
      <c r="D31" s="157"/>
      <c r="E31" s="158"/>
      <c r="F31" s="158"/>
      <c r="G31" s="185">
        <f>G8+G12+G27</f>
        <v>0</v>
      </c>
      <c r="H31" s="5"/>
      <c r="I31" s="5"/>
      <c r="J31" s="5"/>
      <c r="K31" s="5"/>
      <c r="L31" s="5"/>
      <c r="M31" s="5"/>
      <c r="N31" s="5"/>
      <c r="O31" s="5"/>
      <c r="P31" s="5"/>
      <c r="Q31" s="5"/>
      <c r="R31" s="5"/>
      <c r="S31" s="5"/>
      <c r="T31" s="5"/>
      <c r="U31" s="5"/>
      <c r="V31" s="5"/>
      <c r="W31" s="5"/>
      <c r="AE31">
        <f>SUMIF(L7:L29,AE30,G7:G29)</f>
        <v>0</v>
      </c>
      <c r="AF31">
        <f>SUMIF(L7:L29,AF30,G7:G29)</f>
        <v>0</v>
      </c>
      <c r="AG31" t="s">
        <v>319</v>
      </c>
    </row>
    <row r="32" spans="1:60" x14ac:dyDescent="0.2">
      <c r="C32" s="191"/>
      <c r="D32" s="143"/>
      <c r="AG32" t="s">
        <v>320</v>
      </c>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XPpQvrx1lU3seLF5JtJIRXEyfJKHGAJok7hY2W5DNijXbx1NWmL/VURKxuNzO76TLTiDY4jSsdhAIW0TYJXOLQ==" saltValue="E92SRNC2USp8e0BRezYfBg==" spinCount="100000" sheet="1"/>
  <mergeCells count="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104</v>
      </c>
      <c r="C3" s="264" t="s">
        <v>105</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SUMIF(AG9:AG20,"&lt;&gt;NOR",G9:G20)</f>
        <v>0</v>
      </c>
      <c r="H8" s="169"/>
      <c r="I8" s="169">
        <f>SUM(I9:I20)</f>
        <v>0</v>
      </c>
      <c r="J8" s="169"/>
      <c r="K8" s="169">
        <f>SUM(K9:K20)</f>
        <v>0</v>
      </c>
      <c r="L8" s="169"/>
      <c r="M8" s="169">
        <f>SUM(M9:M20)</f>
        <v>0</v>
      </c>
      <c r="N8" s="169"/>
      <c r="O8" s="169">
        <f>SUM(O9:O20)</f>
        <v>0.30000000000000004</v>
      </c>
      <c r="P8" s="169"/>
      <c r="Q8" s="169">
        <f>SUM(Q9:Q20)</f>
        <v>0</v>
      </c>
      <c r="R8" s="169"/>
      <c r="S8" s="169"/>
      <c r="T8" s="170"/>
      <c r="U8" s="164"/>
      <c r="V8" s="164">
        <f>SUM(V9:V20)</f>
        <v>4.87</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1029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690</v>
      </c>
      <c r="C15" s="188" t="s">
        <v>691</v>
      </c>
      <c r="D15" s="173" t="s">
        <v>366</v>
      </c>
      <c r="E15" s="174">
        <v>1</v>
      </c>
      <c r="F15" s="175"/>
      <c r="G15" s="176">
        <f>ROUND(E15*F15,2)</f>
        <v>0</v>
      </c>
      <c r="H15" s="175"/>
      <c r="I15" s="176">
        <f>ROUND(E15*H15,2)</f>
        <v>0</v>
      </c>
      <c r="J15" s="175"/>
      <c r="K15" s="176">
        <f>ROUND(E15*J15,2)</f>
        <v>0</v>
      </c>
      <c r="L15" s="176">
        <v>15</v>
      </c>
      <c r="M15" s="176">
        <f>G15*(1+L15/100)</f>
        <v>0</v>
      </c>
      <c r="N15" s="176">
        <v>1.7090000000000001E-2</v>
      </c>
      <c r="O15" s="176">
        <f>ROUND(E15*N15,2)</f>
        <v>0.02</v>
      </c>
      <c r="P15" s="176">
        <v>0</v>
      </c>
      <c r="Q15" s="176">
        <f>ROUND(E15*P15,2)</f>
        <v>0</v>
      </c>
      <c r="R15" s="176"/>
      <c r="S15" s="176" t="s">
        <v>311</v>
      </c>
      <c r="T15" s="177" t="s">
        <v>296</v>
      </c>
      <c r="U15" s="162">
        <v>1.29</v>
      </c>
      <c r="V15" s="162">
        <f>ROUND(E15*U15,2)</f>
        <v>1.29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04" t="s">
        <v>692</v>
      </c>
      <c r="D16" s="197"/>
      <c r="E16" s="198">
        <v>1</v>
      </c>
      <c r="F16" s="162"/>
      <c r="G16" s="162"/>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680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1">
        <v>4</v>
      </c>
      <c r="B17" s="172" t="s">
        <v>693</v>
      </c>
      <c r="C17" s="188" t="s">
        <v>694</v>
      </c>
      <c r="D17" s="173" t="s">
        <v>332</v>
      </c>
      <c r="E17" s="174">
        <v>11</v>
      </c>
      <c r="F17" s="175"/>
      <c r="G17" s="176">
        <f>ROUND(E17*F17,2)</f>
        <v>0</v>
      </c>
      <c r="H17" s="175"/>
      <c r="I17" s="176">
        <f>ROUND(E17*H17,2)</f>
        <v>0</v>
      </c>
      <c r="J17" s="175"/>
      <c r="K17" s="176">
        <f>ROUND(E17*J17,2)</f>
        <v>0</v>
      </c>
      <c r="L17" s="176">
        <v>15</v>
      </c>
      <c r="M17" s="176">
        <f>G17*(1+L17/100)</f>
        <v>0</v>
      </c>
      <c r="N17" s="176">
        <v>1.0200000000000001E-3</v>
      </c>
      <c r="O17" s="176">
        <f>ROUND(E17*N17,2)</f>
        <v>0.01</v>
      </c>
      <c r="P17" s="176">
        <v>0</v>
      </c>
      <c r="Q17" s="176">
        <f>ROUND(E17*P17,2)</f>
        <v>0</v>
      </c>
      <c r="R17" s="176"/>
      <c r="S17" s="176" t="s">
        <v>311</v>
      </c>
      <c r="T17" s="177" t="s">
        <v>297</v>
      </c>
      <c r="U17" s="162">
        <v>0.223</v>
      </c>
      <c r="V17" s="162">
        <f>ROUND(E17*U17,2)</f>
        <v>2.4500000000000002</v>
      </c>
      <c r="W17" s="162"/>
      <c r="X17" s="152"/>
      <c r="Y17" s="152"/>
      <c r="Z17" s="152"/>
      <c r="AA17" s="152"/>
      <c r="AB17" s="152"/>
      <c r="AC17" s="152"/>
      <c r="AD17" s="152"/>
      <c r="AE17" s="152"/>
      <c r="AF17" s="152"/>
      <c r="AG17" s="152" t="s">
        <v>324</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72" t="s">
        <v>695</v>
      </c>
      <c r="D18" s="273"/>
      <c r="E18" s="273"/>
      <c r="F18" s="273"/>
      <c r="G18" s="273"/>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329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04" t="s">
        <v>697</v>
      </c>
      <c r="D19" s="197"/>
      <c r="E19" s="198">
        <v>5</v>
      </c>
      <c r="F19" s="162"/>
      <c r="G19" s="162"/>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680</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698</v>
      </c>
      <c r="D20" s="197"/>
      <c r="E20" s="198">
        <v>6</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165" t="s">
        <v>291</v>
      </c>
      <c r="B21" s="166" t="s">
        <v>230</v>
      </c>
      <c r="C21" s="186" t="s">
        <v>231</v>
      </c>
      <c r="D21" s="167"/>
      <c r="E21" s="168"/>
      <c r="F21" s="169"/>
      <c r="G21" s="169">
        <f>SUMIF(AG22:AG56,"&lt;&gt;NOR",G22:G56)</f>
        <v>0</v>
      </c>
      <c r="H21" s="169"/>
      <c r="I21" s="169">
        <f>SUM(I22:I56)</f>
        <v>0</v>
      </c>
      <c r="J21" s="169"/>
      <c r="K21" s="169">
        <f>SUM(K22:K56)</f>
        <v>0</v>
      </c>
      <c r="L21" s="169"/>
      <c r="M21" s="169">
        <f>SUM(M22:M56)</f>
        <v>0</v>
      </c>
      <c r="N21" s="169"/>
      <c r="O21" s="169">
        <f>SUM(O22:O56)</f>
        <v>0.39000000000000012</v>
      </c>
      <c r="P21" s="169"/>
      <c r="Q21" s="169">
        <f>SUM(Q22:Q56)</f>
        <v>0</v>
      </c>
      <c r="R21" s="169"/>
      <c r="S21" s="169"/>
      <c r="T21" s="170"/>
      <c r="U21" s="164"/>
      <c r="V21" s="164">
        <f>SUM(V22:V56)</f>
        <v>16.560000000000002</v>
      </c>
      <c r="W21" s="164"/>
      <c r="AG21" t="s">
        <v>292</v>
      </c>
    </row>
    <row r="22" spans="1:60" outlineLevel="1" x14ac:dyDescent="0.2">
      <c r="A22" s="171">
        <v>5</v>
      </c>
      <c r="B22" s="172" t="s">
        <v>699</v>
      </c>
      <c r="C22" s="188" t="s">
        <v>700</v>
      </c>
      <c r="D22" s="173" t="s">
        <v>366</v>
      </c>
      <c r="E22" s="174">
        <v>12</v>
      </c>
      <c r="F22" s="175"/>
      <c r="G22" s="176">
        <f>ROUND(E22*F22,2)</f>
        <v>0</v>
      </c>
      <c r="H22" s="175"/>
      <c r="I22" s="176">
        <f>ROUND(E22*H22,2)</f>
        <v>0</v>
      </c>
      <c r="J22" s="175"/>
      <c r="K22" s="176">
        <f>ROUND(E22*J22,2)</f>
        <v>0</v>
      </c>
      <c r="L22" s="176">
        <v>15</v>
      </c>
      <c r="M22" s="176">
        <f>G22*(1+L22/100)</f>
        <v>0</v>
      </c>
      <c r="N22" s="176">
        <v>3.2000000000000002E-3</v>
      </c>
      <c r="O22" s="176">
        <f>ROUND(E22*N22,2)</f>
        <v>0.04</v>
      </c>
      <c r="P22" s="176">
        <v>0</v>
      </c>
      <c r="Q22" s="176">
        <f>ROUND(E22*P22,2)</f>
        <v>0</v>
      </c>
      <c r="R22" s="176" t="s">
        <v>676</v>
      </c>
      <c r="S22" s="176" t="s">
        <v>296</v>
      </c>
      <c r="T22" s="177" t="s">
        <v>296</v>
      </c>
      <c r="U22" s="162">
        <v>0.22498000000000001</v>
      </c>
      <c r="V22" s="162">
        <f>ROUND(E22*U22,2)</f>
        <v>2.7</v>
      </c>
      <c r="W22" s="162"/>
      <c r="X22" s="152"/>
      <c r="Y22" s="152"/>
      <c r="Z22" s="152"/>
      <c r="AA22" s="152"/>
      <c r="AB22" s="152"/>
      <c r="AC22" s="152"/>
      <c r="AD22" s="152"/>
      <c r="AE22" s="152"/>
      <c r="AF22" s="152"/>
      <c r="AG22" s="152" t="s">
        <v>324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74" t="s">
        <v>701</v>
      </c>
      <c r="D23" s="275"/>
      <c r="E23" s="275"/>
      <c r="F23" s="275"/>
      <c r="G23" s="275"/>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678</v>
      </c>
      <c r="AH23" s="152"/>
      <c r="AI23" s="152"/>
      <c r="AJ23" s="152"/>
      <c r="AK23" s="152"/>
      <c r="AL23" s="152"/>
      <c r="AM23" s="152"/>
      <c r="AN23" s="152"/>
      <c r="AO23" s="152"/>
      <c r="AP23" s="152"/>
      <c r="AQ23" s="152"/>
      <c r="AR23" s="152"/>
      <c r="AS23" s="152"/>
      <c r="AT23" s="152"/>
      <c r="AU23" s="152"/>
      <c r="AV23" s="152"/>
      <c r="AW23" s="152"/>
      <c r="AX23" s="152"/>
      <c r="AY23" s="152"/>
      <c r="AZ23" s="152"/>
      <c r="BA23" s="195" t="str">
        <f>C23</f>
        <v>jakoukoliv maltou, z pomocného pracovního lešení o výšce podlahy do 1900 mm a pro zatížení do 1,5 kPa,</v>
      </c>
      <c r="BB23" s="152"/>
      <c r="BC23" s="152"/>
      <c r="BD23" s="152"/>
      <c r="BE23" s="152"/>
      <c r="BF23" s="152"/>
      <c r="BG23" s="152"/>
      <c r="BH23" s="152"/>
    </row>
    <row r="24" spans="1:60" outlineLevel="1" x14ac:dyDescent="0.2">
      <c r="A24" s="159"/>
      <c r="B24" s="160"/>
      <c r="C24" s="204" t="s">
        <v>702</v>
      </c>
      <c r="D24" s="197"/>
      <c r="E24" s="198">
        <v>12</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1">
        <v>6</v>
      </c>
      <c r="B25" s="172" t="s">
        <v>703</v>
      </c>
      <c r="C25" s="188" t="s">
        <v>704</v>
      </c>
      <c r="D25" s="173" t="s">
        <v>366</v>
      </c>
      <c r="E25" s="174">
        <v>2</v>
      </c>
      <c r="F25" s="175"/>
      <c r="G25" s="176">
        <f>ROUND(E25*F25,2)</f>
        <v>0</v>
      </c>
      <c r="H25" s="175"/>
      <c r="I25" s="176">
        <f>ROUND(E25*H25,2)</f>
        <v>0</v>
      </c>
      <c r="J25" s="175"/>
      <c r="K25" s="176">
        <f>ROUND(E25*J25,2)</f>
        <v>0</v>
      </c>
      <c r="L25" s="176">
        <v>15</v>
      </c>
      <c r="M25" s="176">
        <f>G25*(1+L25/100)</f>
        <v>0</v>
      </c>
      <c r="N25" s="176">
        <v>3.5620000000000006E-2</v>
      </c>
      <c r="O25" s="176">
        <f>ROUND(E25*N25,2)</f>
        <v>7.0000000000000007E-2</v>
      </c>
      <c r="P25" s="176">
        <v>0</v>
      </c>
      <c r="Q25" s="176">
        <f>ROUND(E25*P25,2)</f>
        <v>0</v>
      </c>
      <c r="R25" s="176" t="s">
        <v>676</v>
      </c>
      <c r="S25" s="176" t="s">
        <v>296</v>
      </c>
      <c r="T25" s="177" t="s">
        <v>296</v>
      </c>
      <c r="U25" s="162">
        <v>0.8829300000000001</v>
      </c>
      <c r="V25" s="162">
        <f>ROUND(E25*U25,2)</f>
        <v>1.77</v>
      </c>
      <c r="W25" s="162"/>
      <c r="X25" s="152"/>
      <c r="Y25" s="152"/>
      <c r="Z25" s="152"/>
      <c r="AA25" s="152"/>
      <c r="AB25" s="152"/>
      <c r="AC25" s="152"/>
      <c r="AD25" s="152"/>
      <c r="AE25" s="152"/>
      <c r="AF25" s="152"/>
      <c r="AG25" s="152" t="s">
        <v>324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74" t="s">
        <v>701</v>
      </c>
      <c r="D26" s="275"/>
      <c r="E26" s="275"/>
      <c r="F26" s="275"/>
      <c r="G26" s="275"/>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678</v>
      </c>
      <c r="AH26" s="152"/>
      <c r="AI26" s="152"/>
      <c r="AJ26" s="152"/>
      <c r="AK26" s="152"/>
      <c r="AL26" s="152"/>
      <c r="AM26" s="152"/>
      <c r="AN26" s="152"/>
      <c r="AO26" s="152"/>
      <c r="AP26" s="152"/>
      <c r="AQ26" s="152"/>
      <c r="AR26" s="152"/>
      <c r="AS26" s="152"/>
      <c r="AT26" s="152"/>
      <c r="AU26" s="152"/>
      <c r="AV26" s="152"/>
      <c r="AW26" s="152"/>
      <c r="AX26" s="152"/>
      <c r="AY26" s="152"/>
      <c r="AZ26" s="152"/>
      <c r="BA26" s="195" t="str">
        <f>C26</f>
        <v>jakoukoliv maltou, z pomocného pracovního lešení o výšce podlahy do 1900 mm a pro zatížení do 1,5 kPa,</v>
      </c>
      <c r="BB26" s="152"/>
      <c r="BC26" s="152"/>
      <c r="BD26" s="152"/>
      <c r="BE26" s="152"/>
      <c r="BF26" s="152"/>
      <c r="BG26" s="152"/>
      <c r="BH26" s="152"/>
    </row>
    <row r="27" spans="1:60" ht="22.5" outlineLevel="1" x14ac:dyDescent="0.2">
      <c r="A27" s="171">
        <v>7</v>
      </c>
      <c r="B27" s="172" t="s">
        <v>705</v>
      </c>
      <c r="C27" s="188" t="s">
        <v>706</v>
      </c>
      <c r="D27" s="173" t="s">
        <v>332</v>
      </c>
      <c r="E27" s="174">
        <v>26</v>
      </c>
      <c r="F27" s="175"/>
      <c r="G27" s="176">
        <f>ROUND(E27*F27,2)</f>
        <v>0</v>
      </c>
      <c r="H27" s="175"/>
      <c r="I27" s="176">
        <f>ROUND(E27*H27,2)</f>
        <v>0</v>
      </c>
      <c r="J27" s="175"/>
      <c r="K27" s="176">
        <f>ROUND(E27*J27,2)</f>
        <v>0</v>
      </c>
      <c r="L27" s="176">
        <v>15</v>
      </c>
      <c r="M27" s="176">
        <f>G27*(1+L27/100)</f>
        <v>0</v>
      </c>
      <c r="N27" s="176">
        <v>4.3300000000000005E-3</v>
      </c>
      <c r="O27" s="176">
        <f>ROUND(E27*N27,2)</f>
        <v>0.11</v>
      </c>
      <c r="P27" s="176">
        <v>0</v>
      </c>
      <c r="Q27" s="176">
        <f>ROUND(E27*P27,2)</f>
        <v>0</v>
      </c>
      <c r="R27" s="176" t="s">
        <v>676</v>
      </c>
      <c r="S27" s="176" t="s">
        <v>296</v>
      </c>
      <c r="T27" s="177" t="s">
        <v>296</v>
      </c>
      <c r="U27" s="162">
        <v>0.15200000000000002</v>
      </c>
      <c r="V27" s="162">
        <f>ROUND(E27*U27,2)</f>
        <v>3.95</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707</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04" t="s">
        <v>708</v>
      </c>
      <c r="D29" s="197"/>
      <c r="E29" s="198">
        <v>18</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4" t="s">
        <v>709</v>
      </c>
      <c r="D30" s="197"/>
      <c r="E30" s="198">
        <v>8</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71">
        <v>8</v>
      </c>
      <c r="B31" s="172" t="s">
        <v>710</v>
      </c>
      <c r="C31" s="188" t="s">
        <v>711</v>
      </c>
      <c r="D31" s="173" t="s">
        <v>404</v>
      </c>
      <c r="E31" s="174">
        <v>1.5</v>
      </c>
      <c r="F31" s="175"/>
      <c r="G31" s="176">
        <f>ROUND(E31*F31,2)</f>
        <v>0</v>
      </c>
      <c r="H31" s="175"/>
      <c r="I31" s="176">
        <f>ROUND(E31*H31,2)</f>
        <v>0</v>
      </c>
      <c r="J31" s="175"/>
      <c r="K31" s="176">
        <f>ROUND(E31*J31,2)</f>
        <v>0</v>
      </c>
      <c r="L31" s="176">
        <v>15</v>
      </c>
      <c r="M31" s="176">
        <f>G31*(1+L31/100)</f>
        <v>0</v>
      </c>
      <c r="N31" s="176">
        <v>3.8290000000000005E-2</v>
      </c>
      <c r="O31" s="176">
        <f>ROUND(E31*N31,2)</f>
        <v>0.06</v>
      </c>
      <c r="P31" s="176">
        <v>0</v>
      </c>
      <c r="Q31" s="176">
        <f>ROUND(E31*P31,2)</f>
        <v>0</v>
      </c>
      <c r="R31" s="176" t="s">
        <v>676</v>
      </c>
      <c r="S31" s="176" t="s">
        <v>296</v>
      </c>
      <c r="T31" s="177" t="s">
        <v>296</v>
      </c>
      <c r="U31" s="162">
        <v>1.8764100000000001</v>
      </c>
      <c r="V31" s="162">
        <f>ROUND(E31*U31,2)</f>
        <v>2.81</v>
      </c>
      <c r="W31" s="162"/>
      <c r="X31" s="152"/>
      <c r="Y31" s="152"/>
      <c r="Z31" s="152"/>
      <c r="AA31" s="152"/>
      <c r="AB31" s="152"/>
      <c r="AC31" s="152"/>
      <c r="AD31" s="152"/>
      <c r="AE31" s="152"/>
      <c r="AF31" s="152"/>
      <c r="AG31" s="152" t="s">
        <v>324</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74" t="s">
        <v>712</v>
      </c>
      <c r="D32" s="275"/>
      <c r="E32" s="275"/>
      <c r="F32" s="275"/>
      <c r="G32" s="275"/>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678</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5" t="s">
        <v>713</v>
      </c>
      <c r="D33" s="199"/>
      <c r="E33" s="200"/>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6" t="s">
        <v>714</v>
      </c>
      <c r="D34" s="199"/>
      <c r="E34" s="200">
        <v>5</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2</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6" t="s">
        <v>715</v>
      </c>
      <c r="D35" s="199"/>
      <c r="E35" s="200">
        <v>5</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2</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07" t="s">
        <v>716</v>
      </c>
      <c r="D36" s="201"/>
      <c r="E36" s="202">
        <v>10</v>
      </c>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v>3</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05" t="s">
        <v>717</v>
      </c>
      <c r="D37" s="199"/>
      <c r="E37" s="200"/>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680</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4" t="s">
        <v>718</v>
      </c>
      <c r="D38" s="197"/>
      <c r="E38" s="198">
        <v>1.5</v>
      </c>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v>0</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71">
        <v>9</v>
      </c>
      <c r="B39" s="172" t="s">
        <v>719</v>
      </c>
      <c r="C39" s="188" t="s">
        <v>720</v>
      </c>
      <c r="D39" s="173" t="s">
        <v>404</v>
      </c>
      <c r="E39" s="174">
        <v>0.875</v>
      </c>
      <c r="F39" s="175"/>
      <c r="G39" s="176">
        <f>ROUND(E39*F39,2)</f>
        <v>0</v>
      </c>
      <c r="H39" s="175"/>
      <c r="I39" s="176">
        <f>ROUND(E39*H39,2)</f>
        <v>0</v>
      </c>
      <c r="J39" s="175"/>
      <c r="K39" s="176">
        <f>ROUND(E39*J39,2)</f>
        <v>0</v>
      </c>
      <c r="L39" s="176">
        <v>15</v>
      </c>
      <c r="M39" s="176">
        <f>G39*(1+L39/100)</f>
        <v>0</v>
      </c>
      <c r="N39" s="176">
        <v>3.6070000000000005E-2</v>
      </c>
      <c r="O39" s="176">
        <f>ROUND(E39*N39,2)</f>
        <v>0.03</v>
      </c>
      <c r="P39" s="176">
        <v>0</v>
      </c>
      <c r="Q39" s="176">
        <f>ROUND(E39*P39,2)</f>
        <v>0</v>
      </c>
      <c r="R39" s="176" t="s">
        <v>676</v>
      </c>
      <c r="S39" s="176" t="s">
        <v>296</v>
      </c>
      <c r="T39" s="177" t="s">
        <v>296</v>
      </c>
      <c r="U39" s="162">
        <v>1.5803600000000002</v>
      </c>
      <c r="V39" s="162">
        <f>ROUND(E39*U39,2)</f>
        <v>1.38</v>
      </c>
      <c r="W39" s="162"/>
      <c r="X39" s="152"/>
      <c r="Y39" s="152"/>
      <c r="Z39" s="152"/>
      <c r="AA39" s="152"/>
      <c r="AB39" s="152"/>
      <c r="AC39" s="152"/>
      <c r="AD39" s="152"/>
      <c r="AE39" s="152"/>
      <c r="AF39" s="152"/>
      <c r="AG39" s="152" t="s">
        <v>324</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74" t="s">
        <v>712</v>
      </c>
      <c r="D40" s="275"/>
      <c r="E40" s="275"/>
      <c r="F40" s="275"/>
      <c r="G40" s="275"/>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678</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5" t="s">
        <v>713</v>
      </c>
      <c r="D41" s="199"/>
      <c r="E41" s="200"/>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6" t="s">
        <v>721</v>
      </c>
      <c r="D42" s="199"/>
      <c r="E42" s="200">
        <v>2</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2</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6" t="s">
        <v>722</v>
      </c>
      <c r="D43" s="199"/>
      <c r="E43" s="200">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2</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7" t="s">
        <v>716</v>
      </c>
      <c r="D44" s="201"/>
      <c r="E44" s="202">
        <v>3.5</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3</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5" t="s">
        <v>717</v>
      </c>
      <c r="D45" s="199"/>
      <c r="E45" s="200"/>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4" t="s">
        <v>723</v>
      </c>
      <c r="D46" s="197"/>
      <c r="E46" s="198">
        <v>0.875</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ht="22.5" outlineLevel="1" x14ac:dyDescent="0.2">
      <c r="A47" s="171">
        <v>10</v>
      </c>
      <c r="B47" s="172" t="s">
        <v>724</v>
      </c>
      <c r="C47" s="188" t="s">
        <v>725</v>
      </c>
      <c r="D47" s="173" t="s">
        <v>404</v>
      </c>
      <c r="E47" s="174">
        <v>5.6400000000000006</v>
      </c>
      <c r="F47" s="175"/>
      <c r="G47" s="176">
        <f>ROUND(E47*F47,2)</f>
        <v>0</v>
      </c>
      <c r="H47" s="175"/>
      <c r="I47" s="176">
        <f>ROUND(E47*H47,2)</f>
        <v>0</v>
      </c>
      <c r="J47" s="175"/>
      <c r="K47" s="176">
        <f>ROUND(E47*J47,2)</f>
        <v>0</v>
      </c>
      <c r="L47" s="176">
        <v>15</v>
      </c>
      <c r="M47" s="176">
        <f>G47*(1+L47/100)</f>
        <v>0</v>
      </c>
      <c r="N47" s="176">
        <v>3.6700000000000001E-3</v>
      </c>
      <c r="O47" s="176">
        <f>ROUND(E47*N47,2)</f>
        <v>0.02</v>
      </c>
      <c r="P47" s="176">
        <v>0</v>
      </c>
      <c r="Q47" s="176">
        <f>ROUND(E47*P47,2)</f>
        <v>0</v>
      </c>
      <c r="R47" s="176" t="s">
        <v>686</v>
      </c>
      <c r="S47" s="176" t="s">
        <v>296</v>
      </c>
      <c r="T47" s="177" t="s">
        <v>296</v>
      </c>
      <c r="U47" s="162">
        <v>0.36200000000000004</v>
      </c>
      <c r="V47" s="162">
        <f>ROUND(E47*U47,2)</f>
        <v>2.04</v>
      </c>
      <c r="W47" s="162"/>
      <c r="X47" s="152"/>
      <c r="Y47" s="152"/>
      <c r="Z47" s="152"/>
      <c r="AA47" s="152"/>
      <c r="AB47" s="152"/>
      <c r="AC47" s="152"/>
      <c r="AD47" s="152"/>
      <c r="AE47" s="152"/>
      <c r="AF47" s="152"/>
      <c r="AG47" s="152" t="s">
        <v>324</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4" t="s">
        <v>1030</v>
      </c>
      <c r="D48" s="197"/>
      <c r="E48" s="198">
        <v>1.6800000000000002</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0</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4" t="s">
        <v>1031</v>
      </c>
      <c r="D49" s="197"/>
      <c r="E49" s="198">
        <v>3.9600000000000004</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11</v>
      </c>
      <c r="B50" s="172" t="s">
        <v>729</v>
      </c>
      <c r="C50" s="188" t="s">
        <v>730</v>
      </c>
      <c r="D50" s="173" t="s">
        <v>404</v>
      </c>
      <c r="E50" s="174">
        <v>21.740000000000002</v>
      </c>
      <c r="F50" s="175"/>
      <c r="G50" s="176">
        <f>ROUND(E50*F50,2)</f>
        <v>0</v>
      </c>
      <c r="H50" s="175"/>
      <c r="I50" s="176">
        <f>ROUND(E50*H50,2)</f>
        <v>0</v>
      </c>
      <c r="J50" s="175"/>
      <c r="K50" s="176">
        <f>ROUND(E50*J50,2)</f>
        <v>0</v>
      </c>
      <c r="L50" s="176">
        <v>15</v>
      </c>
      <c r="M50" s="176">
        <f>G50*(1+L50/100)</f>
        <v>0</v>
      </c>
      <c r="N50" s="176">
        <v>1.4800000000000002E-3</v>
      </c>
      <c r="O50" s="176">
        <f>ROUND(E50*N50,2)</f>
        <v>0.03</v>
      </c>
      <c r="P50" s="176">
        <v>0</v>
      </c>
      <c r="Q50" s="176">
        <f>ROUND(E50*P50,2)</f>
        <v>0</v>
      </c>
      <c r="R50" s="176"/>
      <c r="S50" s="176" t="s">
        <v>311</v>
      </c>
      <c r="T50" s="177" t="s">
        <v>296</v>
      </c>
      <c r="U50" s="162">
        <v>5.6000000000000001E-2</v>
      </c>
      <c r="V50" s="162">
        <f>ROUND(E50*U50,2)</f>
        <v>1.22</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1032</v>
      </c>
      <c r="D51" s="197"/>
      <c r="E51" s="198">
        <v>10.75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04" t="s">
        <v>1033</v>
      </c>
      <c r="D52" s="197"/>
      <c r="E52" s="198">
        <v>17</v>
      </c>
      <c r="F52" s="162"/>
      <c r="G52" s="162"/>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680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1034</v>
      </c>
      <c r="D53" s="197"/>
      <c r="E53" s="198">
        <v>-6.01</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71">
        <v>12</v>
      </c>
      <c r="B54" s="172" t="s">
        <v>735</v>
      </c>
      <c r="C54" s="188" t="s">
        <v>736</v>
      </c>
      <c r="D54" s="173" t="s">
        <v>332</v>
      </c>
      <c r="E54" s="174">
        <v>3.5</v>
      </c>
      <c r="F54" s="175"/>
      <c r="G54" s="176">
        <f>ROUND(E54*F54,2)</f>
        <v>0</v>
      </c>
      <c r="H54" s="175"/>
      <c r="I54" s="176">
        <f>ROUND(E54*H54,2)</f>
        <v>0</v>
      </c>
      <c r="J54" s="175"/>
      <c r="K54" s="176">
        <f>ROUND(E54*J54,2)</f>
        <v>0</v>
      </c>
      <c r="L54" s="176">
        <v>15</v>
      </c>
      <c r="M54" s="176">
        <f>G54*(1+L54/100)</f>
        <v>0</v>
      </c>
      <c r="N54" s="176">
        <v>8.490000000000001E-3</v>
      </c>
      <c r="O54" s="176">
        <f>ROUND(E54*N54,2)</f>
        <v>0.03</v>
      </c>
      <c r="P54" s="176">
        <v>0</v>
      </c>
      <c r="Q54" s="176">
        <f>ROUND(E54*P54,2)</f>
        <v>0</v>
      </c>
      <c r="R54" s="176"/>
      <c r="S54" s="176" t="s">
        <v>311</v>
      </c>
      <c r="T54" s="177" t="s">
        <v>297</v>
      </c>
      <c r="U54" s="162">
        <v>0.19700000000000001</v>
      </c>
      <c r="V54" s="162">
        <f>ROUND(E54*U54,2)</f>
        <v>0.69</v>
      </c>
      <c r="W54" s="162"/>
      <c r="X54" s="152"/>
      <c r="Y54" s="152"/>
      <c r="Z54" s="152"/>
      <c r="AA54" s="152"/>
      <c r="AB54" s="152"/>
      <c r="AC54" s="152"/>
      <c r="AD54" s="152"/>
      <c r="AE54" s="152"/>
      <c r="AF54" s="152"/>
      <c r="AG54" s="152" t="s">
        <v>324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737</v>
      </c>
      <c r="D55" s="197"/>
      <c r="E55" s="198">
        <v>2</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738</v>
      </c>
      <c r="D56" s="197"/>
      <c r="E56" s="198">
        <v>1.5</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165" t="s">
        <v>291</v>
      </c>
      <c r="B57" s="166" t="s">
        <v>232</v>
      </c>
      <c r="C57" s="186" t="s">
        <v>233</v>
      </c>
      <c r="D57" s="167"/>
      <c r="E57" s="168"/>
      <c r="F57" s="169"/>
      <c r="G57" s="169">
        <f>SUMIF(AG58:AG60,"&lt;&gt;NOR",G58:G60)</f>
        <v>0</v>
      </c>
      <c r="H57" s="169"/>
      <c r="I57" s="169">
        <f>SUM(I58:I60)</f>
        <v>0</v>
      </c>
      <c r="J57" s="169"/>
      <c r="K57" s="169">
        <f>SUM(K58:K60)</f>
        <v>0</v>
      </c>
      <c r="L57" s="169"/>
      <c r="M57" s="169">
        <f>SUM(M58:M60)</f>
        <v>0</v>
      </c>
      <c r="N57" s="169"/>
      <c r="O57" s="169">
        <f>SUM(O58:O60)</f>
        <v>0.03</v>
      </c>
      <c r="P57" s="169"/>
      <c r="Q57" s="169">
        <f>SUM(Q58:Q60)</f>
        <v>0</v>
      </c>
      <c r="R57" s="169"/>
      <c r="S57" s="169"/>
      <c r="T57" s="170"/>
      <c r="U57" s="164"/>
      <c r="V57" s="164">
        <f>SUM(V58:V60)</f>
        <v>2.65</v>
      </c>
      <c r="W57" s="164"/>
      <c r="AG57" t="s">
        <v>292</v>
      </c>
    </row>
    <row r="58" spans="1:60" outlineLevel="1" x14ac:dyDescent="0.2">
      <c r="A58" s="171">
        <v>13</v>
      </c>
      <c r="B58" s="172" t="s">
        <v>743</v>
      </c>
      <c r="C58" s="188" t="s">
        <v>744</v>
      </c>
      <c r="D58" s="173" t="s">
        <v>404</v>
      </c>
      <c r="E58" s="174">
        <v>7.74</v>
      </c>
      <c r="F58" s="175"/>
      <c r="G58" s="176">
        <f>ROUND(E58*F58,2)</f>
        <v>0</v>
      </c>
      <c r="H58" s="175"/>
      <c r="I58" s="176">
        <f>ROUND(E58*H58,2)</f>
        <v>0</v>
      </c>
      <c r="J58" s="175"/>
      <c r="K58" s="176">
        <f>ROUND(E58*J58,2)</f>
        <v>0</v>
      </c>
      <c r="L58" s="176">
        <v>15</v>
      </c>
      <c r="M58" s="176">
        <f>G58*(1+L58/100)</f>
        <v>0</v>
      </c>
      <c r="N58" s="176">
        <v>3.7500000000000003E-3</v>
      </c>
      <c r="O58" s="176">
        <f>ROUND(E58*N58,2)</f>
        <v>0.03</v>
      </c>
      <c r="P58" s="176">
        <v>0</v>
      </c>
      <c r="Q58" s="176">
        <f>ROUND(E58*P58,2)</f>
        <v>0</v>
      </c>
      <c r="R58" s="176"/>
      <c r="S58" s="176" t="s">
        <v>311</v>
      </c>
      <c r="T58" s="177" t="s">
        <v>296</v>
      </c>
      <c r="U58" s="162">
        <v>0.34200000000000003</v>
      </c>
      <c r="V58" s="162">
        <f>ROUND(E58*U58,2)</f>
        <v>2.65</v>
      </c>
      <c r="W58" s="162"/>
      <c r="X58" s="152"/>
      <c r="Y58" s="152"/>
      <c r="Z58" s="152"/>
      <c r="AA58" s="152"/>
      <c r="AB58" s="152"/>
      <c r="AC58" s="152"/>
      <c r="AD58" s="152"/>
      <c r="AE58" s="152"/>
      <c r="AF58" s="152"/>
      <c r="AG58" s="152" t="s">
        <v>324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1035</v>
      </c>
      <c r="D59" s="197"/>
      <c r="E59" s="198">
        <v>1.125</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1036</v>
      </c>
      <c r="D60" s="197"/>
      <c r="E60" s="198">
        <v>6.6150000000000002</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x14ac:dyDescent="0.2">
      <c r="A61" s="165" t="s">
        <v>291</v>
      </c>
      <c r="B61" s="166" t="s">
        <v>234</v>
      </c>
      <c r="C61" s="186" t="s">
        <v>235</v>
      </c>
      <c r="D61" s="167"/>
      <c r="E61" s="168"/>
      <c r="F61" s="169"/>
      <c r="G61" s="169">
        <f>SUMIF(AG62:AG82,"&lt;&gt;NOR",G62:G82)</f>
        <v>0</v>
      </c>
      <c r="H61" s="169"/>
      <c r="I61" s="169">
        <f>SUM(I62:I82)</f>
        <v>0</v>
      </c>
      <c r="J61" s="169"/>
      <c r="K61" s="169">
        <f>SUM(K62:K82)</f>
        <v>0</v>
      </c>
      <c r="L61" s="169"/>
      <c r="M61" s="169">
        <f>SUM(M62:M82)</f>
        <v>0</v>
      </c>
      <c r="N61" s="169"/>
      <c r="O61" s="169">
        <f>SUM(O62:O82)</f>
        <v>0</v>
      </c>
      <c r="P61" s="169"/>
      <c r="Q61" s="169">
        <f>SUM(Q62:Q82)</f>
        <v>0.79</v>
      </c>
      <c r="R61" s="169"/>
      <c r="S61" s="169"/>
      <c r="T61" s="170"/>
      <c r="U61" s="164"/>
      <c r="V61" s="164">
        <f>SUM(V62:V82)</f>
        <v>14.310000000000002</v>
      </c>
      <c r="W61" s="164"/>
      <c r="AG61" t="s">
        <v>292</v>
      </c>
    </row>
    <row r="62" spans="1:60" outlineLevel="1" x14ac:dyDescent="0.2">
      <c r="A62" s="171">
        <v>14</v>
      </c>
      <c r="B62" s="172" t="s">
        <v>752</v>
      </c>
      <c r="C62" s="188" t="s">
        <v>753</v>
      </c>
      <c r="D62" s="173" t="s">
        <v>404</v>
      </c>
      <c r="E62" s="174">
        <v>1.125</v>
      </c>
      <c r="F62" s="175"/>
      <c r="G62" s="176">
        <f>ROUND(E62*F62,2)</f>
        <v>0</v>
      </c>
      <c r="H62" s="175"/>
      <c r="I62" s="176">
        <f>ROUND(E62*H62,2)</f>
        <v>0</v>
      </c>
      <c r="J62" s="175"/>
      <c r="K62" s="176">
        <f>ROUND(E62*J62,2)</f>
        <v>0</v>
      </c>
      <c r="L62" s="176">
        <v>15</v>
      </c>
      <c r="M62" s="176">
        <f>G62*(1+L62/100)</f>
        <v>0</v>
      </c>
      <c r="N62" s="176">
        <v>0</v>
      </c>
      <c r="O62" s="176">
        <f>ROUND(E62*N62,2)</f>
        <v>0</v>
      </c>
      <c r="P62" s="176">
        <v>0.02</v>
      </c>
      <c r="Q62" s="176">
        <f>ROUND(E62*P62,2)</f>
        <v>0.02</v>
      </c>
      <c r="R62" s="176" t="s">
        <v>749</v>
      </c>
      <c r="S62" s="176" t="s">
        <v>296</v>
      </c>
      <c r="T62" s="177" t="s">
        <v>296</v>
      </c>
      <c r="U62" s="162">
        <v>0.23</v>
      </c>
      <c r="V62" s="162">
        <f>ROUND(E62*U62,2)</f>
        <v>0.26</v>
      </c>
      <c r="W62" s="162"/>
      <c r="X62" s="152"/>
      <c r="Y62" s="152"/>
      <c r="Z62" s="152"/>
      <c r="AA62" s="152"/>
      <c r="AB62" s="152"/>
      <c r="AC62" s="152"/>
      <c r="AD62" s="152"/>
      <c r="AE62" s="152"/>
      <c r="AF62" s="152"/>
      <c r="AG62" s="152" t="s">
        <v>324</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74" t="s">
        <v>754</v>
      </c>
      <c r="D63" s="275"/>
      <c r="E63" s="275"/>
      <c r="F63" s="275"/>
      <c r="G63" s="275"/>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678</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04" t="s">
        <v>755</v>
      </c>
      <c r="D64" s="197"/>
      <c r="E64" s="198">
        <v>1.125</v>
      </c>
      <c r="F64" s="162"/>
      <c r="G64" s="162"/>
      <c r="H64" s="162"/>
      <c r="I64" s="162"/>
      <c r="J64" s="162"/>
      <c r="K64" s="162"/>
      <c r="L64" s="162"/>
      <c r="M64" s="162"/>
      <c r="N64" s="162"/>
      <c r="O64" s="162"/>
      <c r="P64" s="162"/>
      <c r="Q64" s="162"/>
      <c r="R64" s="162"/>
      <c r="S64" s="162"/>
      <c r="T64" s="162"/>
      <c r="U64" s="162"/>
      <c r="V64" s="162"/>
      <c r="W64" s="162"/>
      <c r="X64" s="152"/>
      <c r="Y64" s="152"/>
      <c r="Z64" s="152"/>
      <c r="AA64" s="152"/>
      <c r="AB64" s="152"/>
      <c r="AC64" s="152"/>
      <c r="AD64" s="152"/>
      <c r="AE64" s="152"/>
      <c r="AF64" s="152"/>
      <c r="AG64" s="152" t="s">
        <v>680</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71">
        <v>15</v>
      </c>
      <c r="B65" s="172" t="s">
        <v>757</v>
      </c>
      <c r="C65" s="188" t="s">
        <v>758</v>
      </c>
      <c r="D65" s="173" t="s">
        <v>332</v>
      </c>
      <c r="E65" s="174">
        <v>3.7</v>
      </c>
      <c r="F65" s="175"/>
      <c r="G65" s="176">
        <f>ROUND(E65*F65,2)</f>
        <v>0</v>
      </c>
      <c r="H65" s="175"/>
      <c r="I65" s="176">
        <f>ROUND(E65*H65,2)</f>
        <v>0</v>
      </c>
      <c r="J65" s="175"/>
      <c r="K65" s="176">
        <f>ROUND(E65*J65,2)</f>
        <v>0</v>
      </c>
      <c r="L65" s="176">
        <v>15</v>
      </c>
      <c r="M65" s="176">
        <f>G65*(1+L65/100)</f>
        <v>0</v>
      </c>
      <c r="N65" s="176">
        <v>0</v>
      </c>
      <c r="O65" s="176">
        <f>ROUND(E65*N65,2)</f>
        <v>0</v>
      </c>
      <c r="P65" s="176">
        <v>4.0000000000000002E-4</v>
      </c>
      <c r="Q65" s="176">
        <f>ROUND(E65*P65,2)</f>
        <v>0</v>
      </c>
      <c r="R65" s="176" t="s">
        <v>749</v>
      </c>
      <c r="S65" s="176" t="s">
        <v>296</v>
      </c>
      <c r="T65" s="177" t="s">
        <v>296</v>
      </c>
      <c r="U65" s="162">
        <v>7.0000000000000007E-2</v>
      </c>
      <c r="V65" s="162">
        <f>ROUND(E65*U65,2)</f>
        <v>0.26</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1037</v>
      </c>
      <c r="D66" s="197"/>
      <c r="E66" s="198">
        <v>3.7</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16</v>
      </c>
      <c r="B67" s="172" t="s">
        <v>760</v>
      </c>
      <c r="C67" s="188" t="s">
        <v>761</v>
      </c>
      <c r="D67" s="173" t="s">
        <v>332</v>
      </c>
      <c r="E67" s="174">
        <v>5</v>
      </c>
      <c r="F67" s="175"/>
      <c r="G67" s="176">
        <f>ROUND(E67*F67,2)</f>
        <v>0</v>
      </c>
      <c r="H67" s="175"/>
      <c r="I67" s="176">
        <f>ROUND(E67*H67,2)</f>
        <v>0</v>
      </c>
      <c r="J67" s="175"/>
      <c r="K67" s="176">
        <f>ROUND(E67*J67,2)</f>
        <v>0</v>
      </c>
      <c r="L67" s="176">
        <v>15</v>
      </c>
      <c r="M67" s="176">
        <f>G67*(1+L67/100)</f>
        <v>0</v>
      </c>
      <c r="N67" s="176">
        <v>0</v>
      </c>
      <c r="O67" s="176">
        <f>ROUND(E67*N67,2)</f>
        <v>0</v>
      </c>
      <c r="P67" s="176">
        <v>4.6000000000000001E-4</v>
      </c>
      <c r="Q67" s="176">
        <f>ROUND(E67*P67,2)</f>
        <v>0</v>
      </c>
      <c r="R67" s="176" t="s">
        <v>749</v>
      </c>
      <c r="S67" s="176" t="s">
        <v>296</v>
      </c>
      <c r="T67" s="177" t="s">
        <v>296</v>
      </c>
      <c r="U67" s="162">
        <v>0.81</v>
      </c>
      <c r="V67" s="162">
        <f>ROUND(E67*U67,2)</f>
        <v>4.05</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1038</v>
      </c>
      <c r="D68" s="197"/>
      <c r="E68" s="198">
        <v>5</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ht="33.75" outlineLevel="1" x14ac:dyDescent="0.2">
      <c r="A69" s="171">
        <v>17</v>
      </c>
      <c r="B69" s="172" t="s">
        <v>763</v>
      </c>
      <c r="C69" s="188" t="s">
        <v>764</v>
      </c>
      <c r="D69" s="173" t="s">
        <v>404</v>
      </c>
      <c r="E69" s="174">
        <v>0.75</v>
      </c>
      <c r="F69" s="175"/>
      <c r="G69" s="176">
        <f>ROUND(E69*F69,2)</f>
        <v>0</v>
      </c>
      <c r="H69" s="175"/>
      <c r="I69" s="176">
        <f>ROUND(E69*H69,2)</f>
        <v>0</v>
      </c>
      <c r="J69" s="175"/>
      <c r="K69" s="176">
        <f>ROUND(E69*J69,2)</f>
        <v>0</v>
      </c>
      <c r="L69" s="176">
        <v>15</v>
      </c>
      <c r="M69" s="176">
        <f>G69*(1+L69/100)</f>
        <v>0</v>
      </c>
      <c r="N69" s="176">
        <v>5.4000000000000001E-4</v>
      </c>
      <c r="O69" s="176">
        <f>ROUND(E69*N69,2)</f>
        <v>0</v>
      </c>
      <c r="P69" s="176">
        <v>0.18000000000000002</v>
      </c>
      <c r="Q69" s="176">
        <f>ROUND(E69*P69,2)</f>
        <v>0.14000000000000001</v>
      </c>
      <c r="R69" s="176" t="s">
        <v>749</v>
      </c>
      <c r="S69" s="176" t="s">
        <v>296</v>
      </c>
      <c r="T69" s="177" t="s">
        <v>296</v>
      </c>
      <c r="U69" s="162">
        <v>0.30900000000000005</v>
      </c>
      <c r="V69" s="162">
        <f>ROUND(E69*U69,2)</f>
        <v>0.23</v>
      </c>
      <c r="W69" s="162"/>
      <c r="X69" s="152"/>
      <c r="Y69" s="152"/>
      <c r="Z69" s="152"/>
      <c r="AA69" s="152"/>
      <c r="AB69" s="152"/>
      <c r="AC69" s="152"/>
      <c r="AD69" s="152"/>
      <c r="AE69" s="152"/>
      <c r="AF69" s="152"/>
      <c r="AG69" s="152" t="s">
        <v>324</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74" t="s">
        <v>765</v>
      </c>
      <c r="D70" s="275"/>
      <c r="E70" s="275"/>
      <c r="F70" s="275"/>
      <c r="G70" s="275"/>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678</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04" t="s">
        <v>1039</v>
      </c>
      <c r="D71" s="197"/>
      <c r="E71" s="198">
        <v>0.75</v>
      </c>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680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33.75" outlineLevel="1" x14ac:dyDescent="0.2">
      <c r="A72" s="171">
        <v>18</v>
      </c>
      <c r="B72" s="172" t="s">
        <v>763</v>
      </c>
      <c r="C72" s="188" t="s">
        <v>764</v>
      </c>
      <c r="D72" s="173" t="s">
        <v>404</v>
      </c>
      <c r="E72" s="174">
        <v>2.7</v>
      </c>
      <c r="F72" s="175"/>
      <c r="G72" s="176">
        <f>ROUND(E72*F72,2)</f>
        <v>0</v>
      </c>
      <c r="H72" s="175"/>
      <c r="I72" s="176">
        <f>ROUND(E72*H72,2)</f>
        <v>0</v>
      </c>
      <c r="J72" s="175"/>
      <c r="K72" s="176">
        <f>ROUND(E72*J72,2)</f>
        <v>0</v>
      </c>
      <c r="L72" s="176">
        <v>15</v>
      </c>
      <c r="M72" s="176">
        <f>G72*(1+L72/100)</f>
        <v>0</v>
      </c>
      <c r="N72" s="176">
        <v>5.4000000000000001E-4</v>
      </c>
      <c r="O72" s="176">
        <f>ROUND(E72*N72,2)</f>
        <v>0</v>
      </c>
      <c r="P72" s="176">
        <v>0.18000000000000002</v>
      </c>
      <c r="Q72" s="176">
        <f>ROUND(E72*P72,2)</f>
        <v>0.49</v>
      </c>
      <c r="R72" s="176" t="s">
        <v>749</v>
      </c>
      <c r="S72" s="176" t="s">
        <v>296</v>
      </c>
      <c r="T72" s="177" t="s">
        <v>296</v>
      </c>
      <c r="U72" s="162">
        <v>0.30900000000000005</v>
      </c>
      <c r="V72" s="162">
        <f>ROUND(E72*U72,2)</f>
        <v>0.83</v>
      </c>
      <c r="W72" s="162"/>
      <c r="X72" s="152"/>
      <c r="Y72" s="152"/>
      <c r="Z72" s="152"/>
      <c r="AA72" s="152"/>
      <c r="AB72" s="152"/>
      <c r="AC72" s="152"/>
      <c r="AD72" s="152"/>
      <c r="AE72" s="152"/>
      <c r="AF72" s="152"/>
      <c r="AG72" s="152" t="s">
        <v>324</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4" t="s">
        <v>765</v>
      </c>
      <c r="D73" s="275"/>
      <c r="E73" s="275"/>
      <c r="F73" s="275"/>
      <c r="G73" s="275"/>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678</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04" t="s">
        <v>959</v>
      </c>
      <c r="D74" s="197"/>
      <c r="E74" s="198">
        <v>2.7</v>
      </c>
      <c r="F74" s="162"/>
      <c r="G74" s="162"/>
      <c r="H74" s="162"/>
      <c r="I74" s="162"/>
      <c r="J74" s="162"/>
      <c r="K74" s="162"/>
      <c r="L74" s="162"/>
      <c r="M74" s="162"/>
      <c r="N74" s="162"/>
      <c r="O74" s="162"/>
      <c r="P74" s="162"/>
      <c r="Q74" s="162"/>
      <c r="R74" s="162"/>
      <c r="S74" s="162"/>
      <c r="T74" s="162"/>
      <c r="U74" s="162"/>
      <c r="V74" s="162"/>
      <c r="W74" s="162"/>
      <c r="X74" s="152"/>
      <c r="Y74" s="152"/>
      <c r="Z74" s="152"/>
      <c r="AA74" s="152"/>
      <c r="AB74" s="152"/>
      <c r="AC74" s="152"/>
      <c r="AD74" s="152"/>
      <c r="AE74" s="152"/>
      <c r="AF74" s="152"/>
      <c r="AG74" s="152" t="s">
        <v>680</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ht="22.5" outlineLevel="1" x14ac:dyDescent="0.2">
      <c r="A75" s="171">
        <v>19</v>
      </c>
      <c r="B75" s="172" t="s">
        <v>768</v>
      </c>
      <c r="C75" s="188" t="s">
        <v>769</v>
      </c>
      <c r="D75" s="173" t="s">
        <v>404</v>
      </c>
      <c r="E75" s="174">
        <v>1.875</v>
      </c>
      <c r="F75" s="175"/>
      <c r="G75" s="176">
        <f>ROUND(E75*F75,2)</f>
        <v>0</v>
      </c>
      <c r="H75" s="175"/>
      <c r="I75" s="176">
        <f>ROUND(E75*H75,2)</f>
        <v>0</v>
      </c>
      <c r="J75" s="175"/>
      <c r="K75" s="176">
        <f>ROUND(E75*J75,2)</f>
        <v>0</v>
      </c>
      <c r="L75" s="176">
        <v>15</v>
      </c>
      <c r="M75" s="176">
        <f>G75*(1+L75/100)</f>
        <v>0</v>
      </c>
      <c r="N75" s="176">
        <v>0</v>
      </c>
      <c r="O75" s="176">
        <f>ROUND(E75*N75,2)</f>
        <v>0</v>
      </c>
      <c r="P75" s="176">
        <v>6.8000000000000005E-2</v>
      </c>
      <c r="Q75" s="176">
        <f>ROUND(E75*P75,2)</f>
        <v>0.13</v>
      </c>
      <c r="R75" s="176" t="s">
        <v>749</v>
      </c>
      <c r="S75" s="176" t="s">
        <v>296</v>
      </c>
      <c r="T75" s="177" t="s">
        <v>296</v>
      </c>
      <c r="U75" s="162">
        <v>0.30000000000000004</v>
      </c>
      <c r="V75" s="162">
        <f>ROUND(E75*U75,2)</f>
        <v>0.56000000000000005</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4" t="s">
        <v>770</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983</v>
      </c>
      <c r="D77" s="197"/>
      <c r="E77" s="198">
        <v>1.875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8">
        <v>20</v>
      </c>
      <c r="B78" s="179" t="s">
        <v>773</v>
      </c>
      <c r="C78" s="187" t="s">
        <v>774</v>
      </c>
      <c r="D78" s="180" t="s">
        <v>366</v>
      </c>
      <c r="E78" s="181">
        <v>1</v>
      </c>
      <c r="F78" s="182"/>
      <c r="G78" s="183">
        <f>ROUND(E78*F78,2)</f>
        <v>0</v>
      </c>
      <c r="H78" s="182"/>
      <c r="I78" s="183">
        <f>ROUND(E78*H78,2)</f>
        <v>0</v>
      </c>
      <c r="J78" s="182"/>
      <c r="K78" s="183">
        <f>ROUND(E78*J78,2)</f>
        <v>0</v>
      </c>
      <c r="L78" s="183">
        <v>15</v>
      </c>
      <c r="M78" s="183">
        <f>G78*(1+L78/100)</f>
        <v>0</v>
      </c>
      <c r="N78" s="183">
        <v>0</v>
      </c>
      <c r="O78" s="183">
        <f>ROUND(E78*N78,2)</f>
        <v>0</v>
      </c>
      <c r="P78" s="183">
        <v>9.0000000000000011E-3</v>
      </c>
      <c r="Q78" s="183">
        <f>ROUND(E78*P78,2)</f>
        <v>0.01</v>
      </c>
      <c r="R78" s="183"/>
      <c r="S78" s="183" t="s">
        <v>311</v>
      </c>
      <c r="T78" s="184" t="s">
        <v>296</v>
      </c>
      <c r="U78" s="162">
        <v>0.11700000000000001</v>
      </c>
      <c r="V78" s="162">
        <f>ROUND(E78*U78,2)</f>
        <v>0.12</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71">
        <v>21</v>
      </c>
      <c r="B79" s="172" t="s">
        <v>775</v>
      </c>
      <c r="C79" s="188" t="s">
        <v>776</v>
      </c>
      <c r="D79" s="173" t="s">
        <v>777</v>
      </c>
      <c r="E79" s="174">
        <v>8</v>
      </c>
      <c r="F79" s="175"/>
      <c r="G79" s="176">
        <f>ROUND(E79*F79,2)</f>
        <v>0</v>
      </c>
      <c r="H79" s="175"/>
      <c r="I79" s="176">
        <f>ROUND(E79*H79,2)</f>
        <v>0</v>
      </c>
      <c r="J79" s="175"/>
      <c r="K79" s="176">
        <f>ROUND(E79*J79,2)</f>
        <v>0</v>
      </c>
      <c r="L79" s="176">
        <v>15</v>
      </c>
      <c r="M79" s="176">
        <f>G79*(1+L79/100)</f>
        <v>0</v>
      </c>
      <c r="N79" s="176">
        <v>0</v>
      </c>
      <c r="O79" s="176">
        <f>ROUND(E79*N79,2)</f>
        <v>0</v>
      </c>
      <c r="P79" s="176">
        <v>0</v>
      </c>
      <c r="Q79" s="176">
        <f>ROUND(E79*P79,2)</f>
        <v>0</v>
      </c>
      <c r="R79" s="176" t="s">
        <v>778</v>
      </c>
      <c r="S79" s="176" t="s">
        <v>296</v>
      </c>
      <c r="T79" s="177" t="s">
        <v>779</v>
      </c>
      <c r="U79" s="162">
        <v>1</v>
      </c>
      <c r="V79" s="162">
        <f>ROUND(E79*U79,2)</f>
        <v>8</v>
      </c>
      <c r="W79" s="162"/>
      <c r="X79" s="152"/>
      <c r="Y79" s="152"/>
      <c r="Z79" s="152"/>
      <c r="AA79" s="152"/>
      <c r="AB79" s="152"/>
      <c r="AC79" s="152"/>
      <c r="AD79" s="152"/>
      <c r="AE79" s="152"/>
      <c r="AF79" s="152"/>
      <c r="AG79" s="152" t="s">
        <v>780</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72" t="s">
        <v>1040</v>
      </c>
      <c r="D80" s="273"/>
      <c r="E80" s="273"/>
      <c r="F80" s="273"/>
      <c r="G80" s="273"/>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329</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70" t="s">
        <v>782</v>
      </c>
      <c r="D81" s="271"/>
      <c r="E81" s="271"/>
      <c r="F81" s="271"/>
      <c r="G81" s="271"/>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329</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70" t="s">
        <v>783</v>
      </c>
      <c r="D82" s="271"/>
      <c r="E82" s="271"/>
      <c r="F82" s="271"/>
      <c r="G82" s="271"/>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329</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
      <c r="A83" s="165" t="s">
        <v>291</v>
      </c>
      <c r="B83" s="166" t="s">
        <v>236</v>
      </c>
      <c r="C83" s="186" t="s">
        <v>237</v>
      </c>
      <c r="D83" s="167"/>
      <c r="E83" s="168"/>
      <c r="F83" s="169"/>
      <c r="G83" s="169">
        <f>SUMIF(AG84:AG85,"&lt;&gt;NOR",G84:G85)</f>
        <v>0</v>
      </c>
      <c r="H83" s="169"/>
      <c r="I83" s="169">
        <f>SUM(I84:I85)</f>
        <v>0</v>
      </c>
      <c r="J83" s="169"/>
      <c r="K83" s="169">
        <f>SUM(K84:K85)</f>
        <v>0</v>
      </c>
      <c r="L83" s="169"/>
      <c r="M83" s="169">
        <f>SUM(M84:M85)</f>
        <v>0</v>
      </c>
      <c r="N83" s="169"/>
      <c r="O83" s="169">
        <f>SUM(O84:O85)</f>
        <v>0</v>
      </c>
      <c r="P83" s="169"/>
      <c r="Q83" s="169">
        <f>SUM(Q84:Q85)</f>
        <v>0</v>
      </c>
      <c r="R83" s="169"/>
      <c r="S83" s="169"/>
      <c r="T83" s="170"/>
      <c r="U83" s="164"/>
      <c r="V83" s="164">
        <f>SUM(V84:V85)</f>
        <v>0.67</v>
      </c>
      <c r="W83" s="164"/>
      <c r="AG83" t="s">
        <v>292</v>
      </c>
    </row>
    <row r="84" spans="1:60" ht="33.75" outlineLevel="1" x14ac:dyDescent="0.2">
      <c r="A84" s="171">
        <v>22</v>
      </c>
      <c r="B84" s="172" t="s">
        <v>784</v>
      </c>
      <c r="C84" s="188" t="s">
        <v>785</v>
      </c>
      <c r="D84" s="173" t="s">
        <v>396</v>
      </c>
      <c r="E84" s="174">
        <v>0.71583000000000008</v>
      </c>
      <c r="F84" s="175"/>
      <c r="G84" s="176">
        <f>ROUND(E84*F84,2)</f>
        <v>0</v>
      </c>
      <c r="H84" s="175"/>
      <c r="I84" s="176">
        <f>ROUND(E84*H84,2)</f>
        <v>0</v>
      </c>
      <c r="J84" s="175"/>
      <c r="K84" s="176">
        <f>ROUND(E84*J84,2)</f>
        <v>0</v>
      </c>
      <c r="L84" s="176">
        <v>15</v>
      </c>
      <c r="M84" s="176">
        <f>G84*(1+L84/100)</f>
        <v>0</v>
      </c>
      <c r="N84" s="176">
        <v>0</v>
      </c>
      <c r="O84" s="176">
        <f>ROUND(E84*N84,2)</f>
        <v>0</v>
      </c>
      <c r="P84" s="176">
        <v>0</v>
      </c>
      <c r="Q84" s="176">
        <f>ROUND(E84*P84,2)</f>
        <v>0</v>
      </c>
      <c r="R84" s="176" t="s">
        <v>676</v>
      </c>
      <c r="S84" s="176" t="s">
        <v>296</v>
      </c>
      <c r="T84" s="177" t="s">
        <v>296</v>
      </c>
      <c r="U84" s="162">
        <v>0.9385</v>
      </c>
      <c r="V84" s="162">
        <f>ROUND(E84*U84,2)</f>
        <v>0.67</v>
      </c>
      <c r="W84" s="162"/>
      <c r="X84" s="152"/>
      <c r="Y84" s="152"/>
      <c r="Z84" s="152"/>
      <c r="AA84" s="152"/>
      <c r="AB84" s="152"/>
      <c r="AC84" s="152"/>
      <c r="AD84" s="152"/>
      <c r="AE84" s="152"/>
      <c r="AF84" s="152"/>
      <c r="AG84" s="152" t="s">
        <v>786</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74" t="s">
        <v>787</v>
      </c>
      <c r="D85" s="275"/>
      <c r="E85" s="275"/>
      <c r="F85" s="275"/>
      <c r="G85" s="275"/>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678</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x14ac:dyDescent="0.2">
      <c r="A86" s="165" t="s">
        <v>291</v>
      </c>
      <c r="B86" s="166" t="s">
        <v>238</v>
      </c>
      <c r="C86" s="186" t="s">
        <v>239</v>
      </c>
      <c r="D86" s="167"/>
      <c r="E86" s="168"/>
      <c r="F86" s="169"/>
      <c r="G86" s="169">
        <f>SUMIF(AG87:AG96,"&lt;&gt;NOR",G87:G96)</f>
        <v>0</v>
      </c>
      <c r="H86" s="169"/>
      <c r="I86" s="169">
        <f>SUM(I87:I96)</f>
        <v>0</v>
      </c>
      <c r="J86" s="169"/>
      <c r="K86" s="169">
        <f>SUM(K87:K96)</f>
        <v>0</v>
      </c>
      <c r="L86" s="169"/>
      <c r="M86" s="169">
        <f>SUM(M87:M96)</f>
        <v>0</v>
      </c>
      <c r="N86" s="169"/>
      <c r="O86" s="169">
        <f>SUM(O87:O96)</f>
        <v>0.01</v>
      </c>
      <c r="P86" s="169"/>
      <c r="Q86" s="169">
        <f>SUM(Q87:Q96)</f>
        <v>0</v>
      </c>
      <c r="R86" s="169"/>
      <c r="S86" s="169"/>
      <c r="T86" s="170"/>
      <c r="U86" s="164"/>
      <c r="V86" s="164">
        <f>SUM(V87:V96)</f>
        <v>2.5099999999999998</v>
      </c>
      <c r="W86" s="164"/>
      <c r="AG86" t="s">
        <v>292</v>
      </c>
    </row>
    <row r="87" spans="1:60" outlineLevel="1" x14ac:dyDescent="0.2">
      <c r="A87" s="171">
        <v>23</v>
      </c>
      <c r="B87" s="172" t="s">
        <v>788</v>
      </c>
      <c r="C87" s="188" t="s">
        <v>789</v>
      </c>
      <c r="D87" s="173" t="s">
        <v>404</v>
      </c>
      <c r="E87" s="174">
        <v>3.2550000000000003</v>
      </c>
      <c r="F87" s="175"/>
      <c r="G87" s="176">
        <f>ROUND(E87*F87,2)</f>
        <v>0</v>
      </c>
      <c r="H87" s="175"/>
      <c r="I87" s="176">
        <f>ROUND(E87*H87,2)</f>
        <v>0</v>
      </c>
      <c r="J87" s="175"/>
      <c r="K87" s="176">
        <f>ROUND(E87*J87,2)</f>
        <v>0</v>
      </c>
      <c r="L87" s="176">
        <v>15</v>
      </c>
      <c r="M87" s="176">
        <f>G87*(1+L87/100)</f>
        <v>0</v>
      </c>
      <c r="N87" s="176">
        <v>3.6800000000000001E-3</v>
      </c>
      <c r="O87" s="176">
        <f>ROUND(E87*N87,2)</f>
        <v>0.01</v>
      </c>
      <c r="P87" s="176">
        <v>0</v>
      </c>
      <c r="Q87" s="176">
        <f>ROUND(E87*P87,2)</f>
        <v>0</v>
      </c>
      <c r="R87" s="176" t="s">
        <v>790</v>
      </c>
      <c r="S87" s="176" t="s">
        <v>296</v>
      </c>
      <c r="T87" s="177" t="s">
        <v>296</v>
      </c>
      <c r="U87" s="162">
        <v>0.38500000000000001</v>
      </c>
      <c r="V87" s="162">
        <f>ROUND(E87*U87,2)</f>
        <v>1.25</v>
      </c>
      <c r="W87" s="162"/>
      <c r="X87" s="152"/>
      <c r="Y87" s="152"/>
      <c r="Z87" s="152"/>
      <c r="AA87" s="152"/>
      <c r="AB87" s="152"/>
      <c r="AC87" s="152"/>
      <c r="AD87" s="152"/>
      <c r="AE87" s="152"/>
      <c r="AF87" s="152"/>
      <c r="AG87" s="152" t="s">
        <v>324</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791</v>
      </c>
      <c r="D88" s="197"/>
      <c r="E88" s="198"/>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04" t="s">
        <v>792</v>
      </c>
      <c r="D89" s="197"/>
      <c r="E89" s="198">
        <v>1.125</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680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1041</v>
      </c>
      <c r="D90" s="197"/>
      <c r="E90" s="198">
        <v>0.55500000000000005</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1042</v>
      </c>
      <c r="D91" s="197"/>
      <c r="E91" s="198">
        <v>1.5750000000000002</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8">
        <v>24</v>
      </c>
      <c r="B92" s="179" t="s">
        <v>799</v>
      </c>
      <c r="C92" s="187" t="s">
        <v>800</v>
      </c>
      <c r="D92" s="180" t="s">
        <v>366</v>
      </c>
      <c r="E92" s="181">
        <v>4</v>
      </c>
      <c r="F92" s="182"/>
      <c r="G92" s="183">
        <f>ROUND(E92*F92,2)</f>
        <v>0</v>
      </c>
      <c r="H92" s="182"/>
      <c r="I92" s="183">
        <f>ROUND(E92*H92,2)</f>
        <v>0</v>
      </c>
      <c r="J92" s="182"/>
      <c r="K92" s="183">
        <f>ROUND(E92*J92,2)</f>
        <v>0</v>
      </c>
      <c r="L92" s="183">
        <v>15</v>
      </c>
      <c r="M92" s="183">
        <f>G92*(1+L92/100)</f>
        <v>0</v>
      </c>
      <c r="N92" s="183">
        <v>1.7000000000000001E-4</v>
      </c>
      <c r="O92" s="183">
        <f>ROUND(E92*N92,2)</f>
        <v>0</v>
      </c>
      <c r="P92" s="183">
        <v>0</v>
      </c>
      <c r="Q92" s="183">
        <f>ROUND(E92*P92,2)</f>
        <v>0</v>
      </c>
      <c r="R92" s="183" t="s">
        <v>790</v>
      </c>
      <c r="S92" s="183" t="s">
        <v>296</v>
      </c>
      <c r="T92" s="184" t="s">
        <v>296</v>
      </c>
      <c r="U92" s="162">
        <v>0.1</v>
      </c>
      <c r="V92" s="162">
        <f>ROUND(E92*U92,2)</f>
        <v>0.4</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25</v>
      </c>
      <c r="B93" s="172" t="s">
        <v>801</v>
      </c>
      <c r="C93" s="188" t="s">
        <v>802</v>
      </c>
      <c r="D93" s="173" t="s">
        <v>332</v>
      </c>
      <c r="E93" s="174">
        <v>4.3000000000000007</v>
      </c>
      <c r="F93" s="175"/>
      <c r="G93" s="176">
        <f>ROUND(E93*F93,2)</f>
        <v>0</v>
      </c>
      <c r="H93" s="175"/>
      <c r="I93" s="176">
        <f>ROUND(E93*H93,2)</f>
        <v>0</v>
      </c>
      <c r="J93" s="175"/>
      <c r="K93" s="176">
        <f>ROUND(E93*J93,2)</f>
        <v>0</v>
      </c>
      <c r="L93" s="176">
        <v>15</v>
      </c>
      <c r="M93" s="176">
        <f>G93*(1+L93/100)</f>
        <v>0</v>
      </c>
      <c r="N93" s="176">
        <v>1.1E-4</v>
      </c>
      <c r="O93" s="176">
        <f>ROUND(E93*N93,2)</f>
        <v>0</v>
      </c>
      <c r="P93" s="176">
        <v>0</v>
      </c>
      <c r="Q93" s="176">
        <f>ROUND(E93*P93,2)</f>
        <v>0</v>
      </c>
      <c r="R93" s="176" t="s">
        <v>790</v>
      </c>
      <c r="S93" s="176" t="s">
        <v>296</v>
      </c>
      <c r="T93" s="177" t="s">
        <v>296</v>
      </c>
      <c r="U93" s="162">
        <v>0.2</v>
      </c>
      <c r="V93" s="162">
        <f>ROUND(E93*U93,2)</f>
        <v>0.86</v>
      </c>
      <c r="W93" s="162"/>
      <c r="X93" s="152"/>
      <c r="Y93" s="152"/>
      <c r="Z93" s="152"/>
      <c r="AA93" s="152"/>
      <c r="AB93" s="152"/>
      <c r="AC93" s="152"/>
      <c r="AD93" s="152"/>
      <c r="AE93" s="152"/>
      <c r="AF93" s="152"/>
      <c r="AG93" s="152" t="s">
        <v>324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04" t="s">
        <v>804</v>
      </c>
      <c r="D94" s="197"/>
      <c r="E94" s="198">
        <v>4.3000000000000007</v>
      </c>
      <c r="F94" s="162"/>
      <c r="G94" s="162"/>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680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v>26</v>
      </c>
      <c r="B95" s="160" t="s">
        <v>805</v>
      </c>
      <c r="C95" s="208" t="s">
        <v>806</v>
      </c>
      <c r="D95" s="161" t="s">
        <v>0</v>
      </c>
      <c r="E95" s="203"/>
      <c r="F95" s="163"/>
      <c r="G95" s="162">
        <f>ROUND(E95*F95,2)</f>
        <v>0</v>
      </c>
      <c r="H95" s="163"/>
      <c r="I95" s="162">
        <f>ROUND(E95*H95,2)</f>
        <v>0</v>
      </c>
      <c r="J95" s="163"/>
      <c r="K95" s="162">
        <f>ROUND(E95*J95,2)</f>
        <v>0</v>
      </c>
      <c r="L95" s="162">
        <v>15</v>
      </c>
      <c r="M95" s="162">
        <f>G95*(1+L95/100)</f>
        <v>0</v>
      </c>
      <c r="N95" s="162">
        <v>0</v>
      </c>
      <c r="O95" s="162">
        <f>ROUND(E95*N95,2)</f>
        <v>0</v>
      </c>
      <c r="P95" s="162">
        <v>0</v>
      </c>
      <c r="Q95" s="162">
        <f>ROUND(E95*P95,2)</f>
        <v>0</v>
      </c>
      <c r="R95" s="162" t="s">
        <v>790</v>
      </c>
      <c r="S95" s="162" t="s">
        <v>296</v>
      </c>
      <c r="T95" s="162" t="s">
        <v>296</v>
      </c>
      <c r="U95" s="162">
        <v>0</v>
      </c>
      <c r="V95" s="162">
        <f>ROUND(E95*U95,2)</f>
        <v>0</v>
      </c>
      <c r="W95" s="162"/>
      <c r="X95" s="152"/>
      <c r="Y95" s="152"/>
      <c r="Z95" s="152"/>
      <c r="AA95" s="152"/>
      <c r="AB95" s="152"/>
      <c r="AC95" s="152"/>
      <c r="AD95" s="152"/>
      <c r="AE95" s="152"/>
      <c r="AF95" s="152"/>
      <c r="AG95" s="152" t="s">
        <v>786</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6" t="s">
        <v>807</v>
      </c>
      <c r="D96" s="277"/>
      <c r="E96" s="277"/>
      <c r="F96" s="277"/>
      <c r="G96" s="277"/>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678</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248</v>
      </c>
      <c r="C97" s="186" t="s">
        <v>249</v>
      </c>
      <c r="D97" s="167"/>
      <c r="E97" s="168"/>
      <c r="F97" s="169"/>
      <c r="G97" s="169">
        <f>SUMIF(AG98:AG109,"&lt;&gt;NOR",G98:G109)</f>
        <v>0</v>
      </c>
      <c r="H97" s="169"/>
      <c r="I97" s="169">
        <f>SUM(I98:I109)</f>
        <v>0</v>
      </c>
      <c r="J97" s="169"/>
      <c r="K97" s="169">
        <f>SUM(K98:K109)</f>
        <v>0</v>
      </c>
      <c r="L97" s="169"/>
      <c r="M97" s="169">
        <f>SUM(M98:M109)</f>
        <v>0</v>
      </c>
      <c r="N97" s="169"/>
      <c r="O97" s="169">
        <f>SUM(O98:O109)</f>
        <v>0.01</v>
      </c>
      <c r="P97" s="169"/>
      <c r="Q97" s="169">
        <f>SUM(Q98:Q109)</f>
        <v>0</v>
      </c>
      <c r="R97" s="169"/>
      <c r="S97" s="169"/>
      <c r="T97" s="170"/>
      <c r="U97" s="164"/>
      <c r="V97" s="164">
        <f>SUM(V98:V109)</f>
        <v>1.0900000000000001</v>
      </c>
      <c r="W97" s="164"/>
      <c r="AG97" t="s">
        <v>292</v>
      </c>
    </row>
    <row r="98" spans="1:60" ht="22.5" outlineLevel="1" x14ac:dyDescent="0.2">
      <c r="A98" s="171">
        <v>27</v>
      </c>
      <c r="B98" s="172" t="s">
        <v>814</v>
      </c>
      <c r="C98" s="188" t="s">
        <v>815</v>
      </c>
      <c r="D98" s="173" t="s">
        <v>404</v>
      </c>
      <c r="E98" s="174">
        <v>1.125</v>
      </c>
      <c r="F98" s="175"/>
      <c r="G98" s="176">
        <f>ROUND(E98*F98,2)</f>
        <v>0</v>
      </c>
      <c r="H98" s="175"/>
      <c r="I98" s="176">
        <f>ROUND(E98*H98,2)</f>
        <v>0</v>
      </c>
      <c r="J98" s="175"/>
      <c r="K98" s="176">
        <f>ROUND(E98*J98,2)</f>
        <v>0</v>
      </c>
      <c r="L98" s="176">
        <v>15</v>
      </c>
      <c r="M98" s="176">
        <f>G98*(1+L98/100)</f>
        <v>0</v>
      </c>
      <c r="N98" s="176">
        <v>4.8300000000000001E-3</v>
      </c>
      <c r="O98" s="176">
        <f>ROUND(E98*N98,2)</f>
        <v>0.01</v>
      </c>
      <c r="P98" s="176">
        <v>0</v>
      </c>
      <c r="Q98" s="176">
        <f>ROUND(E98*P98,2)</f>
        <v>0</v>
      </c>
      <c r="R98" s="176" t="s">
        <v>816</v>
      </c>
      <c r="S98" s="176" t="s">
        <v>296</v>
      </c>
      <c r="T98" s="177" t="s">
        <v>296</v>
      </c>
      <c r="U98" s="162">
        <v>0.97000000000000008</v>
      </c>
      <c r="V98" s="162">
        <f>ROUND(E98*U98,2)</f>
        <v>1.0900000000000001</v>
      </c>
      <c r="W98" s="162"/>
      <c r="X98" s="152"/>
      <c r="Y98" s="152"/>
      <c r="Z98" s="152"/>
      <c r="AA98" s="152"/>
      <c r="AB98" s="152"/>
      <c r="AC98" s="152"/>
      <c r="AD98" s="152"/>
      <c r="AE98" s="152"/>
      <c r="AF98" s="152"/>
      <c r="AG98" s="152" t="s">
        <v>324</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ht="33.75" outlineLevel="1" x14ac:dyDescent="0.2">
      <c r="A99" s="159"/>
      <c r="B99" s="160"/>
      <c r="C99" s="272" t="s">
        <v>817</v>
      </c>
      <c r="D99" s="273"/>
      <c r="E99" s="273"/>
      <c r="F99" s="273"/>
      <c r="G99" s="273"/>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329</v>
      </c>
      <c r="AH99" s="152"/>
      <c r="AI99" s="152"/>
      <c r="AJ99" s="152"/>
      <c r="AK99" s="152"/>
      <c r="AL99" s="152"/>
      <c r="AM99" s="152"/>
      <c r="AN99" s="152"/>
      <c r="AO99" s="152"/>
      <c r="AP99" s="152"/>
      <c r="AQ99" s="152"/>
      <c r="AR99" s="152"/>
      <c r="AS99" s="152"/>
      <c r="AT99" s="152"/>
      <c r="AU99" s="152"/>
      <c r="AV99" s="152"/>
      <c r="AW99" s="152"/>
      <c r="AX99" s="152"/>
      <c r="AY99" s="152"/>
      <c r="AZ99" s="152"/>
      <c r="BA99" s="195" t="str">
        <f>C99</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99" s="152"/>
      <c r="BC99" s="152"/>
      <c r="BD99" s="152"/>
      <c r="BE99" s="152"/>
      <c r="BF99" s="152"/>
      <c r="BG99" s="152"/>
      <c r="BH99" s="152"/>
    </row>
    <row r="100" spans="1:60" outlineLevel="1" x14ac:dyDescent="0.2">
      <c r="A100" s="159"/>
      <c r="B100" s="160"/>
      <c r="C100" s="204" t="s">
        <v>792</v>
      </c>
      <c r="D100" s="197"/>
      <c r="E100" s="198">
        <v>1.125</v>
      </c>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71">
        <v>28</v>
      </c>
      <c r="B101" s="172" t="s">
        <v>818</v>
      </c>
      <c r="C101" s="188" t="s">
        <v>819</v>
      </c>
      <c r="D101" s="173" t="s">
        <v>404</v>
      </c>
      <c r="E101" s="174">
        <v>1.2375</v>
      </c>
      <c r="F101" s="175"/>
      <c r="G101" s="176">
        <f>ROUND(E101*F101,2)</f>
        <v>0</v>
      </c>
      <c r="H101" s="175"/>
      <c r="I101" s="176">
        <f>ROUND(E101*H101,2)</f>
        <v>0</v>
      </c>
      <c r="J101" s="175"/>
      <c r="K101" s="176">
        <f>ROUND(E101*J101,2)</f>
        <v>0</v>
      </c>
      <c r="L101" s="176">
        <v>15</v>
      </c>
      <c r="M101" s="176">
        <f>G101*(1+L101/100)</f>
        <v>0</v>
      </c>
      <c r="N101" s="176">
        <v>0</v>
      </c>
      <c r="O101" s="176">
        <f>ROUND(E101*N101,2)</f>
        <v>0</v>
      </c>
      <c r="P101" s="176">
        <v>0</v>
      </c>
      <c r="Q101" s="176">
        <f>ROUND(E101*P101,2)</f>
        <v>0</v>
      </c>
      <c r="R101" s="176"/>
      <c r="S101" s="176" t="s">
        <v>311</v>
      </c>
      <c r="T101" s="177" t="s">
        <v>297</v>
      </c>
      <c r="U101" s="162">
        <v>0</v>
      </c>
      <c r="V101" s="162">
        <f>ROUND(E101*U101,2)</f>
        <v>0</v>
      </c>
      <c r="W101" s="162"/>
      <c r="X101" s="152"/>
      <c r="Y101" s="152"/>
      <c r="Z101" s="152"/>
      <c r="AA101" s="152"/>
      <c r="AB101" s="152"/>
      <c r="AC101" s="152"/>
      <c r="AD101" s="152"/>
      <c r="AE101" s="152"/>
      <c r="AF101" s="152"/>
      <c r="AG101" s="152" t="s">
        <v>664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72" t="s">
        <v>820</v>
      </c>
      <c r="D102" s="273"/>
      <c r="E102" s="273"/>
      <c r="F102" s="273"/>
      <c r="G102" s="273"/>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329</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5" t="s">
        <v>713</v>
      </c>
      <c r="D103" s="199"/>
      <c r="E103" s="200"/>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6" t="s">
        <v>821</v>
      </c>
      <c r="D104" s="199"/>
      <c r="E104" s="200">
        <v>1.125</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2</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7" t="s">
        <v>716</v>
      </c>
      <c r="D105" s="201"/>
      <c r="E105" s="202">
        <v>1.125</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3</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5" t="s">
        <v>717</v>
      </c>
      <c r="D106" s="199"/>
      <c r="E106" s="200"/>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963</v>
      </c>
      <c r="D107" s="197"/>
      <c r="E107" s="198">
        <v>1.2375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v>29</v>
      </c>
      <c r="B108" s="160" t="s">
        <v>824</v>
      </c>
      <c r="C108" s="208" t="s">
        <v>825</v>
      </c>
      <c r="D108" s="161" t="s">
        <v>0</v>
      </c>
      <c r="E108" s="203"/>
      <c r="F108" s="163"/>
      <c r="G108" s="162">
        <f>ROUND(E108*F108,2)</f>
        <v>0</v>
      </c>
      <c r="H108" s="163"/>
      <c r="I108" s="162">
        <f>ROUND(E108*H108,2)</f>
        <v>0</v>
      </c>
      <c r="J108" s="163"/>
      <c r="K108" s="162">
        <f>ROUND(E108*J108,2)</f>
        <v>0</v>
      </c>
      <c r="L108" s="162">
        <v>15</v>
      </c>
      <c r="M108" s="162">
        <f>G108*(1+L108/100)</f>
        <v>0</v>
      </c>
      <c r="N108" s="162">
        <v>0</v>
      </c>
      <c r="O108" s="162">
        <f>ROUND(E108*N108,2)</f>
        <v>0</v>
      </c>
      <c r="P108" s="162">
        <v>0</v>
      </c>
      <c r="Q108" s="162">
        <f>ROUND(E108*P108,2)</f>
        <v>0</v>
      </c>
      <c r="R108" s="162" t="s">
        <v>816</v>
      </c>
      <c r="S108" s="162" t="s">
        <v>296</v>
      </c>
      <c r="T108" s="162" t="s">
        <v>296</v>
      </c>
      <c r="U108" s="162">
        <v>0</v>
      </c>
      <c r="V108" s="162">
        <f>ROUND(E108*U108,2)</f>
        <v>0</v>
      </c>
      <c r="W108" s="162"/>
      <c r="X108" s="152"/>
      <c r="Y108" s="152"/>
      <c r="Z108" s="152"/>
      <c r="AA108" s="152"/>
      <c r="AB108" s="152"/>
      <c r="AC108" s="152"/>
      <c r="AD108" s="152"/>
      <c r="AE108" s="152"/>
      <c r="AF108" s="152"/>
      <c r="AG108" s="152" t="s">
        <v>786</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76" t="s">
        <v>813</v>
      </c>
      <c r="D109" s="277"/>
      <c r="E109" s="277"/>
      <c r="F109" s="277"/>
      <c r="G109" s="277"/>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678</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x14ac:dyDescent="0.2">
      <c r="A110" s="165" t="s">
        <v>291</v>
      </c>
      <c r="B110" s="166" t="s">
        <v>250</v>
      </c>
      <c r="C110" s="186" t="s">
        <v>251</v>
      </c>
      <c r="D110" s="167"/>
      <c r="E110" s="168"/>
      <c r="F110" s="169"/>
      <c r="G110" s="169">
        <f>SUMIF(AG111:AG112,"&lt;&gt;NOR",G111:G112)</f>
        <v>0</v>
      </c>
      <c r="H110" s="169"/>
      <c r="I110" s="169">
        <f>SUM(I111:I112)</f>
        <v>0</v>
      </c>
      <c r="J110" s="169"/>
      <c r="K110" s="169">
        <f>SUM(K111:K112)</f>
        <v>0</v>
      </c>
      <c r="L110" s="169"/>
      <c r="M110" s="169">
        <f>SUM(M111:M112)</f>
        <v>0</v>
      </c>
      <c r="N110" s="169"/>
      <c r="O110" s="169">
        <f>SUM(O111:O112)</f>
        <v>0</v>
      </c>
      <c r="P110" s="169"/>
      <c r="Q110" s="169">
        <f>SUM(Q111:Q112)</f>
        <v>0</v>
      </c>
      <c r="R110" s="169"/>
      <c r="S110" s="169"/>
      <c r="T110" s="170"/>
      <c r="U110" s="164"/>
      <c r="V110" s="164">
        <f>SUM(V111:V112)</f>
        <v>0.14000000000000001</v>
      </c>
      <c r="W110" s="164"/>
      <c r="AG110" t="s">
        <v>292</v>
      </c>
    </row>
    <row r="111" spans="1:60" ht="22.5" outlineLevel="1" x14ac:dyDescent="0.2">
      <c r="A111" s="171">
        <v>30</v>
      </c>
      <c r="B111" s="172" t="s">
        <v>826</v>
      </c>
      <c r="C111" s="188" t="s">
        <v>827</v>
      </c>
      <c r="D111" s="173" t="s">
        <v>404</v>
      </c>
      <c r="E111" s="174">
        <v>1.125</v>
      </c>
      <c r="F111" s="175"/>
      <c r="G111" s="176">
        <f>ROUND(E111*F111,2)</f>
        <v>0</v>
      </c>
      <c r="H111" s="175"/>
      <c r="I111" s="176">
        <f>ROUND(E111*H111,2)</f>
        <v>0</v>
      </c>
      <c r="J111" s="175"/>
      <c r="K111" s="176">
        <f>ROUND(E111*J111,2)</f>
        <v>0</v>
      </c>
      <c r="L111" s="176">
        <v>15</v>
      </c>
      <c r="M111" s="176">
        <f>G111*(1+L111/100)</f>
        <v>0</v>
      </c>
      <c r="N111" s="176">
        <v>0</v>
      </c>
      <c r="O111" s="176">
        <f>ROUND(E111*N111,2)</f>
        <v>0</v>
      </c>
      <c r="P111" s="176">
        <v>1E-3</v>
      </c>
      <c r="Q111" s="176">
        <f>ROUND(E111*P111,2)</f>
        <v>0</v>
      </c>
      <c r="R111" s="176" t="s">
        <v>828</v>
      </c>
      <c r="S111" s="176" t="s">
        <v>296</v>
      </c>
      <c r="T111" s="177" t="s">
        <v>296</v>
      </c>
      <c r="U111" s="162">
        <v>0.128</v>
      </c>
      <c r="V111" s="162">
        <f>ROUND(E111*U111,2)</f>
        <v>0.14000000000000001</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755</v>
      </c>
      <c r="D112" s="197"/>
      <c r="E112" s="198">
        <v>1.125</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
      <c r="A113" s="165" t="s">
        <v>291</v>
      </c>
      <c r="B113" s="166" t="s">
        <v>252</v>
      </c>
      <c r="C113" s="186" t="s">
        <v>253</v>
      </c>
      <c r="D113" s="167"/>
      <c r="E113" s="168"/>
      <c r="F113" s="169"/>
      <c r="G113" s="169">
        <f>SUMIF(AG114:AG121,"&lt;&gt;NOR",G114:G121)</f>
        <v>0</v>
      </c>
      <c r="H113" s="169"/>
      <c r="I113" s="169">
        <f>SUM(I114:I121)</f>
        <v>0</v>
      </c>
      <c r="J113" s="169"/>
      <c r="K113" s="169">
        <f>SUM(K114:K121)</f>
        <v>0</v>
      </c>
      <c r="L113" s="169"/>
      <c r="M113" s="169">
        <f>SUM(M114:M121)</f>
        <v>0</v>
      </c>
      <c r="N113" s="169"/>
      <c r="O113" s="169">
        <f>SUM(O114:O121)</f>
        <v>0.03</v>
      </c>
      <c r="P113" s="169"/>
      <c r="Q113" s="169">
        <f>SUM(Q114:Q121)</f>
        <v>0</v>
      </c>
      <c r="R113" s="169"/>
      <c r="S113" s="169"/>
      <c r="T113" s="170"/>
      <c r="U113" s="164"/>
      <c r="V113" s="164">
        <f>SUM(V114:V121)</f>
        <v>6.46</v>
      </c>
      <c r="W113" s="164"/>
      <c r="AG113" t="s">
        <v>292</v>
      </c>
    </row>
    <row r="114" spans="1:60" ht="22.5" outlineLevel="1" x14ac:dyDescent="0.2">
      <c r="A114" s="171">
        <v>31</v>
      </c>
      <c r="B114" s="172" t="s">
        <v>829</v>
      </c>
      <c r="C114" s="188" t="s">
        <v>830</v>
      </c>
      <c r="D114" s="173" t="s">
        <v>404</v>
      </c>
      <c r="E114" s="174">
        <v>6.0150000000000006</v>
      </c>
      <c r="F114" s="175"/>
      <c r="G114" s="176">
        <f>ROUND(E114*F114,2)</f>
        <v>0</v>
      </c>
      <c r="H114" s="175"/>
      <c r="I114" s="176">
        <f>ROUND(E114*H114,2)</f>
        <v>0</v>
      </c>
      <c r="J114" s="175"/>
      <c r="K114" s="176">
        <f>ROUND(E114*J114,2)</f>
        <v>0</v>
      </c>
      <c r="L114" s="176">
        <v>15</v>
      </c>
      <c r="M114" s="176">
        <f>G114*(1+L114/100)</f>
        <v>0</v>
      </c>
      <c r="N114" s="176">
        <v>5.0300000000000006E-3</v>
      </c>
      <c r="O114" s="176">
        <f>ROUND(E114*N114,2)</f>
        <v>0.03</v>
      </c>
      <c r="P114" s="176">
        <v>0</v>
      </c>
      <c r="Q114" s="176">
        <f>ROUND(E114*P114,2)</f>
        <v>0</v>
      </c>
      <c r="R114" s="176" t="s">
        <v>816</v>
      </c>
      <c r="S114" s="176" t="s">
        <v>296</v>
      </c>
      <c r="T114" s="177" t="s">
        <v>296</v>
      </c>
      <c r="U114" s="162">
        <v>1.0746000000000002</v>
      </c>
      <c r="V114" s="162">
        <f>ROUND(E114*U114,2)</f>
        <v>6.46</v>
      </c>
      <c r="W114" s="162"/>
      <c r="X114" s="152"/>
      <c r="Y114" s="152"/>
      <c r="Z114" s="152"/>
      <c r="AA114" s="152"/>
      <c r="AB114" s="152"/>
      <c r="AC114" s="152"/>
      <c r="AD114" s="152"/>
      <c r="AE114" s="152"/>
      <c r="AF114" s="152"/>
      <c r="AG114" s="152" t="s">
        <v>324</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33.75" outlineLevel="1" x14ac:dyDescent="0.2">
      <c r="A115" s="159"/>
      <c r="B115" s="160"/>
      <c r="C115" s="272" t="s">
        <v>940</v>
      </c>
      <c r="D115" s="273"/>
      <c r="E115" s="273"/>
      <c r="F115" s="273"/>
      <c r="G115" s="273"/>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329</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95" t="str">
        <f>C115</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15" s="152"/>
      <c r="BC115" s="152"/>
      <c r="BD115" s="152"/>
      <c r="BE115" s="152"/>
      <c r="BF115" s="152"/>
      <c r="BG115" s="152"/>
      <c r="BH115" s="152"/>
    </row>
    <row r="116" spans="1:60" outlineLevel="1" x14ac:dyDescent="0.2">
      <c r="A116" s="159"/>
      <c r="B116" s="160"/>
      <c r="C116" s="204" t="s">
        <v>832</v>
      </c>
      <c r="D116" s="197"/>
      <c r="E116" s="198">
        <v>5.16</v>
      </c>
      <c r="F116" s="162"/>
      <c r="G116" s="162"/>
      <c r="H116" s="162"/>
      <c r="I116" s="162"/>
      <c r="J116" s="162"/>
      <c r="K116" s="162"/>
      <c r="L116" s="162"/>
      <c r="M116" s="162"/>
      <c r="N116" s="162"/>
      <c r="O116" s="162"/>
      <c r="P116" s="162"/>
      <c r="Q116" s="162"/>
      <c r="R116" s="162"/>
      <c r="S116" s="162"/>
      <c r="T116" s="162"/>
      <c r="U116" s="162"/>
      <c r="V116" s="162"/>
      <c r="W116" s="162"/>
      <c r="X116" s="152"/>
      <c r="Y116" s="152"/>
      <c r="Z116" s="152"/>
      <c r="AA116" s="152"/>
      <c r="AB116" s="152"/>
      <c r="AC116" s="152"/>
      <c r="AD116" s="152"/>
      <c r="AE116" s="152"/>
      <c r="AF116" s="152"/>
      <c r="AG116" s="152" t="s">
        <v>680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04" t="s">
        <v>833</v>
      </c>
      <c r="D117" s="197"/>
      <c r="E117" s="198">
        <v>-0.72</v>
      </c>
      <c r="F117" s="162"/>
      <c r="G117" s="162"/>
      <c r="H117" s="162"/>
      <c r="I117" s="162"/>
      <c r="J117" s="162"/>
      <c r="K117" s="162"/>
      <c r="L117" s="162"/>
      <c r="M117" s="162"/>
      <c r="N117" s="162"/>
      <c r="O117" s="162"/>
      <c r="P117" s="162"/>
      <c r="Q117" s="162"/>
      <c r="R117" s="162"/>
      <c r="S117" s="162"/>
      <c r="T117" s="162"/>
      <c r="U117" s="162"/>
      <c r="V117" s="162"/>
      <c r="W117" s="162"/>
      <c r="X117" s="152"/>
      <c r="Y117" s="152"/>
      <c r="Z117" s="152"/>
      <c r="AA117" s="152"/>
      <c r="AB117" s="152"/>
      <c r="AC117" s="152"/>
      <c r="AD117" s="152"/>
      <c r="AE117" s="152"/>
      <c r="AF117" s="152"/>
      <c r="AG117" s="152" t="s">
        <v>680</v>
      </c>
      <c r="AH117" s="152">
        <v>0</v>
      </c>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04" t="s">
        <v>1043</v>
      </c>
      <c r="D118" s="197"/>
      <c r="E118" s="198">
        <v>1.5750000000000002</v>
      </c>
      <c r="F118" s="162"/>
      <c r="G118" s="162"/>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680</v>
      </c>
      <c r="AH118" s="152">
        <v>0</v>
      </c>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71">
        <v>32</v>
      </c>
      <c r="B119" s="172" t="s">
        <v>843</v>
      </c>
      <c r="C119" s="188" t="s">
        <v>844</v>
      </c>
      <c r="D119" s="173" t="s">
        <v>404</v>
      </c>
      <c r="E119" s="174">
        <v>6.4307000000000007</v>
      </c>
      <c r="F119" s="175"/>
      <c r="G119" s="176">
        <f>ROUND(E119*F119,2)</f>
        <v>0</v>
      </c>
      <c r="H119" s="175"/>
      <c r="I119" s="176">
        <f>ROUND(E119*H119,2)</f>
        <v>0</v>
      </c>
      <c r="J119" s="175"/>
      <c r="K119" s="176">
        <f>ROUND(E119*J119,2)</f>
        <v>0</v>
      </c>
      <c r="L119" s="176">
        <v>15</v>
      </c>
      <c r="M119" s="176">
        <f>G119*(1+L119/100)</f>
        <v>0</v>
      </c>
      <c r="N119" s="176">
        <v>0</v>
      </c>
      <c r="O119" s="176">
        <f>ROUND(E119*N119,2)</f>
        <v>0</v>
      </c>
      <c r="P119" s="176">
        <v>0</v>
      </c>
      <c r="Q119" s="176">
        <f>ROUND(E119*P119,2)</f>
        <v>0</v>
      </c>
      <c r="R119" s="176"/>
      <c r="S119" s="176" t="s">
        <v>311</v>
      </c>
      <c r="T119" s="177" t="s">
        <v>297</v>
      </c>
      <c r="U119" s="162">
        <v>0</v>
      </c>
      <c r="V119" s="162">
        <f>ROUND(E119*U119,2)</f>
        <v>0</v>
      </c>
      <c r="W119" s="162"/>
      <c r="X119" s="152"/>
      <c r="Y119" s="152"/>
      <c r="Z119" s="152"/>
      <c r="AA119" s="152"/>
      <c r="AB119" s="152"/>
      <c r="AC119" s="152"/>
      <c r="AD119" s="152"/>
      <c r="AE119" s="152"/>
      <c r="AF119" s="152"/>
      <c r="AG119" s="152" t="s">
        <v>664</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04" t="s">
        <v>1044</v>
      </c>
      <c r="D120" s="197"/>
      <c r="E120" s="198">
        <v>6.4307000000000007</v>
      </c>
      <c r="F120" s="162"/>
      <c r="G120" s="162"/>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680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v>33</v>
      </c>
      <c r="B121" s="160" t="s">
        <v>846</v>
      </c>
      <c r="C121" s="208" t="s">
        <v>847</v>
      </c>
      <c r="D121" s="161" t="s">
        <v>0</v>
      </c>
      <c r="E121" s="203"/>
      <c r="F121" s="163"/>
      <c r="G121" s="162">
        <f>ROUND(E121*F121,2)</f>
        <v>0</v>
      </c>
      <c r="H121" s="163"/>
      <c r="I121" s="162">
        <f>ROUND(E121*H121,2)</f>
        <v>0</v>
      </c>
      <c r="J121" s="163"/>
      <c r="K121" s="162">
        <f>ROUND(E121*J121,2)</f>
        <v>0</v>
      </c>
      <c r="L121" s="162">
        <v>15</v>
      </c>
      <c r="M121" s="162">
        <f>G121*(1+L121/100)</f>
        <v>0</v>
      </c>
      <c r="N121" s="162">
        <v>0</v>
      </c>
      <c r="O121" s="162">
        <f>ROUND(E121*N121,2)</f>
        <v>0</v>
      </c>
      <c r="P121" s="162">
        <v>0</v>
      </c>
      <c r="Q121" s="162">
        <f>ROUND(E121*P121,2)</f>
        <v>0</v>
      </c>
      <c r="R121" s="162" t="s">
        <v>816</v>
      </c>
      <c r="S121" s="162" t="s">
        <v>296</v>
      </c>
      <c r="T121" s="162" t="s">
        <v>296</v>
      </c>
      <c r="U121" s="162">
        <v>0</v>
      </c>
      <c r="V121" s="162">
        <f>ROUND(E121*U121,2)</f>
        <v>0</v>
      </c>
      <c r="W121" s="162"/>
      <c r="X121" s="152"/>
      <c r="Y121" s="152"/>
      <c r="Z121" s="152"/>
      <c r="AA121" s="152"/>
      <c r="AB121" s="152"/>
      <c r="AC121" s="152"/>
      <c r="AD121" s="152"/>
      <c r="AE121" s="152"/>
      <c r="AF121" s="152"/>
      <c r="AG121" s="152" t="s">
        <v>786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
      <c r="A122" s="165" t="s">
        <v>291</v>
      </c>
      <c r="B122" s="166" t="s">
        <v>254</v>
      </c>
      <c r="C122" s="186" t="s">
        <v>255</v>
      </c>
      <c r="D122" s="167"/>
      <c r="E122" s="168"/>
      <c r="F122" s="169"/>
      <c r="G122" s="169">
        <f>SUMIF(AG123:AG126,"&lt;&gt;NOR",G123:G126)</f>
        <v>0</v>
      </c>
      <c r="H122" s="169"/>
      <c r="I122" s="169">
        <f>SUM(I123:I126)</f>
        <v>0</v>
      </c>
      <c r="J122" s="169"/>
      <c r="K122" s="169">
        <f>SUM(K123:K126)</f>
        <v>0</v>
      </c>
      <c r="L122" s="169"/>
      <c r="M122" s="169">
        <f>SUM(M123:M126)</f>
        <v>0</v>
      </c>
      <c r="N122" s="169"/>
      <c r="O122" s="169">
        <f>SUM(O123:O126)</f>
        <v>0</v>
      </c>
      <c r="P122" s="169"/>
      <c r="Q122" s="169">
        <f>SUM(Q123:Q126)</f>
        <v>0</v>
      </c>
      <c r="R122" s="169"/>
      <c r="S122" s="169"/>
      <c r="T122" s="170"/>
      <c r="U122" s="164"/>
      <c r="V122" s="164">
        <f>SUM(V123:V126)</f>
        <v>0</v>
      </c>
      <c r="W122" s="164"/>
      <c r="AG122" t="s">
        <v>292</v>
      </c>
    </row>
    <row r="123" spans="1:60" outlineLevel="1" x14ac:dyDescent="0.2">
      <c r="A123" s="171">
        <v>34</v>
      </c>
      <c r="B123" s="172" t="s">
        <v>848</v>
      </c>
      <c r="C123" s="188" t="s">
        <v>849</v>
      </c>
      <c r="D123" s="173" t="s">
        <v>404</v>
      </c>
      <c r="E123" s="174">
        <v>21.740000000000002</v>
      </c>
      <c r="F123" s="175"/>
      <c r="G123" s="176">
        <f>ROUND(E123*F123,2)</f>
        <v>0</v>
      </c>
      <c r="H123" s="175"/>
      <c r="I123" s="176">
        <f>ROUND(E123*H123,2)</f>
        <v>0</v>
      </c>
      <c r="J123" s="175"/>
      <c r="K123" s="176">
        <f>ROUND(E123*J123,2)</f>
        <v>0</v>
      </c>
      <c r="L123" s="176">
        <v>15</v>
      </c>
      <c r="M123" s="176">
        <f>G123*(1+L123/100)</f>
        <v>0</v>
      </c>
      <c r="N123" s="176">
        <v>2.2000000000000001E-4</v>
      </c>
      <c r="O123" s="176">
        <f>ROUND(E123*N123,2)</f>
        <v>0</v>
      </c>
      <c r="P123" s="176">
        <v>0</v>
      </c>
      <c r="Q123" s="176">
        <f>ROUND(E123*P123,2)</f>
        <v>0</v>
      </c>
      <c r="R123" s="176" t="s">
        <v>839</v>
      </c>
      <c r="S123" s="176" t="s">
        <v>296</v>
      </c>
      <c r="T123" s="177" t="s">
        <v>296</v>
      </c>
      <c r="U123" s="162">
        <v>0</v>
      </c>
      <c r="V123" s="162">
        <f>ROUND(E123*U123,2)</f>
        <v>0</v>
      </c>
      <c r="W123" s="162"/>
      <c r="X123" s="152"/>
      <c r="Y123" s="152"/>
      <c r="Z123" s="152"/>
      <c r="AA123" s="152"/>
      <c r="AB123" s="152"/>
      <c r="AC123" s="152"/>
      <c r="AD123" s="152"/>
      <c r="AE123" s="152"/>
      <c r="AF123" s="152"/>
      <c r="AG123" s="152" t="s">
        <v>840</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04" t="s">
        <v>1032</v>
      </c>
      <c r="D124" s="197"/>
      <c r="E124" s="198">
        <v>10.75</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680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04" t="s">
        <v>1033</v>
      </c>
      <c r="D125" s="197"/>
      <c r="E125" s="198">
        <v>17</v>
      </c>
      <c r="F125" s="162"/>
      <c r="G125" s="162"/>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680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4" t="s">
        <v>1034</v>
      </c>
      <c r="D126" s="197"/>
      <c r="E126" s="198">
        <v>-6.01</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x14ac:dyDescent="0.2">
      <c r="A127" s="165" t="s">
        <v>291</v>
      </c>
      <c r="B127" s="166" t="s">
        <v>256</v>
      </c>
      <c r="C127" s="186" t="s">
        <v>257</v>
      </c>
      <c r="D127" s="167"/>
      <c r="E127" s="168"/>
      <c r="F127" s="169"/>
      <c r="G127" s="169">
        <f>SUMIF(AG128:AG128,"&lt;&gt;NOR",G128:G128)</f>
        <v>0</v>
      </c>
      <c r="H127" s="169"/>
      <c r="I127" s="169">
        <f>SUM(I128:I128)</f>
        <v>0</v>
      </c>
      <c r="J127" s="169"/>
      <c r="K127" s="169">
        <f>SUM(K128:K128)</f>
        <v>0</v>
      </c>
      <c r="L127" s="169"/>
      <c r="M127" s="169">
        <f>SUM(M128:M128)</f>
        <v>0</v>
      </c>
      <c r="N127" s="169"/>
      <c r="O127" s="169">
        <f>SUM(O128:O128)</f>
        <v>0</v>
      </c>
      <c r="P127" s="169"/>
      <c r="Q127" s="169">
        <f>SUM(Q128:Q128)</f>
        <v>0</v>
      </c>
      <c r="R127" s="169"/>
      <c r="S127" s="169"/>
      <c r="T127" s="170"/>
      <c r="U127" s="164"/>
      <c r="V127" s="164">
        <f>SUM(V128:V128)</f>
        <v>0</v>
      </c>
      <c r="W127" s="164"/>
      <c r="AG127" t="s">
        <v>292</v>
      </c>
    </row>
    <row r="128" spans="1:60" ht="22.5" outlineLevel="1" x14ac:dyDescent="0.2">
      <c r="A128" s="178">
        <v>35</v>
      </c>
      <c r="B128" s="179" t="s">
        <v>850</v>
      </c>
      <c r="C128" s="187" t="s">
        <v>851</v>
      </c>
      <c r="D128" s="180" t="s">
        <v>310</v>
      </c>
      <c r="E128" s="181">
        <v>1</v>
      </c>
      <c r="F128" s="182"/>
      <c r="G128" s="183">
        <f>ROUND(E128*F128,2)</f>
        <v>0</v>
      </c>
      <c r="H128" s="182"/>
      <c r="I128" s="183">
        <f>ROUND(E128*H128,2)</f>
        <v>0</v>
      </c>
      <c r="J128" s="182"/>
      <c r="K128" s="183">
        <f>ROUND(E128*J128,2)</f>
        <v>0</v>
      </c>
      <c r="L128" s="183">
        <v>15</v>
      </c>
      <c r="M128" s="183">
        <f>G128*(1+L128/100)</f>
        <v>0</v>
      </c>
      <c r="N128" s="183">
        <v>0</v>
      </c>
      <c r="O128" s="183">
        <f>ROUND(E128*N128,2)</f>
        <v>0</v>
      </c>
      <c r="P128" s="183">
        <v>0</v>
      </c>
      <c r="Q128" s="183">
        <f>ROUND(E128*P128,2)</f>
        <v>0</v>
      </c>
      <c r="R128" s="183"/>
      <c r="S128" s="183" t="s">
        <v>311</v>
      </c>
      <c r="T128" s="184" t="s">
        <v>297</v>
      </c>
      <c r="U128" s="162">
        <v>0</v>
      </c>
      <c r="V128" s="162">
        <f>ROUND(E128*U128,2)</f>
        <v>0</v>
      </c>
      <c r="W128" s="162"/>
      <c r="X128" s="152"/>
      <c r="Y128" s="152"/>
      <c r="Z128" s="152"/>
      <c r="AA128" s="152"/>
      <c r="AB128" s="152"/>
      <c r="AC128" s="152"/>
      <c r="AD128" s="152"/>
      <c r="AE128" s="152"/>
      <c r="AF128" s="152"/>
      <c r="AG128" s="152" t="s">
        <v>664</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x14ac:dyDescent="0.2">
      <c r="A129" s="165" t="s">
        <v>291</v>
      </c>
      <c r="B129" s="166" t="s">
        <v>258</v>
      </c>
      <c r="C129" s="186" t="s">
        <v>259</v>
      </c>
      <c r="D129" s="167"/>
      <c r="E129" s="168"/>
      <c r="F129" s="169"/>
      <c r="G129" s="169">
        <f>SUMIF(AG130:AG130,"&lt;&gt;NOR",G130:G130)</f>
        <v>0</v>
      </c>
      <c r="H129" s="169"/>
      <c r="I129" s="169">
        <f>SUM(I130:I130)</f>
        <v>0</v>
      </c>
      <c r="J129" s="169"/>
      <c r="K129" s="169">
        <f>SUM(K130:K130)</f>
        <v>0</v>
      </c>
      <c r="L129" s="169"/>
      <c r="M129" s="169">
        <f>SUM(M130:M130)</f>
        <v>0</v>
      </c>
      <c r="N129" s="169"/>
      <c r="O129" s="169">
        <f>SUM(O130:O130)</f>
        <v>0</v>
      </c>
      <c r="P129" s="169"/>
      <c r="Q129" s="169">
        <f>SUM(Q130:Q130)</f>
        <v>0</v>
      </c>
      <c r="R129" s="169"/>
      <c r="S129" s="169"/>
      <c r="T129" s="170"/>
      <c r="U129" s="164"/>
      <c r="V129" s="164">
        <f>SUM(V130:V130)</f>
        <v>0</v>
      </c>
      <c r="W129" s="164"/>
      <c r="AG129" t="s">
        <v>292</v>
      </c>
    </row>
    <row r="130" spans="1:60" ht="22.5" outlineLevel="1" x14ac:dyDescent="0.2">
      <c r="A130" s="178">
        <v>36</v>
      </c>
      <c r="B130" s="179" t="s">
        <v>852</v>
      </c>
      <c r="C130" s="187" t="s">
        <v>853</v>
      </c>
      <c r="D130" s="180" t="s">
        <v>310</v>
      </c>
      <c r="E130" s="181">
        <v>1</v>
      </c>
      <c r="F130" s="182"/>
      <c r="G130" s="183">
        <f>ROUND(E130*F130,2)</f>
        <v>0</v>
      </c>
      <c r="H130" s="182"/>
      <c r="I130" s="183">
        <f>ROUND(E130*H130,2)</f>
        <v>0</v>
      </c>
      <c r="J130" s="182"/>
      <c r="K130" s="183">
        <f>ROUND(E130*J130,2)</f>
        <v>0</v>
      </c>
      <c r="L130" s="183">
        <v>15</v>
      </c>
      <c r="M130" s="183">
        <f>G130*(1+L130/100)</f>
        <v>0</v>
      </c>
      <c r="N130" s="183">
        <v>0</v>
      </c>
      <c r="O130" s="183">
        <f>ROUND(E130*N130,2)</f>
        <v>0</v>
      </c>
      <c r="P130" s="183">
        <v>0</v>
      </c>
      <c r="Q130" s="183">
        <f>ROUND(E130*P130,2)</f>
        <v>0</v>
      </c>
      <c r="R130" s="183"/>
      <c r="S130" s="183" t="s">
        <v>311</v>
      </c>
      <c r="T130" s="184" t="s">
        <v>297</v>
      </c>
      <c r="U130" s="162">
        <v>0</v>
      </c>
      <c r="V130" s="162">
        <f>ROUND(E130*U130,2)</f>
        <v>0</v>
      </c>
      <c r="W130" s="162"/>
      <c r="X130" s="152"/>
      <c r="Y130" s="152"/>
      <c r="Z130" s="152"/>
      <c r="AA130" s="152"/>
      <c r="AB130" s="152"/>
      <c r="AC130" s="152"/>
      <c r="AD130" s="152"/>
      <c r="AE130" s="152"/>
      <c r="AF130" s="152"/>
      <c r="AG130" s="152" t="s">
        <v>664</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5" t="s">
        <v>291</v>
      </c>
      <c r="B131" s="166" t="s">
        <v>260</v>
      </c>
      <c r="C131" s="186" t="s">
        <v>261</v>
      </c>
      <c r="D131" s="167"/>
      <c r="E131" s="168"/>
      <c r="F131" s="169"/>
      <c r="G131" s="169">
        <f>SUMIF(AG132:AG137,"&lt;&gt;NOR",G132:G137)</f>
        <v>0</v>
      </c>
      <c r="H131" s="169"/>
      <c r="I131" s="169">
        <f>SUM(I132:I137)</f>
        <v>0</v>
      </c>
      <c r="J131" s="169"/>
      <c r="K131" s="169">
        <f>SUM(K132:K137)</f>
        <v>0</v>
      </c>
      <c r="L131" s="169"/>
      <c r="M131" s="169">
        <f>SUM(M132:M137)</f>
        <v>0</v>
      </c>
      <c r="N131" s="169"/>
      <c r="O131" s="169">
        <f>SUM(O132:O137)</f>
        <v>0</v>
      </c>
      <c r="P131" s="169"/>
      <c r="Q131" s="169">
        <f>SUM(Q132:Q137)</f>
        <v>0</v>
      </c>
      <c r="R131" s="169"/>
      <c r="S131" s="169"/>
      <c r="T131" s="170"/>
      <c r="U131" s="164"/>
      <c r="V131" s="164">
        <f>SUM(V132:V137)</f>
        <v>1.37</v>
      </c>
      <c r="W131" s="164"/>
      <c r="AG131" t="s">
        <v>292</v>
      </c>
    </row>
    <row r="132" spans="1:60" outlineLevel="1" x14ac:dyDescent="0.2">
      <c r="A132" s="178">
        <v>37</v>
      </c>
      <c r="B132" s="179" t="s">
        <v>854</v>
      </c>
      <c r="C132" s="187" t="s">
        <v>855</v>
      </c>
      <c r="D132" s="180" t="s">
        <v>396</v>
      </c>
      <c r="E132" s="181">
        <v>0.78491000000000011</v>
      </c>
      <c r="F132" s="182"/>
      <c r="G132" s="183">
        <f t="shared" ref="G132:G137" si="0">ROUND(E132*F132,2)</f>
        <v>0</v>
      </c>
      <c r="H132" s="182"/>
      <c r="I132" s="183">
        <f t="shared" ref="I132:I137" si="1">ROUND(E132*H132,2)</f>
        <v>0</v>
      </c>
      <c r="J132" s="182"/>
      <c r="K132" s="183">
        <f t="shared" ref="K132:K137" si="2">ROUND(E132*J132,2)</f>
        <v>0</v>
      </c>
      <c r="L132" s="183">
        <v>15</v>
      </c>
      <c r="M132" s="183">
        <f t="shared" ref="M132:M137" si="3">G132*(1+L132/100)</f>
        <v>0</v>
      </c>
      <c r="N132" s="183">
        <v>0</v>
      </c>
      <c r="O132" s="183">
        <f t="shared" ref="O132:O137" si="4">ROUND(E132*N132,2)</f>
        <v>0</v>
      </c>
      <c r="P132" s="183">
        <v>0</v>
      </c>
      <c r="Q132" s="183">
        <f t="shared" ref="Q132:Q137" si="5">ROUND(E132*P132,2)</f>
        <v>0</v>
      </c>
      <c r="R132" s="183" t="s">
        <v>749</v>
      </c>
      <c r="S132" s="183" t="s">
        <v>296</v>
      </c>
      <c r="T132" s="184" t="s">
        <v>296</v>
      </c>
      <c r="U132" s="162">
        <v>0.49000000000000005</v>
      </c>
      <c r="V132" s="162">
        <f t="shared" ref="V132:V137" si="6">ROUND(E132*U132,2)</f>
        <v>0.38</v>
      </c>
      <c r="W132" s="162"/>
      <c r="X132" s="152"/>
      <c r="Y132" s="152"/>
      <c r="Z132" s="152"/>
      <c r="AA132" s="152"/>
      <c r="AB132" s="152"/>
      <c r="AC132" s="152"/>
      <c r="AD132" s="152"/>
      <c r="AE132" s="152"/>
      <c r="AF132" s="152"/>
      <c r="AG132" s="152" t="s">
        <v>856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78">
        <v>38</v>
      </c>
      <c r="B133" s="179" t="s">
        <v>857</v>
      </c>
      <c r="C133" s="187" t="s">
        <v>858</v>
      </c>
      <c r="D133" s="180" t="s">
        <v>396</v>
      </c>
      <c r="E133" s="181">
        <v>18.837720000000001</v>
      </c>
      <c r="F133" s="182"/>
      <c r="G133" s="183">
        <f t="shared" si="0"/>
        <v>0</v>
      </c>
      <c r="H133" s="182"/>
      <c r="I133" s="183">
        <f t="shared" si="1"/>
        <v>0</v>
      </c>
      <c r="J133" s="182"/>
      <c r="K133" s="183">
        <f t="shared" si="2"/>
        <v>0</v>
      </c>
      <c r="L133" s="183">
        <v>15</v>
      </c>
      <c r="M133" s="183">
        <f t="shared" si="3"/>
        <v>0</v>
      </c>
      <c r="N133" s="183">
        <v>0</v>
      </c>
      <c r="O133" s="183">
        <f t="shared" si="4"/>
        <v>0</v>
      </c>
      <c r="P133" s="183">
        <v>0</v>
      </c>
      <c r="Q133" s="183">
        <f t="shared" si="5"/>
        <v>0</v>
      </c>
      <c r="R133" s="183" t="s">
        <v>749</v>
      </c>
      <c r="S133" s="183" t="s">
        <v>296</v>
      </c>
      <c r="T133" s="184" t="s">
        <v>296</v>
      </c>
      <c r="U133" s="162">
        <v>0</v>
      </c>
      <c r="V133" s="162">
        <f t="shared" si="6"/>
        <v>0</v>
      </c>
      <c r="W133" s="162"/>
      <c r="X133" s="152"/>
      <c r="Y133" s="152"/>
      <c r="Z133" s="152"/>
      <c r="AA133" s="152"/>
      <c r="AB133" s="152"/>
      <c r="AC133" s="152"/>
      <c r="AD133" s="152"/>
      <c r="AE133" s="152"/>
      <c r="AF133" s="152"/>
      <c r="AG133" s="152" t="s">
        <v>856</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78">
        <v>39</v>
      </c>
      <c r="B134" s="179" t="s">
        <v>859</v>
      </c>
      <c r="C134" s="187" t="s">
        <v>860</v>
      </c>
      <c r="D134" s="180" t="s">
        <v>396</v>
      </c>
      <c r="E134" s="181">
        <v>0.78491000000000011</v>
      </c>
      <c r="F134" s="182"/>
      <c r="G134" s="183">
        <f t="shared" si="0"/>
        <v>0</v>
      </c>
      <c r="H134" s="182"/>
      <c r="I134" s="183">
        <f t="shared" si="1"/>
        <v>0</v>
      </c>
      <c r="J134" s="182"/>
      <c r="K134" s="183">
        <f t="shared" si="2"/>
        <v>0</v>
      </c>
      <c r="L134" s="183">
        <v>15</v>
      </c>
      <c r="M134" s="183">
        <f t="shared" si="3"/>
        <v>0</v>
      </c>
      <c r="N134" s="183">
        <v>0</v>
      </c>
      <c r="O134" s="183">
        <f t="shared" si="4"/>
        <v>0</v>
      </c>
      <c r="P134" s="183">
        <v>0</v>
      </c>
      <c r="Q134" s="183">
        <f t="shared" si="5"/>
        <v>0</v>
      </c>
      <c r="R134" s="183" t="s">
        <v>749</v>
      </c>
      <c r="S134" s="183" t="s">
        <v>296</v>
      </c>
      <c r="T134" s="184" t="s">
        <v>296</v>
      </c>
      <c r="U134" s="162">
        <v>0.94200000000000006</v>
      </c>
      <c r="V134" s="162">
        <f t="shared" si="6"/>
        <v>0.74</v>
      </c>
      <c r="W134" s="162"/>
      <c r="X134" s="152"/>
      <c r="Y134" s="152"/>
      <c r="Z134" s="152"/>
      <c r="AA134" s="152"/>
      <c r="AB134" s="152"/>
      <c r="AC134" s="152"/>
      <c r="AD134" s="152"/>
      <c r="AE134" s="152"/>
      <c r="AF134" s="152"/>
      <c r="AG134" s="152" t="s">
        <v>856</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x14ac:dyDescent="0.2">
      <c r="A135" s="178">
        <v>40</v>
      </c>
      <c r="B135" s="179" t="s">
        <v>861</v>
      </c>
      <c r="C135" s="187" t="s">
        <v>862</v>
      </c>
      <c r="D135" s="180" t="s">
        <v>396</v>
      </c>
      <c r="E135" s="181">
        <v>2.3547200000000004</v>
      </c>
      <c r="F135" s="182"/>
      <c r="G135" s="183">
        <f t="shared" si="0"/>
        <v>0</v>
      </c>
      <c r="H135" s="182"/>
      <c r="I135" s="183">
        <f t="shared" si="1"/>
        <v>0</v>
      </c>
      <c r="J135" s="182"/>
      <c r="K135" s="183">
        <f t="shared" si="2"/>
        <v>0</v>
      </c>
      <c r="L135" s="183">
        <v>15</v>
      </c>
      <c r="M135" s="183">
        <f t="shared" si="3"/>
        <v>0</v>
      </c>
      <c r="N135" s="183">
        <v>0</v>
      </c>
      <c r="O135" s="183">
        <f t="shared" si="4"/>
        <v>0</v>
      </c>
      <c r="P135" s="183">
        <v>0</v>
      </c>
      <c r="Q135" s="183">
        <f t="shared" si="5"/>
        <v>0</v>
      </c>
      <c r="R135" s="183" t="s">
        <v>749</v>
      </c>
      <c r="S135" s="183" t="s">
        <v>296</v>
      </c>
      <c r="T135" s="184" t="s">
        <v>296</v>
      </c>
      <c r="U135" s="162">
        <v>0.10500000000000001</v>
      </c>
      <c r="V135" s="162">
        <f t="shared" si="6"/>
        <v>0.25</v>
      </c>
      <c r="W135" s="162"/>
      <c r="X135" s="152"/>
      <c r="Y135" s="152"/>
      <c r="Z135" s="152"/>
      <c r="AA135" s="152"/>
      <c r="AB135" s="152"/>
      <c r="AC135" s="152"/>
      <c r="AD135" s="152"/>
      <c r="AE135" s="152"/>
      <c r="AF135" s="152"/>
      <c r="AG135" s="152" t="s">
        <v>856</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78">
        <v>41</v>
      </c>
      <c r="B136" s="179" t="s">
        <v>863</v>
      </c>
      <c r="C136" s="187" t="s">
        <v>864</v>
      </c>
      <c r="D136" s="180" t="s">
        <v>396</v>
      </c>
      <c r="E136" s="181">
        <v>0.78491000000000011</v>
      </c>
      <c r="F136" s="182"/>
      <c r="G136" s="183">
        <f t="shared" si="0"/>
        <v>0</v>
      </c>
      <c r="H136" s="182"/>
      <c r="I136" s="183">
        <f t="shared" si="1"/>
        <v>0</v>
      </c>
      <c r="J136" s="182"/>
      <c r="K136" s="183">
        <f t="shared" si="2"/>
        <v>0</v>
      </c>
      <c r="L136" s="183">
        <v>15</v>
      </c>
      <c r="M136" s="183">
        <f t="shared" si="3"/>
        <v>0</v>
      </c>
      <c r="N136" s="183">
        <v>0</v>
      </c>
      <c r="O136" s="183">
        <f t="shared" si="4"/>
        <v>0</v>
      </c>
      <c r="P136" s="183">
        <v>0</v>
      </c>
      <c r="Q136" s="183">
        <f t="shared" si="5"/>
        <v>0</v>
      </c>
      <c r="R136" s="183" t="s">
        <v>749</v>
      </c>
      <c r="S136" s="183" t="s">
        <v>296</v>
      </c>
      <c r="T136" s="184" t="s">
        <v>296</v>
      </c>
      <c r="U136" s="162">
        <v>0</v>
      </c>
      <c r="V136" s="162">
        <f t="shared" si="6"/>
        <v>0</v>
      </c>
      <c r="W136" s="162"/>
      <c r="X136" s="152"/>
      <c r="Y136" s="152"/>
      <c r="Z136" s="152"/>
      <c r="AA136" s="152"/>
      <c r="AB136" s="152"/>
      <c r="AC136" s="152"/>
      <c r="AD136" s="152"/>
      <c r="AE136" s="152"/>
      <c r="AF136" s="152"/>
      <c r="AG136" s="152" t="s">
        <v>856</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1">
        <v>42</v>
      </c>
      <c r="B137" s="172" t="s">
        <v>865</v>
      </c>
      <c r="C137" s="188" t="s">
        <v>866</v>
      </c>
      <c r="D137" s="173" t="s">
        <v>396</v>
      </c>
      <c r="E137" s="174">
        <v>0.78491000000000011</v>
      </c>
      <c r="F137" s="175"/>
      <c r="G137" s="176">
        <f t="shared" si="0"/>
        <v>0</v>
      </c>
      <c r="H137" s="175"/>
      <c r="I137" s="176">
        <f t="shared" si="1"/>
        <v>0</v>
      </c>
      <c r="J137" s="175"/>
      <c r="K137" s="176">
        <f t="shared" si="2"/>
        <v>0</v>
      </c>
      <c r="L137" s="176">
        <v>15</v>
      </c>
      <c r="M137" s="176">
        <f t="shared" si="3"/>
        <v>0</v>
      </c>
      <c r="N137" s="176">
        <v>0</v>
      </c>
      <c r="O137" s="176">
        <f t="shared" si="4"/>
        <v>0</v>
      </c>
      <c r="P137" s="176">
        <v>0</v>
      </c>
      <c r="Q137" s="176">
        <f t="shared" si="5"/>
        <v>0</v>
      </c>
      <c r="R137" s="176"/>
      <c r="S137" s="176" t="s">
        <v>296</v>
      </c>
      <c r="T137" s="177" t="s">
        <v>296</v>
      </c>
      <c r="U137" s="162">
        <v>6.0000000000000001E-3</v>
      </c>
      <c r="V137" s="162">
        <f t="shared" si="6"/>
        <v>0</v>
      </c>
      <c r="W137" s="162"/>
      <c r="X137" s="152"/>
      <c r="Y137" s="152"/>
      <c r="Z137" s="152"/>
      <c r="AA137" s="152"/>
      <c r="AB137" s="152"/>
      <c r="AC137" s="152"/>
      <c r="AD137" s="152"/>
      <c r="AE137" s="152"/>
      <c r="AF137" s="152"/>
      <c r="AG137" s="152" t="s">
        <v>856</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5"/>
      <c r="B138" s="6"/>
      <c r="C138" s="189"/>
      <c r="D138" s="8"/>
      <c r="E138" s="5"/>
      <c r="F138" s="5"/>
      <c r="G138" s="5"/>
      <c r="H138" s="5"/>
      <c r="I138" s="5"/>
      <c r="J138" s="5"/>
      <c r="K138" s="5"/>
      <c r="L138" s="5"/>
      <c r="M138" s="5"/>
      <c r="N138" s="5"/>
      <c r="O138" s="5"/>
      <c r="P138" s="5"/>
      <c r="Q138" s="5"/>
      <c r="R138" s="5"/>
      <c r="S138" s="5"/>
      <c r="T138" s="5"/>
      <c r="U138" s="5"/>
      <c r="V138" s="5"/>
      <c r="W138" s="5"/>
      <c r="AE138">
        <v>15</v>
      </c>
      <c r="AF138">
        <v>21</v>
      </c>
    </row>
    <row r="139" spans="1:60" x14ac:dyDescent="0.2">
      <c r="A139" s="155"/>
      <c r="B139" s="156" t="s">
        <v>29</v>
      </c>
      <c r="C139" s="190"/>
      <c r="D139" s="157"/>
      <c r="E139" s="158"/>
      <c r="F139" s="158"/>
      <c r="G139" s="185">
        <f>G8+G21+G57+G61+G83+G86+G97+G110+G113+G122+G127+G129+G131</f>
        <v>0</v>
      </c>
      <c r="H139" s="5"/>
      <c r="I139" s="5"/>
      <c r="J139" s="5"/>
      <c r="K139" s="5"/>
      <c r="L139" s="5"/>
      <c r="M139" s="5"/>
      <c r="N139" s="5"/>
      <c r="O139" s="5"/>
      <c r="P139" s="5"/>
      <c r="Q139" s="5"/>
      <c r="R139" s="5"/>
      <c r="S139" s="5"/>
      <c r="T139" s="5"/>
      <c r="U139" s="5"/>
      <c r="V139" s="5"/>
      <c r="W139" s="5"/>
      <c r="AE139">
        <f>SUMIF(L7:L137,AE138,G7:G137)</f>
        <v>0</v>
      </c>
      <c r="AF139">
        <f>SUMIF(L7:L137,AF138,G7:G137)</f>
        <v>0</v>
      </c>
      <c r="AG139" t="s">
        <v>319</v>
      </c>
    </row>
    <row r="140" spans="1:60" x14ac:dyDescent="0.2">
      <c r="C140" s="191"/>
      <c r="D140" s="143"/>
      <c r="AG140" t="s">
        <v>320</v>
      </c>
    </row>
    <row r="141" spans="1:60" x14ac:dyDescent="0.2">
      <c r="D141" s="143"/>
    </row>
    <row r="142" spans="1:60" x14ac:dyDescent="0.2">
      <c r="D142" s="143"/>
    </row>
    <row r="143" spans="1:60" x14ac:dyDescent="0.2">
      <c r="D143" s="143"/>
    </row>
    <row r="144" spans="1:60"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ryv9YKFwh/ITvThTC0YuXN6KgarcincyLAkX3AFlxM7NkP6/cUur6ZMkNA2WeYYz4XK8ozyghsXVYsYUarPoGA==" saltValue="B/t8mkARYH+1p08o91M8LA==" spinCount="100000" sheet="1"/>
  <mergeCells count="25">
    <mergeCell ref="C13:G13"/>
    <mergeCell ref="A1:G1"/>
    <mergeCell ref="C2:G2"/>
    <mergeCell ref="C3:G3"/>
    <mergeCell ref="C4:G4"/>
    <mergeCell ref="C10:G10"/>
    <mergeCell ref="C81:G81"/>
    <mergeCell ref="C18:G18"/>
    <mergeCell ref="C23:G23"/>
    <mergeCell ref="C26:G26"/>
    <mergeCell ref="C28:G28"/>
    <mergeCell ref="C32:G32"/>
    <mergeCell ref="C40:G40"/>
    <mergeCell ref="C63:G63"/>
    <mergeCell ref="C70:G70"/>
    <mergeCell ref="C73:G73"/>
    <mergeCell ref="C76:G76"/>
    <mergeCell ref="C80:G80"/>
    <mergeCell ref="C115:G115"/>
    <mergeCell ref="C82:G82"/>
    <mergeCell ref="C85:G85"/>
    <mergeCell ref="C96:G96"/>
    <mergeCell ref="C99:G99"/>
    <mergeCell ref="C102:G102"/>
    <mergeCell ref="C109:G1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104</v>
      </c>
      <c r="C3" s="264" t="s">
        <v>105</v>
      </c>
      <c r="D3" s="265"/>
      <c r="E3" s="265"/>
      <c r="F3" s="265"/>
      <c r="G3" s="266"/>
      <c r="AC3" s="90" t="s">
        <v>267</v>
      </c>
      <c r="AG3" t="s">
        <v>269</v>
      </c>
    </row>
    <row r="4" spans="1:60" ht="24.95" customHeight="1" x14ac:dyDescent="0.2">
      <c r="A4" s="145" t="s">
        <v>9</v>
      </c>
      <c r="B4" s="146" t="s">
        <v>106</v>
      </c>
      <c r="C4" s="267" t="s">
        <v>107</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208</v>
      </c>
      <c r="C8" s="186" t="s">
        <v>187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AG8" t="s">
        <v>292</v>
      </c>
    </row>
    <row r="9" spans="1:60" outlineLevel="1" x14ac:dyDescent="0.2">
      <c r="A9" s="178">
        <v>1</v>
      </c>
      <c r="B9" s="179" t="s">
        <v>867</v>
      </c>
      <c r="C9" s="187" t="s">
        <v>872</v>
      </c>
      <c r="D9" s="180" t="s">
        <v>332</v>
      </c>
      <c r="E9" s="181">
        <v>5</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ROUND(E10*F10,2)</f>
        <v>0</v>
      </c>
      <c r="H10" s="182"/>
      <c r="I10" s="183">
        <f>ROUND(E10*H10,2)</f>
        <v>0</v>
      </c>
      <c r="J10" s="182"/>
      <c r="K10" s="183">
        <f>ROUND(E10*J10,2)</f>
        <v>0</v>
      </c>
      <c r="L10" s="183">
        <v>15</v>
      </c>
      <c r="M10" s="183">
        <f>G10*(1+L10/100)</f>
        <v>0</v>
      </c>
      <c r="N10" s="183">
        <v>0</v>
      </c>
      <c r="O10" s="183">
        <f>ROUND(E10*N10,2)</f>
        <v>0</v>
      </c>
      <c r="P10" s="183">
        <v>0</v>
      </c>
      <c r="Q10" s="183">
        <f>ROUND(E10*P10,2)</f>
        <v>0</v>
      </c>
      <c r="R10" s="183"/>
      <c r="S10" s="183" t="s">
        <v>311</v>
      </c>
      <c r="T10" s="184" t="s">
        <v>297</v>
      </c>
      <c r="U10" s="162">
        <v>0</v>
      </c>
      <c r="V10" s="162">
        <f>ROUND(E10*U10,2)</f>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1">
        <v>3</v>
      </c>
      <c r="B11" s="172" t="s">
        <v>873</v>
      </c>
      <c r="C11" s="188" t="s">
        <v>878</v>
      </c>
      <c r="D11" s="173" t="s">
        <v>332</v>
      </c>
      <c r="E11" s="174">
        <v>5</v>
      </c>
      <c r="F11" s="175"/>
      <c r="G11" s="176">
        <f>ROUND(E11*F11,2)</f>
        <v>0</v>
      </c>
      <c r="H11" s="175"/>
      <c r="I11" s="176">
        <f>ROUND(E11*H11,2)</f>
        <v>0</v>
      </c>
      <c r="J11" s="175"/>
      <c r="K11" s="176">
        <f>ROUND(E11*J11,2)</f>
        <v>0</v>
      </c>
      <c r="L11" s="176">
        <v>15</v>
      </c>
      <c r="M11" s="176">
        <f>G11*(1+L11/100)</f>
        <v>0</v>
      </c>
      <c r="N11" s="176">
        <v>0</v>
      </c>
      <c r="O11" s="176">
        <f>ROUND(E11*N11,2)</f>
        <v>0</v>
      </c>
      <c r="P11" s="176">
        <v>0</v>
      </c>
      <c r="Q11" s="176">
        <f>ROUND(E11*P11,2)</f>
        <v>0</v>
      </c>
      <c r="R11" s="176"/>
      <c r="S11" s="176" t="s">
        <v>311</v>
      </c>
      <c r="T11" s="177" t="s">
        <v>297</v>
      </c>
      <c r="U11" s="162">
        <v>0</v>
      </c>
      <c r="V11" s="162">
        <f>ROUND(E11*U11,2)</f>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72" t="s">
        <v>197</v>
      </c>
      <c r="D12" s="273"/>
      <c r="E12" s="273"/>
      <c r="F12" s="273"/>
      <c r="G12" s="273"/>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329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4</v>
      </c>
      <c r="B13" s="172" t="s">
        <v>875</v>
      </c>
      <c r="C13" s="188" t="s">
        <v>882</v>
      </c>
      <c r="D13" s="173" t="s">
        <v>310</v>
      </c>
      <c r="E13" s="174">
        <v>1</v>
      </c>
      <c r="F13" s="175"/>
      <c r="G13" s="176">
        <f>ROUND(E13*F13,2)</f>
        <v>0</v>
      </c>
      <c r="H13" s="175"/>
      <c r="I13" s="176">
        <f>ROUND(E13*H13,2)</f>
        <v>0</v>
      </c>
      <c r="J13" s="175"/>
      <c r="K13" s="176">
        <f>ROUND(E13*J13,2)</f>
        <v>0</v>
      </c>
      <c r="L13" s="176">
        <v>15</v>
      </c>
      <c r="M13" s="176">
        <f>G13*(1+L13/100)</f>
        <v>0</v>
      </c>
      <c r="N13" s="176">
        <v>0</v>
      </c>
      <c r="O13" s="176">
        <f>ROUND(E13*N13,2)</f>
        <v>0</v>
      </c>
      <c r="P13" s="176">
        <v>0</v>
      </c>
      <c r="Q13" s="176">
        <f>ROUND(E13*P13,2)</f>
        <v>0</v>
      </c>
      <c r="R13" s="176"/>
      <c r="S13" s="176" t="s">
        <v>311</v>
      </c>
      <c r="T13" s="177"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2" t="s">
        <v>200</v>
      </c>
      <c r="D14" s="273"/>
      <c r="E14" s="273"/>
      <c r="F14" s="273"/>
      <c r="G14" s="273"/>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329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886</v>
      </c>
      <c r="D15" s="180" t="s">
        <v>310</v>
      </c>
      <c r="E15" s="181">
        <v>1</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888</v>
      </c>
      <c r="D16" s="180" t="s">
        <v>310</v>
      </c>
      <c r="E16" s="181">
        <v>1</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892</v>
      </c>
      <c r="D17" s="180" t="s">
        <v>332</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894</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898</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209</v>
      </c>
      <c r="C20" s="186" t="s">
        <v>191</v>
      </c>
      <c r="D20" s="167"/>
      <c r="E20" s="168"/>
      <c r="F20" s="169"/>
      <c r="G20" s="169">
        <f>SUMIF(AG21:AG22,"&lt;&gt;NOR",G21:G22)</f>
        <v>0</v>
      </c>
      <c r="H20" s="169"/>
      <c r="I20" s="169">
        <f>SUM(I21:I22)</f>
        <v>0</v>
      </c>
      <c r="J20" s="169"/>
      <c r="K20" s="169">
        <f>SUM(K21:K22)</f>
        <v>0</v>
      </c>
      <c r="L20" s="169"/>
      <c r="M20" s="169">
        <f>SUM(M21:M22)</f>
        <v>0</v>
      </c>
      <c r="N20" s="169"/>
      <c r="O20" s="169">
        <f>SUM(O21:O22)</f>
        <v>0</v>
      </c>
      <c r="P20" s="169"/>
      <c r="Q20" s="169">
        <f>SUM(Q21:Q22)</f>
        <v>0</v>
      </c>
      <c r="R20" s="169"/>
      <c r="S20" s="169"/>
      <c r="T20" s="170"/>
      <c r="U20" s="164"/>
      <c r="V20" s="164">
        <f>SUM(V21:V22)</f>
        <v>0</v>
      </c>
      <c r="W20" s="164"/>
      <c r="AG20" t="s">
        <v>292</v>
      </c>
    </row>
    <row r="21" spans="1:60" outlineLevel="1" x14ac:dyDescent="0.2">
      <c r="A21" s="178">
        <v>10</v>
      </c>
      <c r="B21" s="179" t="s">
        <v>887</v>
      </c>
      <c r="C21" s="187" t="s">
        <v>993</v>
      </c>
      <c r="D21" s="180"/>
      <c r="E21" s="181">
        <v>0</v>
      </c>
      <c r="F21" s="182"/>
      <c r="G21" s="183">
        <f>ROUND(E21*F21,2)</f>
        <v>0</v>
      </c>
      <c r="H21" s="182"/>
      <c r="I21" s="183">
        <f>ROUND(E21*H21,2)</f>
        <v>0</v>
      </c>
      <c r="J21" s="182"/>
      <c r="K21" s="183">
        <f>ROUND(E21*J21,2)</f>
        <v>0</v>
      </c>
      <c r="L21" s="183">
        <v>15</v>
      </c>
      <c r="M21" s="183">
        <f>G21*(1+L21/100)</f>
        <v>0</v>
      </c>
      <c r="N21" s="183">
        <v>0</v>
      </c>
      <c r="O21" s="183">
        <f>ROUND(E21*N21,2)</f>
        <v>0</v>
      </c>
      <c r="P21" s="183">
        <v>0</v>
      </c>
      <c r="Q21" s="183">
        <f>ROUND(E21*P21,2)</f>
        <v>0</v>
      </c>
      <c r="R21" s="183"/>
      <c r="S21" s="183" t="s">
        <v>311</v>
      </c>
      <c r="T21" s="184" t="s">
        <v>297</v>
      </c>
      <c r="U21" s="162">
        <v>0</v>
      </c>
      <c r="V21" s="162">
        <f>ROUND(E21*U21,2)</f>
        <v>0</v>
      </c>
      <c r="W21" s="162"/>
      <c r="X21" s="152"/>
      <c r="Y21" s="152"/>
      <c r="Z21" s="152"/>
      <c r="AA21" s="152"/>
      <c r="AB21" s="152"/>
      <c r="AC21" s="152"/>
      <c r="AD21" s="152"/>
      <c r="AE21" s="152"/>
      <c r="AF21" s="152"/>
      <c r="AG21" s="152" t="s">
        <v>901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11</v>
      </c>
      <c r="B22" s="172" t="s">
        <v>889</v>
      </c>
      <c r="C22" s="188" t="s">
        <v>913</v>
      </c>
      <c r="D22" s="173"/>
      <c r="E22" s="174">
        <v>0</v>
      </c>
      <c r="F22" s="175"/>
      <c r="G22" s="176">
        <f>ROUND(E22*F22,2)</f>
        <v>0</v>
      </c>
      <c r="H22" s="175"/>
      <c r="I22" s="176">
        <f>ROUND(E22*H22,2)</f>
        <v>0</v>
      </c>
      <c r="J22" s="175"/>
      <c r="K22" s="176">
        <f>ROUND(E22*J22,2)</f>
        <v>0</v>
      </c>
      <c r="L22" s="176">
        <v>15</v>
      </c>
      <c r="M22" s="176">
        <f>G22*(1+L22/100)</f>
        <v>0</v>
      </c>
      <c r="N22" s="176">
        <v>0</v>
      </c>
      <c r="O22" s="176">
        <f>ROUND(E22*N22,2)</f>
        <v>0</v>
      </c>
      <c r="P22" s="176">
        <v>0</v>
      </c>
      <c r="Q22" s="176">
        <f>ROUND(E22*P22,2)</f>
        <v>0</v>
      </c>
      <c r="R22" s="176"/>
      <c r="S22" s="176" t="s">
        <v>311</v>
      </c>
      <c r="T22" s="177" t="s">
        <v>297</v>
      </c>
      <c r="U22" s="162">
        <v>0</v>
      </c>
      <c r="V22" s="162">
        <f>ROUND(E22*U22,2)</f>
        <v>0</v>
      </c>
      <c r="W22" s="162"/>
      <c r="X22" s="152"/>
      <c r="Y22" s="152"/>
      <c r="Z22" s="152"/>
      <c r="AA22" s="152"/>
      <c r="AB22" s="152"/>
      <c r="AC22" s="152"/>
      <c r="AD22" s="152"/>
      <c r="AE22" s="152"/>
      <c r="AF22" s="152"/>
      <c r="AG22" s="152" t="s">
        <v>901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5"/>
      <c r="B23" s="6"/>
      <c r="C23" s="189"/>
      <c r="D23" s="8"/>
      <c r="E23" s="5"/>
      <c r="F23" s="5"/>
      <c r="G23" s="5"/>
      <c r="H23" s="5"/>
      <c r="I23" s="5"/>
      <c r="J23" s="5"/>
      <c r="K23" s="5"/>
      <c r="L23" s="5"/>
      <c r="M23" s="5"/>
      <c r="N23" s="5"/>
      <c r="O23" s="5"/>
      <c r="P23" s="5"/>
      <c r="Q23" s="5"/>
      <c r="R23" s="5"/>
      <c r="S23" s="5"/>
      <c r="T23" s="5"/>
      <c r="U23" s="5"/>
      <c r="V23" s="5"/>
      <c r="W23" s="5"/>
      <c r="AE23">
        <v>15</v>
      </c>
      <c r="AF23">
        <v>21</v>
      </c>
    </row>
    <row r="24" spans="1:60" x14ac:dyDescent="0.2">
      <c r="A24" s="155"/>
      <c r="B24" s="156" t="s">
        <v>29</v>
      </c>
      <c r="C24" s="190"/>
      <c r="D24" s="157"/>
      <c r="E24" s="158"/>
      <c r="F24" s="158"/>
      <c r="G24" s="185">
        <f>G8+G20</f>
        <v>0</v>
      </c>
      <c r="H24" s="5"/>
      <c r="I24" s="5"/>
      <c r="J24" s="5"/>
      <c r="K24" s="5"/>
      <c r="L24" s="5"/>
      <c r="M24" s="5"/>
      <c r="N24" s="5"/>
      <c r="O24" s="5"/>
      <c r="P24" s="5"/>
      <c r="Q24" s="5"/>
      <c r="R24" s="5"/>
      <c r="S24" s="5"/>
      <c r="T24" s="5"/>
      <c r="U24" s="5"/>
      <c r="V24" s="5"/>
      <c r="W24" s="5"/>
      <c r="AE24">
        <f>SUMIF(L7:L22,AE23,G7:G22)</f>
        <v>0</v>
      </c>
      <c r="AF24">
        <f>SUMIF(L7:L22,AF23,G7:G22)</f>
        <v>0</v>
      </c>
      <c r="AG24" t="s">
        <v>319</v>
      </c>
    </row>
    <row r="25" spans="1:60" x14ac:dyDescent="0.2">
      <c r="C25" s="191"/>
      <c r="D25" s="143"/>
      <c r="AG25" t="s">
        <v>320</v>
      </c>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8OHDHLUPAGY/5db+pmTQ61tsDKrkXjBEIaH+fmWOOcnBBteeDchRRQVeAbqIPzzC0BbD4z+NfiRUuavUDAjcnQ==" saltValue="hJ2V0G8iHPwn9K2Tpz0r3w==" spinCount="100000" sheet="1"/>
  <mergeCells count="6">
    <mergeCell ref="C14:G14"/>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104</v>
      </c>
      <c r="C3" s="264" t="s">
        <v>105</v>
      </c>
      <c r="D3" s="265"/>
      <c r="E3" s="265"/>
      <c r="F3" s="265"/>
      <c r="G3" s="266"/>
      <c r="AC3" s="90" t="s">
        <v>267</v>
      </c>
      <c r="AG3" t="s">
        <v>269</v>
      </c>
    </row>
    <row r="4" spans="1:60" ht="24.95" customHeight="1" x14ac:dyDescent="0.2">
      <c r="A4" s="145" t="s">
        <v>9</v>
      </c>
      <c r="B4" s="146" t="s">
        <v>106</v>
      </c>
      <c r="C4" s="267" t="s">
        <v>108</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208</v>
      </c>
      <c r="C8" s="186" t="s">
        <v>187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AG8" t="s">
        <v>292</v>
      </c>
    </row>
    <row r="9" spans="1:60" outlineLevel="1" x14ac:dyDescent="0.2">
      <c r="A9" s="178">
        <v>1</v>
      </c>
      <c r="B9" s="179" t="s">
        <v>867</v>
      </c>
      <c r="C9" s="187" t="s">
        <v>872</v>
      </c>
      <c r="D9" s="180" t="s">
        <v>332</v>
      </c>
      <c r="E9" s="181">
        <v>5</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ROUND(E10*F10,2)</f>
        <v>0</v>
      </c>
      <c r="H10" s="182"/>
      <c r="I10" s="183">
        <f>ROUND(E10*H10,2)</f>
        <v>0</v>
      </c>
      <c r="J10" s="182"/>
      <c r="K10" s="183">
        <f>ROUND(E10*J10,2)</f>
        <v>0</v>
      </c>
      <c r="L10" s="183">
        <v>15</v>
      </c>
      <c r="M10" s="183">
        <f>G10*(1+L10/100)</f>
        <v>0</v>
      </c>
      <c r="N10" s="183">
        <v>0</v>
      </c>
      <c r="O10" s="183">
        <f>ROUND(E10*N10,2)</f>
        <v>0</v>
      </c>
      <c r="P10" s="183">
        <v>0</v>
      </c>
      <c r="Q10" s="183">
        <f>ROUND(E10*P10,2)</f>
        <v>0</v>
      </c>
      <c r="R10" s="183"/>
      <c r="S10" s="183" t="s">
        <v>311</v>
      </c>
      <c r="T10" s="184" t="s">
        <v>297</v>
      </c>
      <c r="U10" s="162">
        <v>0</v>
      </c>
      <c r="V10" s="162">
        <f>ROUND(E10*U10,2)</f>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1">
        <v>3</v>
      </c>
      <c r="B11" s="172" t="s">
        <v>873</v>
      </c>
      <c r="C11" s="188" t="s">
        <v>878</v>
      </c>
      <c r="D11" s="173" t="s">
        <v>332</v>
      </c>
      <c r="E11" s="174">
        <v>5</v>
      </c>
      <c r="F11" s="175"/>
      <c r="G11" s="176">
        <f>ROUND(E11*F11,2)</f>
        <v>0</v>
      </c>
      <c r="H11" s="175"/>
      <c r="I11" s="176">
        <f>ROUND(E11*H11,2)</f>
        <v>0</v>
      </c>
      <c r="J11" s="175"/>
      <c r="K11" s="176">
        <f>ROUND(E11*J11,2)</f>
        <v>0</v>
      </c>
      <c r="L11" s="176">
        <v>15</v>
      </c>
      <c r="M11" s="176">
        <f>G11*(1+L11/100)</f>
        <v>0</v>
      </c>
      <c r="N11" s="176">
        <v>0</v>
      </c>
      <c r="O11" s="176">
        <f>ROUND(E11*N11,2)</f>
        <v>0</v>
      </c>
      <c r="P11" s="176">
        <v>0</v>
      </c>
      <c r="Q11" s="176">
        <f>ROUND(E11*P11,2)</f>
        <v>0</v>
      </c>
      <c r="R11" s="176"/>
      <c r="S11" s="176" t="s">
        <v>311</v>
      </c>
      <c r="T11" s="177" t="s">
        <v>297</v>
      </c>
      <c r="U11" s="162">
        <v>0</v>
      </c>
      <c r="V11" s="162">
        <f>ROUND(E11*U11,2)</f>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72" t="s">
        <v>197</v>
      </c>
      <c r="D12" s="273"/>
      <c r="E12" s="273"/>
      <c r="F12" s="273"/>
      <c r="G12" s="273"/>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329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4</v>
      </c>
      <c r="B13" s="172" t="s">
        <v>875</v>
      </c>
      <c r="C13" s="188" t="s">
        <v>882</v>
      </c>
      <c r="D13" s="173" t="s">
        <v>310</v>
      </c>
      <c r="E13" s="174">
        <v>1</v>
      </c>
      <c r="F13" s="175"/>
      <c r="G13" s="176">
        <f>ROUND(E13*F13,2)</f>
        <v>0</v>
      </c>
      <c r="H13" s="175"/>
      <c r="I13" s="176">
        <f>ROUND(E13*H13,2)</f>
        <v>0</v>
      </c>
      <c r="J13" s="175"/>
      <c r="K13" s="176">
        <f>ROUND(E13*J13,2)</f>
        <v>0</v>
      </c>
      <c r="L13" s="176">
        <v>15</v>
      </c>
      <c r="M13" s="176">
        <f>G13*(1+L13/100)</f>
        <v>0</v>
      </c>
      <c r="N13" s="176">
        <v>0</v>
      </c>
      <c r="O13" s="176">
        <f>ROUND(E13*N13,2)</f>
        <v>0</v>
      </c>
      <c r="P13" s="176">
        <v>0</v>
      </c>
      <c r="Q13" s="176">
        <f>ROUND(E13*P13,2)</f>
        <v>0</v>
      </c>
      <c r="R13" s="176"/>
      <c r="S13" s="176" t="s">
        <v>311</v>
      </c>
      <c r="T13" s="177"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2" t="s">
        <v>200</v>
      </c>
      <c r="D14" s="273"/>
      <c r="E14" s="273"/>
      <c r="F14" s="273"/>
      <c r="G14" s="273"/>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329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886</v>
      </c>
      <c r="D15" s="180" t="s">
        <v>310</v>
      </c>
      <c r="E15" s="181">
        <v>1</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888</v>
      </c>
      <c r="D16" s="180" t="s">
        <v>310</v>
      </c>
      <c r="E16" s="181">
        <v>1</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892</v>
      </c>
      <c r="D17" s="180" t="s">
        <v>332</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894</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898</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209</v>
      </c>
      <c r="C20" s="186" t="s">
        <v>191</v>
      </c>
      <c r="D20" s="167"/>
      <c r="E20" s="168"/>
      <c r="F20" s="169"/>
      <c r="G20" s="169">
        <f>SUMIF(AG21:AG22,"&lt;&gt;NOR",G21:G22)</f>
        <v>0</v>
      </c>
      <c r="H20" s="169"/>
      <c r="I20" s="169">
        <f>SUM(I21:I22)</f>
        <v>0</v>
      </c>
      <c r="J20" s="169"/>
      <c r="K20" s="169">
        <f>SUM(K21:K22)</f>
        <v>0</v>
      </c>
      <c r="L20" s="169"/>
      <c r="M20" s="169">
        <f>SUM(M21:M22)</f>
        <v>0</v>
      </c>
      <c r="N20" s="169"/>
      <c r="O20" s="169">
        <f>SUM(O21:O22)</f>
        <v>0</v>
      </c>
      <c r="P20" s="169"/>
      <c r="Q20" s="169">
        <f>SUM(Q21:Q22)</f>
        <v>0</v>
      </c>
      <c r="R20" s="169"/>
      <c r="S20" s="169"/>
      <c r="T20" s="170"/>
      <c r="U20" s="164"/>
      <c r="V20" s="164">
        <f>SUM(V21:V22)</f>
        <v>0</v>
      </c>
      <c r="W20" s="164"/>
      <c r="AG20" t="s">
        <v>292</v>
      </c>
    </row>
    <row r="21" spans="1:60" outlineLevel="1" x14ac:dyDescent="0.2">
      <c r="A21" s="178">
        <v>10</v>
      </c>
      <c r="B21" s="179" t="s">
        <v>887</v>
      </c>
      <c r="C21" s="187" t="s">
        <v>993</v>
      </c>
      <c r="D21" s="180" t="s">
        <v>310</v>
      </c>
      <c r="E21" s="181">
        <v>1</v>
      </c>
      <c r="F21" s="182"/>
      <c r="G21" s="183">
        <f>ROUND(E21*F21,2)</f>
        <v>0</v>
      </c>
      <c r="H21" s="182"/>
      <c r="I21" s="183">
        <f>ROUND(E21*H21,2)</f>
        <v>0</v>
      </c>
      <c r="J21" s="182"/>
      <c r="K21" s="183">
        <f>ROUND(E21*J21,2)</f>
        <v>0</v>
      </c>
      <c r="L21" s="183">
        <v>15</v>
      </c>
      <c r="M21" s="183">
        <f>G21*(1+L21/100)</f>
        <v>0</v>
      </c>
      <c r="N21" s="183">
        <v>0</v>
      </c>
      <c r="O21" s="183">
        <f>ROUND(E21*N21,2)</f>
        <v>0</v>
      </c>
      <c r="P21" s="183">
        <v>0</v>
      </c>
      <c r="Q21" s="183">
        <f>ROUND(E21*P21,2)</f>
        <v>0</v>
      </c>
      <c r="R21" s="183"/>
      <c r="S21" s="183" t="s">
        <v>311</v>
      </c>
      <c r="T21" s="184" t="s">
        <v>297</v>
      </c>
      <c r="U21" s="162">
        <v>0</v>
      </c>
      <c r="V21" s="162">
        <f>ROUND(E21*U21,2)</f>
        <v>0</v>
      </c>
      <c r="W21" s="162"/>
      <c r="X21" s="152"/>
      <c r="Y21" s="152"/>
      <c r="Z21" s="152"/>
      <c r="AA21" s="152"/>
      <c r="AB21" s="152"/>
      <c r="AC21" s="152"/>
      <c r="AD21" s="152"/>
      <c r="AE21" s="152"/>
      <c r="AF21" s="152"/>
      <c r="AG21" s="152" t="s">
        <v>901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11</v>
      </c>
      <c r="B22" s="172" t="s">
        <v>889</v>
      </c>
      <c r="C22" s="188" t="s">
        <v>913</v>
      </c>
      <c r="D22" s="173" t="s">
        <v>310</v>
      </c>
      <c r="E22" s="174">
        <v>1</v>
      </c>
      <c r="F22" s="175"/>
      <c r="G22" s="176">
        <f>ROUND(E22*F22,2)</f>
        <v>0</v>
      </c>
      <c r="H22" s="175"/>
      <c r="I22" s="176">
        <f>ROUND(E22*H22,2)</f>
        <v>0</v>
      </c>
      <c r="J22" s="175"/>
      <c r="K22" s="176">
        <f>ROUND(E22*J22,2)</f>
        <v>0</v>
      </c>
      <c r="L22" s="176">
        <v>15</v>
      </c>
      <c r="M22" s="176">
        <f>G22*(1+L22/100)</f>
        <v>0</v>
      </c>
      <c r="N22" s="176">
        <v>0</v>
      </c>
      <c r="O22" s="176">
        <f>ROUND(E22*N22,2)</f>
        <v>0</v>
      </c>
      <c r="P22" s="176">
        <v>0</v>
      </c>
      <c r="Q22" s="176">
        <f>ROUND(E22*P22,2)</f>
        <v>0</v>
      </c>
      <c r="R22" s="176"/>
      <c r="S22" s="176" t="s">
        <v>311</v>
      </c>
      <c r="T22" s="177" t="s">
        <v>297</v>
      </c>
      <c r="U22" s="162">
        <v>0</v>
      </c>
      <c r="V22" s="162">
        <f>ROUND(E22*U22,2)</f>
        <v>0</v>
      </c>
      <c r="W22" s="162"/>
      <c r="X22" s="152"/>
      <c r="Y22" s="152"/>
      <c r="Z22" s="152"/>
      <c r="AA22" s="152"/>
      <c r="AB22" s="152"/>
      <c r="AC22" s="152"/>
      <c r="AD22" s="152"/>
      <c r="AE22" s="152"/>
      <c r="AF22" s="152"/>
      <c r="AG22" s="152" t="s">
        <v>901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5"/>
      <c r="B23" s="6"/>
      <c r="C23" s="189"/>
      <c r="D23" s="8"/>
      <c r="E23" s="5"/>
      <c r="F23" s="5"/>
      <c r="G23" s="5"/>
      <c r="H23" s="5"/>
      <c r="I23" s="5"/>
      <c r="J23" s="5"/>
      <c r="K23" s="5"/>
      <c r="L23" s="5"/>
      <c r="M23" s="5"/>
      <c r="N23" s="5"/>
      <c r="O23" s="5"/>
      <c r="P23" s="5"/>
      <c r="Q23" s="5"/>
      <c r="R23" s="5"/>
      <c r="S23" s="5"/>
      <c r="T23" s="5"/>
      <c r="U23" s="5"/>
      <c r="V23" s="5"/>
      <c r="W23" s="5"/>
      <c r="AE23">
        <v>15</v>
      </c>
      <c r="AF23">
        <v>21</v>
      </c>
    </row>
    <row r="24" spans="1:60" x14ac:dyDescent="0.2">
      <c r="A24" s="155"/>
      <c r="B24" s="156" t="s">
        <v>29</v>
      </c>
      <c r="C24" s="190"/>
      <c r="D24" s="157"/>
      <c r="E24" s="158"/>
      <c r="F24" s="158"/>
      <c r="G24" s="185">
        <f>G8+G20</f>
        <v>0</v>
      </c>
      <c r="H24" s="5"/>
      <c r="I24" s="5"/>
      <c r="J24" s="5"/>
      <c r="K24" s="5"/>
      <c r="L24" s="5"/>
      <c r="M24" s="5"/>
      <c r="N24" s="5"/>
      <c r="O24" s="5"/>
      <c r="P24" s="5"/>
      <c r="Q24" s="5"/>
      <c r="R24" s="5"/>
      <c r="S24" s="5"/>
      <c r="T24" s="5"/>
      <c r="U24" s="5"/>
      <c r="V24" s="5"/>
      <c r="W24" s="5"/>
      <c r="AE24">
        <f>SUMIF(L7:L22,AE23,G7:G22)</f>
        <v>0</v>
      </c>
      <c r="AF24">
        <f>SUMIF(L7:L22,AF23,G7:G22)</f>
        <v>0</v>
      </c>
      <c r="AG24" t="s">
        <v>319</v>
      </c>
    </row>
    <row r="25" spans="1:60" x14ac:dyDescent="0.2">
      <c r="C25" s="191"/>
      <c r="D25" s="143"/>
      <c r="AG25" t="s">
        <v>320</v>
      </c>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TbhjQg2XOPMtGOLQ9nGaGzcsquPmeqv39VmhVLDX8Y32R/x7hr05eFNyPJrtWpid4o61RhWLAClAriQerlvRrA==" saltValue="9jGy37JtKa9kkzKhWwTMSw==" spinCount="100000" sheet="1"/>
  <mergeCells count="6">
    <mergeCell ref="C14:G14"/>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109</v>
      </c>
      <c r="C3" s="264" t="s">
        <v>110</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SUMIF(AG27:AG62,"&lt;&gt;NOR",G27:G62)</f>
        <v>0</v>
      </c>
      <c r="H26" s="169"/>
      <c r="I26" s="169">
        <f>SUM(I27:I62)</f>
        <v>0</v>
      </c>
      <c r="J26" s="169"/>
      <c r="K26" s="169">
        <f>SUM(K27:K62)</f>
        <v>0</v>
      </c>
      <c r="L26" s="169"/>
      <c r="M26" s="169">
        <f>SUM(M27:M62)</f>
        <v>0</v>
      </c>
      <c r="N26" s="169"/>
      <c r="O26" s="169">
        <f>SUM(O27:O62)</f>
        <v>0.41000000000000003</v>
      </c>
      <c r="P26" s="169"/>
      <c r="Q26" s="169">
        <f>SUM(Q27:Q62)</f>
        <v>0</v>
      </c>
      <c r="R26" s="169"/>
      <c r="S26" s="169"/>
      <c r="T26" s="170"/>
      <c r="U26" s="164"/>
      <c r="V26" s="164">
        <f>SUM(V27:V62)</f>
        <v>17.160000000000004</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5.1000000000000005</v>
      </c>
      <c r="F52" s="175"/>
      <c r="G52" s="176">
        <f>ROUND(E52*F52,2)</f>
        <v>0</v>
      </c>
      <c r="H52" s="175"/>
      <c r="I52" s="176">
        <f>ROUND(E52*H52,2)</f>
        <v>0</v>
      </c>
      <c r="J52" s="175"/>
      <c r="K52" s="176">
        <f>ROUND(E52*J52,2)</f>
        <v>0</v>
      </c>
      <c r="L52" s="176">
        <v>15</v>
      </c>
      <c r="M52" s="176">
        <f>G52*(1+L52/100)</f>
        <v>0</v>
      </c>
      <c r="N52" s="176">
        <v>3.6700000000000001E-3</v>
      </c>
      <c r="O52" s="176">
        <f>ROUND(E52*N52,2)</f>
        <v>0.02</v>
      </c>
      <c r="P52" s="176">
        <v>0</v>
      </c>
      <c r="Q52" s="176">
        <f>ROUND(E52*P52,2)</f>
        <v>0</v>
      </c>
      <c r="R52" s="176" t="s">
        <v>686</v>
      </c>
      <c r="S52" s="176" t="s">
        <v>296</v>
      </c>
      <c r="T52" s="177" t="s">
        <v>296</v>
      </c>
      <c r="U52" s="162">
        <v>0.36200000000000004</v>
      </c>
      <c r="V52" s="162">
        <f>ROUND(E52*U52,2)</f>
        <v>1.85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972</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1">
        <v>12</v>
      </c>
      <c r="B55" s="172" t="s">
        <v>729</v>
      </c>
      <c r="C55" s="188" t="s">
        <v>730</v>
      </c>
      <c r="D55" s="173" t="s">
        <v>404</v>
      </c>
      <c r="E55" s="174">
        <v>35.906000000000006</v>
      </c>
      <c r="F55" s="175"/>
      <c r="G55" s="176">
        <f>ROUND(E55*F55,2)</f>
        <v>0</v>
      </c>
      <c r="H55" s="175"/>
      <c r="I55" s="176">
        <f>ROUND(E55*H55,2)</f>
        <v>0</v>
      </c>
      <c r="J55" s="175"/>
      <c r="K55" s="176">
        <f>ROUND(E55*J55,2)</f>
        <v>0</v>
      </c>
      <c r="L55" s="176">
        <v>15</v>
      </c>
      <c r="M55" s="176">
        <f>G55*(1+L55/100)</f>
        <v>0</v>
      </c>
      <c r="N55" s="176">
        <v>1.4800000000000002E-3</v>
      </c>
      <c r="O55" s="176">
        <f>ROUND(E55*N55,2)</f>
        <v>0.05</v>
      </c>
      <c r="P55" s="176">
        <v>0</v>
      </c>
      <c r="Q55" s="176">
        <f>ROUND(E55*P55,2)</f>
        <v>0</v>
      </c>
      <c r="R55" s="176"/>
      <c r="S55" s="176" t="s">
        <v>311</v>
      </c>
      <c r="T55" s="177" t="s">
        <v>296</v>
      </c>
      <c r="U55" s="162">
        <v>5.6000000000000001E-2</v>
      </c>
      <c r="V55" s="162">
        <f>ROUND(E55*U55,2)</f>
        <v>2.0099999999999998</v>
      </c>
      <c r="W55" s="162"/>
      <c r="X55" s="152"/>
      <c r="Y55" s="152"/>
      <c r="Z55" s="152"/>
      <c r="AA55" s="152"/>
      <c r="AB55" s="152"/>
      <c r="AC55" s="152"/>
      <c r="AD55" s="152"/>
      <c r="AE55" s="152"/>
      <c r="AF55" s="152"/>
      <c r="AG55" s="152" t="s">
        <v>324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973</v>
      </c>
      <c r="D56" s="197"/>
      <c r="E56" s="198">
        <v>16.340000000000003</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974</v>
      </c>
      <c r="D57" s="197"/>
      <c r="E57" s="198">
        <v>25.840000000000003</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975</v>
      </c>
      <c r="D58" s="197"/>
      <c r="E58" s="198">
        <v>11.096</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734</v>
      </c>
      <c r="D59" s="197"/>
      <c r="E59" s="198">
        <v>-17.369999999999997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13</v>
      </c>
      <c r="B60" s="172" t="s">
        <v>735</v>
      </c>
      <c r="C60" s="188" t="s">
        <v>736</v>
      </c>
      <c r="D60" s="173" t="s">
        <v>332</v>
      </c>
      <c r="E60" s="174">
        <v>3.5</v>
      </c>
      <c r="F60" s="175"/>
      <c r="G60" s="176">
        <f>ROUND(E60*F60,2)</f>
        <v>0</v>
      </c>
      <c r="H60" s="175"/>
      <c r="I60" s="176">
        <f>ROUND(E60*H60,2)</f>
        <v>0</v>
      </c>
      <c r="J60" s="175"/>
      <c r="K60" s="176">
        <f>ROUND(E60*J60,2)</f>
        <v>0</v>
      </c>
      <c r="L60" s="176">
        <v>15</v>
      </c>
      <c r="M60" s="176">
        <f>G60*(1+L60/100)</f>
        <v>0</v>
      </c>
      <c r="N60" s="176">
        <v>8.490000000000001E-3</v>
      </c>
      <c r="O60" s="176">
        <f>ROUND(E60*N60,2)</f>
        <v>0.03</v>
      </c>
      <c r="P60" s="176">
        <v>0</v>
      </c>
      <c r="Q60" s="176">
        <f>ROUND(E60*P60,2)</f>
        <v>0</v>
      </c>
      <c r="R60" s="176"/>
      <c r="S60" s="176" t="s">
        <v>311</v>
      </c>
      <c r="T60" s="177" t="s">
        <v>297</v>
      </c>
      <c r="U60" s="162">
        <v>0.19700000000000001</v>
      </c>
      <c r="V60" s="162">
        <f>ROUND(E60*U60,2)</f>
        <v>0.69</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737</v>
      </c>
      <c r="D61" s="197"/>
      <c r="E61" s="198">
        <v>2</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738</v>
      </c>
      <c r="D62" s="197"/>
      <c r="E62" s="198">
        <v>1.5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x14ac:dyDescent="0.2">
      <c r="A63" s="165" t="s">
        <v>291</v>
      </c>
      <c r="B63" s="166" t="s">
        <v>232</v>
      </c>
      <c r="C63" s="186" t="s">
        <v>233</v>
      </c>
      <c r="D63" s="167"/>
      <c r="E63" s="168"/>
      <c r="F63" s="169"/>
      <c r="G63" s="169">
        <f>SUMIF(AG64:AG69,"&lt;&gt;NOR",G64:G69)</f>
        <v>0</v>
      </c>
      <c r="H63" s="169"/>
      <c r="I63" s="169">
        <f>SUM(I64:I69)</f>
        <v>0</v>
      </c>
      <c r="J63" s="169"/>
      <c r="K63" s="169">
        <f>SUM(K64:K69)</f>
        <v>0</v>
      </c>
      <c r="L63" s="169"/>
      <c r="M63" s="169">
        <f>SUM(M64:M69)</f>
        <v>0</v>
      </c>
      <c r="N63" s="169"/>
      <c r="O63" s="169">
        <f>SUM(O64:O69)</f>
        <v>0.15000000000000002</v>
      </c>
      <c r="P63" s="169"/>
      <c r="Q63" s="169">
        <f>SUM(Q64:Q69)</f>
        <v>0</v>
      </c>
      <c r="R63" s="169"/>
      <c r="S63" s="169"/>
      <c r="T63" s="170"/>
      <c r="U63" s="164"/>
      <c r="V63" s="164">
        <f>SUM(V64:V69)</f>
        <v>7.53</v>
      </c>
      <c r="W63" s="164"/>
      <c r="AG63" t="s">
        <v>292</v>
      </c>
    </row>
    <row r="64" spans="1:60" outlineLevel="1" x14ac:dyDescent="0.2">
      <c r="A64" s="171">
        <v>14</v>
      </c>
      <c r="B64" s="172" t="s">
        <v>739</v>
      </c>
      <c r="C64" s="188" t="s">
        <v>740</v>
      </c>
      <c r="D64" s="173" t="s">
        <v>404</v>
      </c>
      <c r="E64" s="174">
        <v>0.60000000000000009</v>
      </c>
      <c r="F64" s="175"/>
      <c r="G64" s="176">
        <f>ROUND(E64*F64,2)</f>
        <v>0</v>
      </c>
      <c r="H64" s="175"/>
      <c r="I64" s="176">
        <f>ROUND(E64*H64,2)</f>
        <v>0</v>
      </c>
      <c r="J64" s="175"/>
      <c r="K64" s="176">
        <f>ROUND(E64*J64,2)</f>
        <v>0</v>
      </c>
      <c r="L64" s="176">
        <v>15</v>
      </c>
      <c r="M64" s="176">
        <f>G64*(1+L64/100)</f>
        <v>0</v>
      </c>
      <c r="N64" s="176">
        <v>0.11219000000000001</v>
      </c>
      <c r="O64" s="176">
        <f>ROUND(E64*N64,2)</f>
        <v>7.0000000000000007E-2</v>
      </c>
      <c r="P64" s="176">
        <v>0</v>
      </c>
      <c r="Q64" s="176">
        <f>ROUND(E64*P64,2)</f>
        <v>0</v>
      </c>
      <c r="R64" s="176"/>
      <c r="S64" s="176" t="s">
        <v>311</v>
      </c>
      <c r="T64" s="177" t="s">
        <v>296</v>
      </c>
      <c r="U64" s="162">
        <v>0.55489000000000011</v>
      </c>
      <c r="V64" s="162">
        <f>ROUND(E64*U64,2)</f>
        <v>0.33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741</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742</v>
      </c>
      <c r="D66" s="197"/>
      <c r="E66" s="198">
        <v>0.60000000000000009</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15</v>
      </c>
      <c r="B67" s="172" t="s">
        <v>743</v>
      </c>
      <c r="C67" s="188" t="s">
        <v>744</v>
      </c>
      <c r="D67" s="173" t="s">
        <v>404</v>
      </c>
      <c r="E67" s="174">
        <v>21.040000000000003</v>
      </c>
      <c r="F67" s="175"/>
      <c r="G67" s="176">
        <f>ROUND(E67*F67,2)</f>
        <v>0</v>
      </c>
      <c r="H67" s="175"/>
      <c r="I67" s="176">
        <f>ROUND(E67*H67,2)</f>
        <v>0</v>
      </c>
      <c r="J67" s="175"/>
      <c r="K67" s="176">
        <f>ROUND(E67*J67,2)</f>
        <v>0</v>
      </c>
      <c r="L67" s="176">
        <v>15</v>
      </c>
      <c r="M67" s="176">
        <f>G67*(1+L67/100)</f>
        <v>0</v>
      </c>
      <c r="N67" s="176">
        <v>3.7500000000000003E-3</v>
      </c>
      <c r="O67" s="176">
        <f>ROUND(E67*N67,2)</f>
        <v>0.08</v>
      </c>
      <c r="P67" s="176">
        <v>0</v>
      </c>
      <c r="Q67" s="176">
        <f>ROUND(E67*P67,2)</f>
        <v>0</v>
      </c>
      <c r="R67" s="176"/>
      <c r="S67" s="176" t="s">
        <v>311</v>
      </c>
      <c r="T67" s="177" t="s">
        <v>296</v>
      </c>
      <c r="U67" s="162">
        <v>0.34200000000000003</v>
      </c>
      <c r="V67" s="162">
        <f>ROUND(E67*U67,2)</f>
        <v>7.2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994</v>
      </c>
      <c r="D68" s="197"/>
      <c r="E68" s="198">
        <v>3.6700000000000004</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995</v>
      </c>
      <c r="D69" s="197"/>
      <c r="E69" s="198">
        <v>17.37</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291</v>
      </c>
      <c r="B70" s="166" t="s">
        <v>234</v>
      </c>
      <c r="C70" s="186" t="s">
        <v>235</v>
      </c>
      <c r="D70" s="167"/>
      <c r="E70" s="168"/>
      <c r="F70" s="169"/>
      <c r="G70" s="169">
        <f>SUMIF(AG71:AG96,"&lt;&gt;NOR",G71:G96)</f>
        <v>0</v>
      </c>
      <c r="H70" s="169"/>
      <c r="I70" s="169">
        <f>SUM(I71:I96)</f>
        <v>0</v>
      </c>
      <c r="J70" s="169"/>
      <c r="K70" s="169">
        <f>SUM(K71:K96)</f>
        <v>0</v>
      </c>
      <c r="L70" s="169"/>
      <c r="M70" s="169">
        <f>SUM(M71:M96)</f>
        <v>0</v>
      </c>
      <c r="N70" s="169"/>
      <c r="O70" s="169">
        <f>SUM(O71:O96)</f>
        <v>0</v>
      </c>
      <c r="P70" s="169"/>
      <c r="Q70" s="169">
        <f>SUM(Q71:Q96)</f>
        <v>1.54</v>
      </c>
      <c r="R70" s="169"/>
      <c r="S70" s="169"/>
      <c r="T70" s="170"/>
      <c r="U70" s="164"/>
      <c r="V70" s="164">
        <f>SUM(V71:V96)</f>
        <v>24.53</v>
      </c>
      <c r="W70" s="164"/>
      <c r="AG70" t="s">
        <v>292</v>
      </c>
    </row>
    <row r="71" spans="1:60" outlineLevel="1" x14ac:dyDescent="0.2">
      <c r="A71" s="171">
        <v>16</v>
      </c>
      <c r="B71" s="172" t="s">
        <v>747</v>
      </c>
      <c r="C71" s="188" t="s">
        <v>748</v>
      </c>
      <c r="D71" s="173" t="s">
        <v>404</v>
      </c>
      <c r="E71" s="174">
        <v>1.05</v>
      </c>
      <c r="F71" s="175"/>
      <c r="G71" s="176">
        <f>ROUND(E71*F71,2)</f>
        <v>0</v>
      </c>
      <c r="H71" s="175"/>
      <c r="I71" s="176">
        <f>ROUND(E71*H71,2)</f>
        <v>0</v>
      </c>
      <c r="J71" s="175"/>
      <c r="K71" s="176">
        <f>ROUND(E71*J71,2)</f>
        <v>0</v>
      </c>
      <c r="L71" s="176">
        <v>15</v>
      </c>
      <c r="M71" s="176">
        <f>G71*(1+L71/100)</f>
        <v>0</v>
      </c>
      <c r="N71" s="176">
        <v>6.7000000000000002E-4</v>
      </c>
      <c r="O71" s="176">
        <f>ROUND(E71*N71,2)</f>
        <v>0</v>
      </c>
      <c r="P71" s="176">
        <v>0.18400000000000002</v>
      </c>
      <c r="Q71" s="176">
        <f>ROUND(E71*P71,2)</f>
        <v>0.19</v>
      </c>
      <c r="R71" s="176" t="s">
        <v>749</v>
      </c>
      <c r="S71" s="176" t="s">
        <v>296</v>
      </c>
      <c r="T71" s="177" t="s">
        <v>296</v>
      </c>
      <c r="U71" s="162">
        <v>0.22700000000000001</v>
      </c>
      <c r="V71" s="162">
        <f>ROUND(E71*U71,2)</f>
        <v>0.24</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4" t="s">
        <v>750</v>
      </c>
      <c r="D72" s="275"/>
      <c r="E72" s="275"/>
      <c r="F72" s="275"/>
      <c r="G72" s="275"/>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678</v>
      </c>
      <c r="AH72" s="152"/>
      <c r="AI72" s="152"/>
      <c r="AJ72" s="152"/>
      <c r="AK72" s="152"/>
      <c r="AL72" s="152"/>
      <c r="AM72" s="152"/>
      <c r="AN72" s="152"/>
      <c r="AO72" s="152"/>
      <c r="AP72" s="152"/>
      <c r="AQ72" s="152"/>
      <c r="AR72" s="152"/>
      <c r="AS72" s="152"/>
      <c r="AT72" s="152"/>
      <c r="AU72" s="152"/>
      <c r="AV72" s="152"/>
      <c r="AW72" s="152"/>
      <c r="AX72" s="152"/>
      <c r="AY72" s="152"/>
      <c r="AZ72" s="152"/>
      <c r="BA72" s="195" t="str">
        <f>C72</f>
        <v>nebo vybourání otvorů průřezové plochy přes 4 m2 v příčkách, včetně pomocného lešení o výšce podlahy do 1900 mm a pro zatížení do 1,5 kPa  (150 kg/m2),</v>
      </c>
      <c r="BB72" s="152"/>
      <c r="BC72" s="152"/>
      <c r="BD72" s="152"/>
      <c r="BE72" s="152"/>
      <c r="BF72" s="152"/>
      <c r="BG72" s="152"/>
      <c r="BH72" s="152"/>
    </row>
    <row r="73" spans="1:60" outlineLevel="1" x14ac:dyDescent="0.2">
      <c r="A73" s="159"/>
      <c r="B73" s="160"/>
      <c r="C73" s="204" t="s">
        <v>751</v>
      </c>
      <c r="D73" s="197"/>
      <c r="E73" s="198">
        <v>1.05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17</v>
      </c>
      <c r="B74" s="172" t="s">
        <v>752</v>
      </c>
      <c r="C74" s="188" t="s">
        <v>753</v>
      </c>
      <c r="D74" s="173" t="s">
        <v>404</v>
      </c>
      <c r="E74" s="174">
        <v>3.8250000000000002</v>
      </c>
      <c r="F74" s="175"/>
      <c r="G74" s="176">
        <f>ROUND(E74*F74,2)</f>
        <v>0</v>
      </c>
      <c r="H74" s="175"/>
      <c r="I74" s="176">
        <f>ROUND(E74*H74,2)</f>
        <v>0</v>
      </c>
      <c r="J74" s="175"/>
      <c r="K74" s="176">
        <f>ROUND(E74*J74,2)</f>
        <v>0</v>
      </c>
      <c r="L74" s="176">
        <v>15</v>
      </c>
      <c r="M74" s="176">
        <f>G74*(1+L74/100)</f>
        <v>0</v>
      </c>
      <c r="N74" s="176">
        <v>0</v>
      </c>
      <c r="O74" s="176">
        <f>ROUND(E74*N74,2)</f>
        <v>0</v>
      </c>
      <c r="P74" s="176">
        <v>0.02</v>
      </c>
      <c r="Q74" s="176">
        <f>ROUND(E74*P74,2)</f>
        <v>0.08</v>
      </c>
      <c r="R74" s="176" t="s">
        <v>749</v>
      </c>
      <c r="S74" s="176" t="s">
        <v>296</v>
      </c>
      <c r="T74" s="177" t="s">
        <v>296</v>
      </c>
      <c r="U74" s="162">
        <v>0.23</v>
      </c>
      <c r="V74" s="162">
        <f>ROUND(E74*U74,2)</f>
        <v>0.88</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4" t="s">
        <v>754</v>
      </c>
      <c r="D75" s="275"/>
      <c r="E75" s="275"/>
      <c r="F75" s="275"/>
      <c r="G75" s="27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678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755</v>
      </c>
      <c r="D76" s="197"/>
      <c r="E76" s="198">
        <v>1.125</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756</v>
      </c>
      <c r="D77" s="197"/>
      <c r="E77" s="198">
        <v>2.7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757</v>
      </c>
      <c r="C78" s="188" t="s">
        <v>758</v>
      </c>
      <c r="D78" s="173" t="s">
        <v>332</v>
      </c>
      <c r="E78" s="174">
        <v>3.7</v>
      </c>
      <c r="F78" s="175"/>
      <c r="G78" s="176">
        <f>ROUND(E78*F78,2)</f>
        <v>0</v>
      </c>
      <c r="H78" s="175"/>
      <c r="I78" s="176">
        <f>ROUND(E78*H78,2)</f>
        <v>0</v>
      </c>
      <c r="J78" s="175"/>
      <c r="K78" s="176">
        <f>ROUND(E78*J78,2)</f>
        <v>0</v>
      </c>
      <c r="L78" s="176">
        <v>15</v>
      </c>
      <c r="M78" s="176">
        <f>G78*(1+L78/100)</f>
        <v>0</v>
      </c>
      <c r="N78" s="176">
        <v>0</v>
      </c>
      <c r="O78" s="176">
        <f>ROUND(E78*N78,2)</f>
        <v>0</v>
      </c>
      <c r="P78" s="176">
        <v>4.0000000000000002E-4</v>
      </c>
      <c r="Q78" s="176">
        <f>ROUND(E78*P78,2)</f>
        <v>0</v>
      </c>
      <c r="R78" s="176" t="s">
        <v>749</v>
      </c>
      <c r="S78" s="176" t="s">
        <v>296</v>
      </c>
      <c r="T78" s="177" t="s">
        <v>296</v>
      </c>
      <c r="U78" s="162">
        <v>7.0000000000000007E-2</v>
      </c>
      <c r="V78" s="162">
        <f>ROUND(E78*U78,2)</f>
        <v>0.26</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759</v>
      </c>
      <c r="D79" s="197"/>
      <c r="E79" s="198">
        <v>3.7</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19</v>
      </c>
      <c r="B80" s="172" t="s">
        <v>760</v>
      </c>
      <c r="C80" s="188" t="s">
        <v>761</v>
      </c>
      <c r="D80" s="173" t="s">
        <v>332</v>
      </c>
      <c r="E80" s="174">
        <v>5</v>
      </c>
      <c r="F80" s="175"/>
      <c r="G80" s="176">
        <f>ROUND(E80*F80,2)</f>
        <v>0</v>
      </c>
      <c r="H80" s="175"/>
      <c r="I80" s="176">
        <f>ROUND(E80*H80,2)</f>
        <v>0</v>
      </c>
      <c r="J80" s="175"/>
      <c r="K80" s="176">
        <f>ROUND(E80*J80,2)</f>
        <v>0</v>
      </c>
      <c r="L80" s="176">
        <v>15</v>
      </c>
      <c r="M80" s="176">
        <f>G80*(1+L80/100)</f>
        <v>0</v>
      </c>
      <c r="N80" s="176">
        <v>0</v>
      </c>
      <c r="O80" s="176">
        <f>ROUND(E80*N80,2)</f>
        <v>0</v>
      </c>
      <c r="P80" s="176">
        <v>4.6000000000000001E-4</v>
      </c>
      <c r="Q80" s="176">
        <f>ROUND(E80*P80,2)</f>
        <v>0</v>
      </c>
      <c r="R80" s="176" t="s">
        <v>749</v>
      </c>
      <c r="S80" s="176" t="s">
        <v>296</v>
      </c>
      <c r="T80" s="177" t="s">
        <v>296</v>
      </c>
      <c r="U80" s="162">
        <v>0.81</v>
      </c>
      <c r="V80" s="162">
        <f>ROUND(E80*U80,2)</f>
        <v>4.05</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762</v>
      </c>
      <c r="D81" s="197"/>
      <c r="E81" s="198">
        <v>5</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1">
        <v>20</v>
      </c>
      <c r="B82" s="172" t="s">
        <v>967</v>
      </c>
      <c r="C82" s="188" t="s">
        <v>968</v>
      </c>
      <c r="D82" s="173" t="s">
        <v>404</v>
      </c>
      <c r="E82" s="174">
        <v>0.75</v>
      </c>
      <c r="F82" s="175"/>
      <c r="G82" s="176">
        <f>ROUND(E82*F82,2)</f>
        <v>0</v>
      </c>
      <c r="H82" s="175"/>
      <c r="I82" s="176">
        <f>ROUND(E82*H82,2)</f>
        <v>0</v>
      </c>
      <c r="J82" s="175"/>
      <c r="K82" s="176">
        <f>ROUND(E82*J82,2)</f>
        <v>0</v>
      </c>
      <c r="L82" s="176">
        <v>15</v>
      </c>
      <c r="M82" s="176">
        <f>G82*(1+L82/100)</f>
        <v>0</v>
      </c>
      <c r="N82" s="176">
        <v>1.6500000000000002E-3</v>
      </c>
      <c r="O82" s="176">
        <f>ROUND(E82*N82,2)</f>
        <v>0</v>
      </c>
      <c r="P82" s="176">
        <v>0.18700000000000003</v>
      </c>
      <c r="Q82" s="176">
        <f>ROUND(E82*P82,2)</f>
        <v>0.14000000000000001</v>
      </c>
      <c r="R82" s="176" t="s">
        <v>749</v>
      </c>
      <c r="S82" s="176" t="s">
        <v>296</v>
      </c>
      <c r="T82" s="177" t="s">
        <v>296</v>
      </c>
      <c r="U82" s="162">
        <v>0.48000000000000004</v>
      </c>
      <c r="V82" s="162">
        <f>ROUND(E82*U82,2)</f>
        <v>0.36</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74" t="s">
        <v>765</v>
      </c>
      <c r="D83" s="275"/>
      <c r="E83" s="275"/>
      <c r="F83" s="275"/>
      <c r="G83" s="275"/>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678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996</v>
      </c>
      <c r="D84" s="197"/>
      <c r="E84" s="198">
        <v>0.75</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x14ac:dyDescent="0.2">
      <c r="A85" s="171">
        <v>21</v>
      </c>
      <c r="B85" s="172" t="s">
        <v>763</v>
      </c>
      <c r="C85" s="188" t="s">
        <v>764</v>
      </c>
      <c r="D85" s="173" t="s">
        <v>404</v>
      </c>
      <c r="E85" s="174">
        <v>2.7</v>
      </c>
      <c r="F85" s="175"/>
      <c r="G85" s="176">
        <f>ROUND(E85*F85,2)</f>
        <v>0</v>
      </c>
      <c r="H85" s="175"/>
      <c r="I85" s="176">
        <f>ROUND(E85*H85,2)</f>
        <v>0</v>
      </c>
      <c r="J85" s="175"/>
      <c r="K85" s="176">
        <f>ROUND(E85*J85,2)</f>
        <v>0</v>
      </c>
      <c r="L85" s="176">
        <v>15</v>
      </c>
      <c r="M85" s="176">
        <f>G85*(1+L85/100)</f>
        <v>0</v>
      </c>
      <c r="N85" s="176">
        <v>5.4000000000000001E-4</v>
      </c>
      <c r="O85" s="176">
        <f>ROUND(E85*N85,2)</f>
        <v>0</v>
      </c>
      <c r="P85" s="176">
        <v>0.18000000000000002</v>
      </c>
      <c r="Q85" s="176">
        <f>ROUND(E85*P85,2)</f>
        <v>0.49</v>
      </c>
      <c r="R85" s="176" t="s">
        <v>749</v>
      </c>
      <c r="S85" s="176" t="s">
        <v>296</v>
      </c>
      <c r="T85" s="177" t="s">
        <v>296</v>
      </c>
      <c r="U85" s="162">
        <v>0.30900000000000005</v>
      </c>
      <c r="V85" s="162">
        <f>ROUND(E85*U85,2)</f>
        <v>0.83</v>
      </c>
      <c r="W85" s="162"/>
      <c r="X85" s="152"/>
      <c r="Y85" s="152"/>
      <c r="Z85" s="152"/>
      <c r="AA85" s="152"/>
      <c r="AB85" s="152"/>
      <c r="AC85" s="152"/>
      <c r="AD85" s="152"/>
      <c r="AE85" s="152"/>
      <c r="AF85" s="152"/>
      <c r="AG85" s="152" t="s">
        <v>324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4" t="s">
        <v>765</v>
      </c>
      <c r="D86" s="275"/>
      <c r="E86" s="275"/>
      <c r="F86" s="275"/>
      <c r="G86" s="275"/>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678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959</v>
      </c>
      <c r="D87" s="197"/>
      <c r="E87" s="198">
        <v>2.7</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71">
        <v>22</v>
      </c>
      <c r="B88" s="172" t="s">
        <v>768</v>
      </c>
      <c r="C88" s="188" t="s">
        <v>769</v>
      </c>
      <c r="D88" s="173" t="s">
        <v>404</v>
      </c>
      <c r="E88" s="174">
        <v>9.3000000000000007</v>
      </c>
      <c r="F88" s="175"/>
      <c r="G88" s="176">
        <f>ROUND(E88*F88,2)</f>
        <v>0</v>
      </c>
      <c r="H88" s="175"/>
      <c r="I88" s="176">
        <f>ROUND(E88*H88,2)</f>
        <v>0</v>
      </c>
      <c r="J88" s="175"/>
      <c r="K88" s="176">
        <f>ROUND(E88*J88,2)</f>
        <v>0</v>
      </c>
      <c r="L88" s="176">
        <v>15</v>
      </c>
      <c r="M88" s="176">
        <f>G88*(1+L88/100)</f>
        <v>0</v>
      </c>
      <c r="N88" s="176">
        <v>0</v>
      </c>
      <c r="O88" s="176">
        <f>ROUND(E88*N88,2)</f>
        <v>0</v>
      </c>
      <c r="P88" s="176">
        <v>6.8000000000000005E-2</v>
      </c>
      <c r="Q88" s="176">
        <f>ROUND(E88*P88,2)</f>
        <v>0.63</v>
      </c>
      <c r="R88" s="176" t="s">
        <v>749</v>
      </c>
      <c r="S88" s="176" t="s">
        <v>296</v>
      </c>
      <c r="T88" s="177" t="s">
        <v>296</v>
      </c>
      <c r="U88" s="162">
        <v>0.30000000000000004</v>
      </c>
      <c r="V88" s="162">
        <f>ROUND(E88*U88,2)</f>
        <v>2.79</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4" t="s">
        <v>770</v>
      </c>
      <c r="D89" s="275"/>
      <c r="E89" s="275"/>
      <c r="F89" s="275"/>
      <c r="G89" s="27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678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771</v>
      </c>
      <c r="D90" s="197"/>
      <c r="E90" s="198">
        <v>10.200000000000001</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772</v>
      </c>
      <c r="D91" s="197"/>
      <c r="E91" s="198">
        <v>-0.89999999999999991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8">
        <v>23</v>
      </c>
      <c r="B92" s="179" t="s">
        <v>773</v>
      </c>
      <c r="C92" s="187" t="s">
        <v>774</v>
      </c>
      <c r="D92" s="180" t="s">
        <v>366</v>
      </c>
      <c r="E92" s="181">
        <v>1</v>
      </c>
      <c r="F92" s="182"/>
      <c r="G92" s="183">
        <f>ROUND(E92*F92,2)</f>
        <v>0</v>
      </c>
      <c r="H92" s="182"/>
      <c r="I92" s="183">
        <f>ROUND(E92*H92,2)</f>
        <v>0</v>
      </c>
      <c r="J92" s="182"/>
      <c r="K92" s="183">
        <f>ROUND(E92*J92,2)</f>
        <v>0</v>
      </c>
      <c r="L92" s="183">
        <v>15</v>
      </c>
      <c r="M92" s="183">
        <f>G92*(1+L92/100)</f>
        <v>0</v>
      </c>
      <c r="N92" s="183">
        <v>0</v>
      </c>
      <c r="O92" s="183">
        <f>ROUND(E92*N92,2)</f>
        <v>0</v>
      </c>
      <c r="P92" s="183">
        <v>9.0000000000000011E-3</v>
      </c>
      <c r="Q92" s="183">
        <f>ROUND(E92*P92,2)</f>
        <v>0.01</v>
      </c>
      <c r="R92" s="183"/>
      <c r="S92" s="183" t="s">
        <v>311</v>
      </c>
      <c r="T92" s="184" t="s">
        <v>296</v>
      </c>
      <c r="U92" s="162">
        <v>0.11700000000000001</v>
      </c>
      <c r="V92" s="162">
        <f>ROUND(E92*U92,2)</f>
        <v>0.12</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24</v>
      </c>
      <c r="B93" s="172" t="s">
        <v>775</v>
      </c>
      <c r="C93" s="188" t="s">
        <v>776</v>
      </c>
      <c r="D93" s="173" t="s">
        <v>777</v>
      </c>
      <c r="E93" s="174">
        <v>15</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778</v>
      </c>
      <c r="S93" s="176" t="s">
        <v>296</v>
      </c>
      <c r="T93" s="177" t="s">
        <v>779</v>
      </c>
      <c r="U93" s="162">
        <v>1</v>
      </c>
      <c r="V93" s="162">
        <f>ROUND(E93*U93,2)</f>
        <v>15</v>
      </c>
      <c r="W93" s="162"/>
      <c r="X93" s="152"/>
      <c r="Y93" s="152"/>
      <c r="Z93" s="152"/>
      <c r="AA93" s="152"/>
      <c r="AB93" s="152"/>
      <c r="AC93" s="152"/>
      <c r="AD93" s="152"/>
      <c r="AE93" s="152"/>
      <c r="AF93" s="152"/>
      <c r="AG93" s="152" t="s">
        <v>780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2" t="s">
        <v>781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0" t="s">
        <v>782</v>
      </c>
      <c r="D95" s="271"/>
      <c r="E95" s="271"/>
      <c r="F95" s="271"/>
      <c r="G95" s="271"/>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783</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236</v>
      </c>
      <c r="C97" s="186" t="s">
        <v>237</v>
      </c>
      <c r="D97" s="167"/>
      <c r="E97" s="168"/>
      <c r="F97" s="169"/>
      <c r="G97" s="169">
        <f>SUMIF(AG98:AG99,"&lt;&gt;NOR",G98:G99)</f>
        <v>0</v>
      </c>
      <c r="H97" s="169"/>
      <c r="I97" s="169">
        <f>SUM(I98:I99)</f>
        <v>0</v>
      </c>
      <c r="J97" s="169"/>
      <c r="K97" s="169">
        <f>SUM(K98:K99)</f>
        <v>0</v>
      </c>
      <c r="L97" s="169"/>
      <c r="M97" s="169">
        <f>SUM(M98:M99)</f>
        <v>0</v>
      </c>
      <c r="N97" s="169"/>
      <c r="O97" s="169">
        <f>SUM(O98:O99)</f>
        <v>0</v>
      </c>
      <c r="P97" s="169"/>
      <c r="Q97" s="169">
        <f>SUM(Q98:Q99)</f>
        <v>0</v>
      </c>
      <c r="R97" s="169"/>
      <c r="S97" s="169"/>
      <c r="T97" s="170"/>
      <c r="U97" s="164"/>
      <c r="V97" s="164">
        <f>SUM(V98:V99)</f>
        <v>0.92</v>
      </c>
      <c r="W97" s="164"/>
      <c r="AG97" t="s">
        <v>292</v>
      </c>
    </row>
    <row r="98" spans="1:60" ht="33.75" outlineLevel="1" x14ac:dyDescent="0.2">
      <c r="A98" s="171">
        <v>25</v>
      </c>
      <c r="B98" s="172" t="s">
        <v>784</v>
      </c>
      <c r="C98" s="188" t="s">
        <v>785</v>
      </c>
      <c r="D98" s="173" t="s">
        <v>396</v>
      </c>
      <c r="E98" s="174">
        <v>0.98191000000000006</v>
      </c>
      <c r="F98" s="175"/>
      <c r="G98" s="176">
        <f>ROUND(E98*F98,2)</f>
        <v>0</v>
      </c>
      <c r="H98" s="175"/>
      <c r="I98" s="176">
        <f>ROUND(E98*H98,2)</f>
        <v>0</v>
      </c>
      <c r="J98" s="175"/>
      <c r="K98" s="176">
        <f>ROUND(E98*J98,2)</f>
        <v>0</v>
      </c>
      <c r="L98" s="176">
        <v>15</v>
      </c>
      <c r="M98" s="176">
        <f>G98*(1+L98/100)</f>
        <v>0</v>
      </c>
      <c r="N98" s="176">
        <v>0</v>
      </c>
      <c r="O98" s="176">
        <f>ROUND(E98*N98,2)</f>
        <v>0</v>
      </c>
      <c r="P98" s="176">
        <v>0</v>
      </c>
      <c r="Q98" s="176">
        <f>ROUND(E98*P98,2)</f>
        <v>0</v>
      </c>
      <c r="R98" s="176" t="s">
        <v>676</v>
      </c>
      <c r="S98" s="176" t="s">
        <v>296</v>
      </c>
      <c r="T98" s="177" t="s">
        <v>296</v>
      </c>
      <c r="U98" s="162">
        <v>0.9385</v>
      </c>
      <c r="V98" s="162">
        <f>ROUND(E98*U98,2)</f>
        <v>0.92</v>
      </c>
      <c r="W98" s="162"/>
      <c r="X98" s="152"/>
      <c r="Y98" s="152"/>
      <c r="Z98" s="152"/>
      <c r="AA98" s="152"/>
      <c r="AB98" s="152"/>
      <c r="AC98" s="152"/>
      <c r="AD98" s="152"/>
      <c r="AE98" s="152"/>
      <c r="AF98" s="152"/>
      <c r="AG98" s="152" t="s">
        <v>786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4" t="s">
        <v>787</v>
      </c>
      <c r="D99" s="275"/>
      <c r="E99" s="275"/>
      <c r="F99" s="275"/>
      <c r="G99" s="275"/>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678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238</v>
      </c>
      <c r="C100" s="186" t="s">
        <v>239</v>
      </c>
      <c r="D100" s="167"/>
      <c r="E100" s="168"/>
      <c r="F100" s="169"/>
      <c r="G100" s="169">
        <f>SUMIF(AG101:AG114,"&lt;&gt;NOR",G101:G114)</f>
        <v>0</v>
      </c>
      <c r="H100" s="169"/>
      <c r="I100" s="169">
        <f>SUM(I101:I114)</f>
        <v>0</v>
      </c>
      <c r="J100" s="169"/>
      <c r="K100" s="169">
        <f>SUM(K101:K114)</f>
        <v>0</v>
      </c>
      <c r="L100" s="169"/>
      <c r="M100" s="169">
        <f>SUM(M101:M114)</f>
        <v>0</v>
      </c>
      <c r="N100" s="169"/>
      <c r="O100" s="169">
        <f>SUM(O101:O114)</f>
        <v>0.04</v>
      </c>
      <c r="P100" s="169"/>
      <c r="Q100" s="169">
        <f>SUM(Q101:Q114)</f>
        <v>0</v>
      </c>
      <c r="R100" s="169"/>
      <c r="S100" s="169"/>
      <c r="T100" s="170"/>
      <c r="U100" s="164"/>
      <c r="V100" s="164">
        <f>SUM(V101:V114)</f>
        <v>7.57</v>
      </c>
      <c r="W100" s="164"/>
      <c r="AG100" t="s">
        <v>292</v>
      </c>
    </row>
    <row r="101" spans="1:60" outlineLevel="1" x14ac:dyDescent="0.2">
      <c r="A101" s="171">
        <v>26</v>
      </c>
      <c r="B101" s="172" t="s">
        <v>788</v>
      </c>
      <c r="C101" s="188" t="s">
        <v>789</v>
      </c>
      <c r="D101" s="173" t="s">
        <v>404</v>
      </c>
      <c r="E101" s="174">
        <v>9.99</v>
      </c>
      <c r="F101" s="175"/>
      <c r="G101" s="176">
        <f>ROUND(E101*F101,2)</f>
        <v>0</v>
      </c>
      <c r="H101" s="175"/>
      <c r="I101" s="176">
        <f>ROUND(E101*H101,2)</f>
        <v>0</v>
      </c>
      <c r="J101" s="175"/>
      <c r="K101" s="176">
        <f>ROUND(E101*J101,2)</f>
        <v>0</v>
      </c>
      <c r="L101" s="176">
        <v>15</v>
      </c>
      <c r="M101" s="176">
        <f>G101*(1+L101/100)</f>
        <v>0</v>
      </c>
      <c r="N101" s="176">
        <v>3.6800000000000001E-3</v>
      </c>
      <c r="O101" s="176">
        <f>ROUND(E101*N101,2)</f>
        <v>0.04</v>
      </c>
      <c r="P101" s="176">
        <v>0</v>
      </c>
      <c r="Q101" s="176">
        <f>ROUND(E101*P101,2)</f>
        <v>0</v>
      </c>
      <c r="R101" s="176" t="s">
        <v>790</v>
      </c>
      <c r="S101" s="176" t="s">
        <v>296</v>
      </c>
      <c r="T101" s="177" t="s">
        <v>296</v>
      </c>
      <c r="U101" s="162">
        <v>0.38500000000000001</v>
      </c>
      <c r="V101" s="162">
        <f>ROUND(E101*U101,2)</f>
        <v>3.85</v>
      </c>
      <c r="W101" s="162"/>
      <c r="X101" s="152"/>
      <c r="Y101" s="152"/>
      <c r="Z101" s="152"/>
      <c r="AA101" s="152"/>
      <c r="AB101" s="152"/>
      <c r="AC101" s="152"/>
      <c r="AD101" s="152"/>
      <c r="AE101" s="152"/>
      <c r="AF101" s="152"/>
      <c r="AG101" s="152" t="s">
        <v>324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791</v>
      </c>
      <c r="D102" s="197"/>
      <c r="E102" s="198"/>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792</v>
      </c>
      <c r="D103" s="197"/>
      <c r="E103" s="198">
        <v>1.125</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793</v>
      </c>
      <c r="D104" s="197"/>
      <c r="E104" s="198">
        <v>2.5500000000000003</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794</v>
      </c>
      <c r="D105" s="197"/>
      <c r="E105" s="198">
        <v>4.83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795</v>
      </c>
      <c r="D106" s="197"/>
      <c r="E106" s="198">
        <v>0.93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796</v>
      </c>
      <c r="D107" s="197"/>
      <c r="E107" s="198">
        <v>0.55500000000000005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8">
        <v>27</v>
      </c>
      <c r="B108" s="179" t="s">
        <v>797</v>
      </c>
      <c r="C108" s="187" t="s">
        <v>798</v>
      </c>
      <c r="D108" s="180" t="s">
        <v>366</v>
      </c>
      <c r="E108" s="181">
        <v>1</v>
      </c>
      <c r="F108" s="182"/>
      <c r="G108" s="183">
        <f>ROUND(E108*F108,2)</f>
        <v>0</v>
      </c>
      <c r="H108" s="182"/>
      <c r="I108" s="183">
        <f>ROUND(E108*H108,2)</f>
        <v>0</v>
      </c>
      <c r="J108" s="182"/>
      <c r="K108" s="183">
        <f>ROUND(E108*J108,2)</f>
        <v>0</v>
      </c>
      <c r="L108" s="183">
        <v>15</v>
      </c>
      <c r="M108" s="183">
        <f>G108*(1+L108/100)</f>
        <v>0</v>
      </c>
      <c r="N108" s="183">
        <v>1.6000000000000001E-4</v>
      </c>
      <c r="O108" s="183">
        <f>ROUND(E108*N108,2)</f>
        <v>0</v>
      </c>
      <c r="P108" s="183">
        <v>0</v>
      </c>
      <c r="Q108" s="183">
        <f>ROUND(E108*P108,2)</f>
        <v>0</v>
      </c>
      <c r="R108" s="183" t="s">
        <v>790</v>
      </c>
      <c r="S108" s="183" t="s">
        <v>296</v>
      </c>
      <c r="T108" s="184" t="s">
        <v>296</v>
      </c>
      <c r="U108" s="162">
        <v>0.1</v>
      </c>
      <c r="V108" s="162">
        <f>ROUND(E108*U108,2)</f>
        <v>0.1</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28</v>
      </c>
      <c r="B109" s="179" t="s">
        <v>799</v>
      </c>
      <c r="C109" s="187" t="s">
        <v>800</v>
      </c>
      <c r="D109" s="180" t="s">
        <v>366</v>
      </c>
      <c r="E109" s="181">
        <v>11</v>
      </c>
      <c r="F109" s="182"/>
      <c r="G109" s="183">
        <f>ROUND(E109*F109,2)</f>
        <v>0</v>
      </c>
      <c r="H109" s="182"/>
      <c r="I109" s="183">
        <f>ROUND(E109*H109,2)</f>
        <v>0</v>
      </c>
      <c r="J109" s="182"/>
      <c r="K109" s="183">
        <f>ROUND(E109*J109,2)</f>
        <v>0</v>
      </c>
      <c r="L109" s="183">
        <v>15</v>
      </c>
      <c r="M109" s="183">
        <f>G109*(1+L109/100)</f>
        <v>0</v>
      </c>
      <c r="N109" s="183">
        <v>1.7000000000000001E-4</v>
      </c>
      <c r="O109" s="183">
        <f>ROUND(E109*N109,2)</f>
        <v>0</v>
      </c>
      <c r="P109" s="183">
        <v>0</v>
      </c>
      <c r="Q109" s="183">
        <f>ROUND(E109*P109,2)</f>
        <v>0</v>
      </c>
      <c r="R109" s="183" t="s">
        <v>790</v>
      </c>
      <c r="S109" s="183" t="s">
        <v>296</v>
      </c>
      <c r="T109" s="184" t="s">
        <v>296</v>
      </c>
      <c r="U109" s="162">
        <v>0.1</v>
      </c>
      <c r="V109" s="162">
        <f>ROUND(E109*U109,2)</f>
        <v>1.1000000000000001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1">
        <v>29</v>
      </c>
      <c r="B110" s="172" t="s">
        <v>801</v>
      </c>
      <c r="C110" s="188" t="s">
        <v>802</v>
      </c>
      <c r="D110" s="173" t="s">
        <v>332</v>
      </c>
      <c r="E110" s="174">
        <v>12.600000000000001</v>
      </c>
      <c r="F110" s="175"/>
      <c r="G110" s="176">
        <f>ROUND(E110*F110,2)</f>
        <v>0</v>
      </c>
      <c r="H110" s="175"/>
      <c r="I110" s="176">
        <f>ROUND(E110*H110,2)</f>
        <v>0</v>
      </c>
      <c r="J110" s="175"/>
      <c r="K110" s="176">
        <f>ROUND(E110*J110,2)</f>
        <v>0</v>
      </c>
      <c r="L110" s="176">
        <v>15</v>
      </c>
      <c r="M110" s="176">
        <f>G110*(1+L110/100)</f>
        <v>0</v>
      </c>
      <c r="N110" s="176">
        <v>1.1E-4</v>
      </c>
      <c r="O110" s="176">
        <f>ROUND(E110*N110,2)</f>
        <v>0</v>
      </c>
      <c r="P110" s="176">
        <v>0</v>
      </c>
      <c r="Q110" s="176">
        <f>ROUND(E110*P110,2)</f>
        <v>0</v>
      </c>
      <c r="R110" s="176" t="s">
        <v>790</v>
      </c>
      <c r="S110" s="176" t="s">
        <v>296</v>
      </c>
      <c r="T110" s="177" t="s">
        <v>296</v>
      </c>
      <c r="U110" s="162">
        <v>0.2</v>
      </c>
      <c r="V110" s="162">
        <f>ROUND(E110*U110,2)</f>
        <v>2.52</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803</v>
      </c>
      <c r="D111" s="197"/>
      <c r="E111" s="198">
        <v>8.3000000000000007</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804</v>
      </c>
      <c r="D112" s="197"/>
      <c r="E112" s="198">
        <v>4.3000000000000007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30</v>
      </c>
      <c r="B113" s="160" t="s">
        <v>805</v>
      </c>
      <c r="C113" s="208" t="s">
        <v>806</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790</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807</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246</v>
      </c>
      <c r="C115" s="186" t="s">
        <v>247</v>
      </c>
      <c r="D115" s="167"/>
      <c r="E115" s="168"/>
      <c r="F115" s="169"/>
      <c r="G115" s="169">
        <f>SUMIF(AG116:AG118,"&lt;&gt;NOR",G116:G118)</f>
        <v>0</v>
      </c>
      <c r="H115" s="169"/>
      <c r="I115" s="169">
        <f>SUM(I116:I118)</f>
        <v>0</v>
      </c>
      <c r="J115" s="169"/>
      <c r="K115" s="169">
        <f>SUM(K116:K118)</f>
        <v>0</v>
      </c>
      <c r="L115" s="169"/>
      <c r="M115" s="169">
        <f>SUM(M116:M118)</f>
        <v>0</v>
      </c>
      <c r="N115" s="169"/>
      <c r="O115" s="169">
        <f>SUM(O116:O118)</f>
        <v>0</v>
      </c>
      <c r="P115" s="169"/>
      <c r="Q115" s="169">
        <f>SUM(Q116:Q118)</f>
        <v>0</v>
      </c>
      <c r="R115" s="169"/>
      <c r="S115" s="169"/>
      <c r="T115" s="170"/>
      <c r="U115" s="164"/>
      <c r="V115" s="164">
        <f>SUM(V116:V118)</f>
        <v>0.2</v>
      </c>
      <c r="W115" s="164"/>
      <c r="AG115" t="s">
        <v>292</v>
      </c>
    </row>
    <row r="116" spans="1:60" outlineLevel="1" x14ac:dyDescent="0.2">
      <c r="A116" s="171">
        <v>31</v>
      </c>
      <c r="B116" s="172" t="s">
        <v>808</v>
      </c>
      <c r="C116" s="188" t="s">
        <v>809</v>
      </c>
      <c r="D116" s="173" t="s">
        <v>366</v>
      </c>
      <c r="E116" s="174">
        <v>1</v>
      </c>
      <c r="F116" s="175"/>
      <c r="G116" s="176">
        <f>ROUND(E116*F116,2)</f>
        <v>0</v>
      </c>
      <c r="H116" s="175"/>
      <c r="I116" s="176">
        <f>ROUND(E116*H116,2)</f>
        <v>0</v>
      </c>
      <c r="J116" s="175"/>
      <c r="K116" s="176">
        <f>ROUND(E116*J116,2)</f>
        <v>0</v>
      </c>
      <c r="L116" s="176">
        <v>15</v>
      </c>
      <c r="M116" s="176">
        <f>G116*(1+L116/100)</f>
        <v>0</v>
      </c>
      <c r="N116" s="176">
        <v>0</v>
      </c>
      <c r="O116" s="176">
        <f>ROUND(E116*N116,2)</f>
        <v>0</v>
      </c>
      <c r="P116" s="176">
        <v>1E-3</v>
      </c>
      <c r="Q116" s="176">
        <f>ROUND(E116*P116,2)</f>
        <v>0</v>
      </c>
      <c r="R116" s="176"/>
      <c r="S116" s="176" t="s">
        <v>311</v>
      </c>
      <c r="T116" s="177" t="s">
        <v>296</v>
      </c>
      <c r="U116" s="162">
        <v>0.2</v>
      </c>
      <c r="V116" s="162">
        <f>ROUND(E116*U116,2)</f>
        <v>0.2</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32</v>
      </c>
      <c r="B117" s="160" t="s">
        <v>810</v>
      </c>
      <c r="C117" s="208" t="s">
        <v>811</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812</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813</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248</v>
      </c>
      <c r="C119" s="186" t="s">
        <v>249</v>
      </c>
      <c r="D119" s="167"/>
      <c r="E119" s="168"/>
      <c r="F119" s="169"/>
      <c r="G119" s="169">
        <f>SUMIF(AG120:AG133,"&lt;&gt;NOR",G120:G133)</f>
        <v>0</v>
      </c>
      <c r="H119" s="169"/>
      <c r="I119" s="169">
        <f>SUM(I120:I133)</f>
        <v>0</v>
      </c>
      <c r="J119" s="169"/>
      <c r="K119" s="169">
        <f>SUM(K120:K133)</f>
        <v>0</v>
      </c>
      <c r="L119" s="169"/>
      <c r="M119" s="169">
        <f>SUM(M120:M133)</f>
        <v>0</v>
      </c>
      <c r="N119" s="169"/>
      <c r="O119" s="169">
        <f>SUM(O120:O133)</f>
        <v>0.02</v>
      </c>
      <c r="P119" s="169"/>
      <c r="Q119" s="169">
        <f>SUM(Q120:Q133)</f>
        <v>0</v>
      </c>
      <c r="R119" s="169"/>
      <c r="S119" s="169"/>
      <c r="T119" s="170"/>
      <c r="U119" s="164"/>
      <c r="V119" s="164">
        <f>SUM(V120:V133)</f>
        <v>3.56</v>
      </c>
      <c r="W119" s="164"/>
      <c r="AG119" t="s">
        <v>292</v>
      </c>
    </row>
    <row r="120" spans="1:60" ht="22.5" outlineLevel="1" x14ac:dyDescent="0.2">
      <c r="A120" s="171">
        <v>33</v>
      </c>
      <c r="B120" s="172" t="s">
        <v>814</v>
      </c>
      <c r="C120" s="188" t="s">
        <v>815</v>
      </c>
      <c r="D120" s="173" t="s">
        <v>404</v>
      </c>
      <c r="E120" s="174">
        <v>3.6750000000000003</v>
      </c>
      <c r="F120" s="175"/>
      <c r="G120" s="176">
        <f>ROUND(E120*F120,2)</f>
        <v>0</v>
      </c>
      <c r="H120" s="175"/>
      <c r="I120" s="176">
        <f>ROUND(E120*H120,2)</f>
        <v>0</v>
      </c>
      <c r="J120" s="175"/>
      <c r="K120" s="176">
        <f>ROUND(E120*J120,2)</f>
        <v>0</v>
      </c>
      <c r="L120" s="176">
        <v>15</v>
      </c>
      <c r="M120" s="176">
        <f>G120*(1+L120/100)</f>
        <v>0</v>
      </c>
      <c r="N120" s="176">
        <v>4.8300000000000001E-3</v>
      </c>
      <c r="O120" s="176">
        <f>ROUND(E120*N120,2)</f>
        <v>0.02</v>
      </c>
      <c r="P120" s="176">
        <v>0</v>
      </c>
      <c r="Q120" s="176">
        <f>ROUND(E120*P120,2)</f>
        <v>0</v>
      </c>
      <c r="R120" s="176" t="s">
        <v>816</v>
      </c>
      <c r="S120" s="176" t="s">
        <v>296</v>
      </c>
      <c r="T120" s="177" t="s">
        <v>296</v>
      </c>
      <c r="U120" s="162">
        <v>0.97000000000000008</v>
      </c>
      <c r="V120" s="162">
        <f>ROUND(E120*U120,2)</f>
        <v>3.56</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33.75" outlineLevel="1" x14ac:dyDescent="0.2">
      <c r="A121" s="159"/>
      <c r="B121" s="160"/>
      <c r="C121" s="272" t="s">
        <v>817</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95" t="str">
        <f>C121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1" s="152"/>
      <c r="BC121" s="152"/>
      <c r="BD121" s="152"/>
      <c r="BE121" s="152"/>
      <c r="BF121" s="152"/>
      <c r="BG121" s="152"/>
      <c r="BH121" s="152"/>
    </row>
    <row r="122" spans="1:60" outlineLevel="1" x14ac:dyDescent="0.2">
      <c r="A122" s="159"/>
      <c r="B122" s="160"/>
      <c r="C122" s="204" t="s">
        <v>792</v>
      </c>
      <c r="D122" s="197"/>
      <c r="E122" s="198">
        <v>1.125</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4" t="s">
        <v>793</v>
      </c>
      <c r="D123" s="197"/>
      <c r="E123" s="198">
        <v>2.5500000000000003</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1">
        <v>34</v>
      </c>
      <c r="B124" s="172" t="s">
        <v>818</v>
      </c>
      <c r="C124" s="188" t="s">
        <v>819</v>
      </c>
      <c r="D124" s="173" t="s">
        <v>404</v>
      </c>
      <c r="E124" s="174">
        <v>4.0425000000000004</v>
      </c>
      <c r="F124" s="175"/>
      <c r="G124" s="176">
        <f>ROUND(E124*F124,2)</f>
        <v>0</v>
      </c>
      <c r="H124" s="175"/>
      <c r="I124" s="176">
        <f>ROUND(E124*H124,2)</f>
        <v>0</v>
      </c>
      <c r="J124" s="175"/>
      <c r="K124" s="176">
        <f>ROUND(E124*J124,2)</f>
        <v>0</v>
      </c>
      <c r="L124" s="176">
        <v>15</v>
      </c>
      <c r="M124" s="176">
        <f>G124*(1+L124/100)</f>
        <v>0</v>
      </c>
      <c r="N124" s="176">
        <v>0</v>
      </c>
      <c r="O124" s="176">
        <f>ROUND(E124*N124,2)</f>
        <v>0</v>
      </c>
      <c r="P124" s="176">
        <v>0</v>
      </c>
      <c r="Q124" s="176">
        <f>ROUND(E124*P124,2)</f>
        <v>0</v>
      </c>
      <c r="R124" s="176"/>
      <c r="S124" s="176" t="s">
        <v>311</v>
      </c>
      <c r="T124" s="177"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2" t="s">
        <v>820</v>
      </c>
      <c r="D125" s="273"/>
      <c r="E125" s="273"/>
      <c r="F125" s="273"/>
      <c r="G125" s="273"/>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5" t="s">
        <v>713</v>
      </c>
      <c r="D126" s="199"/>
      <c r="E126" s="200"/>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6" t="s">
        <v>821</v>
      </c>
      <c r="D127" s="199"/>
      <c r="E127" s="200">
        <v>1.125</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2</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822</v>
      </c>
      <c r="D128" s="199"/>
      <c r="E128" s="200">
        <v>2.5500000000000003</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7" t="s">
        <v>716</v>
      </c>
      <c r="D129" s="201"/>
      <c r="E129" s="202">
        <v>3.6750000000000003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3</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5" t="s">
        <v>717</v>
      </c>
      <c r="D130" s="199"/>
      <c r="E130" s="200"/>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4" t="s">
        <v>823</v>
      </c>
      <c r="D131" s="197"/>
      <c r="E131" s="198">
        <v>4.0425000000000004</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v>35</v>
      </c>
      <c r="B132" s="160" t="s">
        <v>824</v>
      </c>
      <c r="C132" s="208" t="s">
        <v>825</v>
      </c>
      <c r="D132" s="161" t="s">
        <v>0</v>
      </c>
      <c r="E132" s="203"/>
      <c r="F132" s="163"/>
      <c r="G132" s="162">
        <f>ROUND(E132*F132,2)</f>
        <v>0</v>
      </c>
      <c r="H132" s="163"/>
      <c r="I132" s="162">
        <f>ROUND(E132*H132,2)</f>
        <v>0</v>
      </c>
      <c r="J132" s="163"/>
      <c r="K132" s="162">
        <f>ROUND(E132*J132,2)</f>
        <v>0</v>
      </c>
      <c r="L132" s="162">
        <v>15</v>
      </c>
      <c r="M132" s="162">
        <f>G132*(1+L132/100)</f>
        <v>0</v>
      </c>
      <c r="N132" s="162">
        <v>0</v>
      </c>
      <c r="O132" s="162">
        <f>ROUND(E132*N132,2)</f>
        <v>0</v>
      </c>
      <c r="P132" s="162">
        <v>0</v>
      </c>
      <c r="Q132" s="162">
        <f>ROUND(E132*P132,2)</f>
        <v>0</v>
      </c>
      <c r="R132" s="162" t="s">
        <v>816</v>
      </c>
      <c r="S132" s="162" t="s">
        <v>296</v>
      </c>
      <c r="T132" s="162" t="s">
        <v>296</v>
      </c>
      <c r="U132" s="162">
        <v>0</v>
      </c>
      <c r="V132" s="162">
        <f>ROUND(E132*U132,2)</f>
        <v>0</v>
      </c>
      <c r="W132" s="162"/>
      <c r="X132" s="152"/>
      <c r="Y132" s="152"/>
      <c r="Z132" s="152"/>
      <c r="AA132" s="152"/>
      <c r="AB132" s="152"/>
      <c r="AC132" s="152"/>
      <c r="AD132" s="152"/>
      <c r="AE132" s="152"/>
      <c r="AF132" s="152"/>
      <c r="AG132" s="152" t="s">
        <v>786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76" t="s">
        <v>813</v>
      </c>
      <c r="D133" s="277"/>
      <c r="E133" s="277"/>
      <c r="F133" s="277"/>
      <c r="G133" s="277"/>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678</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
      <c r="A134" s="165" t="s">
        <v>291</v>
      </c>
      <c r="B134" s="166" t="s">
        <v>250</v>
      </c>
      <c r="C134" s="186" t="s">
        <v>251</v>
      </c>
      <c r="D134" s="167"/>
      <c r="E134" s="168"/>
      <c r="F134" s="169"/>
      <c r="G134" s="169">
        <f>SUMIF(AG135:AG137,"&lt;&gt;NOR",G135:G137)</f>
        <v>0</v>
      </c>
      <c r="H134" s="169"/>
      <c r="I134" s="169">
        <f>SUM(I135:I137)</f>
        <v>0</v>
      </c>
      <c r="J134" s="169"/>
      <c r="K134" s="169">
        <f>SUM(K135:K137)</f>
        <v>0</v>
      </c>
      <c r="L134" s="169"/>
      <c r="M134" s="169">
        <f>SUM(M135:M137)</f>
        <v>0</v>
      </c>
      <c r="N134" s="169"/>
      <c r="O134" s="169">
        <f>SUM(O135:O137)</f>
        <v>0</v>
      </c>
      <c r="P134" s="169"/>
      <c r="Q134" s="169">
        <f>SUM(Q135:Q137)</f>
        <v>0</v>
      </c>
      <c r="R134" s="169"/>
      <c r="S134" s="169"/>
      <c r="T134" s="170"/>
      <c r="U134" s="164"/>
      <c r="V134" s="164">
        <f>SUM(V135:V137)</f>
        <v>0.49</v>
      </c>
      <c r="W134" s="164"/>
      <c r="AG134" t="s">
        <v>292</v>
      </c>
    </row>
    <row r="135" spans="1:60" ht="22.5" outlineLevel="1" x14ac:dyDescent="0.2">
      <c r="A135" s="171">
        <v>36</v>
      </c>
      <c r="B135" s="172" t="s">
        <v>826</v>
      </c>
      <c r="C135" s="188" t="s">
        <v>827</v>
      </c>
      <c r="D135" s="173" t="s">
        <v>404</v>
      </c>
      <c r="E135" s="174">
        <v>3.8250000000000002</v>
      </c>
      <c r="F135" s="175"/>
      <c r="G135" s="176">
        <f>ROUND(E135*F135,2)</f>
        <v>0</v>
      </c>
      <c r="H135" s="175"/>
      <c r="I135" s="176">
        <f>ROUND(E135*H135,2)</f>
        <v>0</v>
      </c>
      <c r="J135" s="175"/>
      <c r="K135" s="176">
        <f>ROUND(E135*J135,2)</f>
        <v>0</v>
      </c>
      <c r="L135" s="176">
        <v>15</v>
      </c>
      <c r="M135" s="176">
        <f>G135*(1+L135/100)</f>
        <v>0</v>
      </c>
      <c r="N135" s="176">
        <v>0</v>
      </c>
      <c r="O135" s="176">
        <f>ROUND(E135*N135,2)</f>
        <v>0</v>
      </c>
      <c r="P135" s="176">
        <v>1E-3</v>
      </c>
      <c r="Q135" s="176">
        <f>ROUND(E135*P135,2)</f>
        <v>0</v>
      </c>
      <c r="R135" s="176" t="s">
        <v>828</v>
      </c>
      <c r="S135" s="176" t="s">
        <v>296</v>
      </c>
      <c r="T135" s="177" t="s">
        <v>296</v>
      </c>
      <c r="U135" s="162">
        <v>0.128</v>
      </c>
      <c r="V135" s="162">
        <f>ROUND(E135*U135,2)</f>
        <v>0.49</v>
      </c>
      <c r="W135" s="162"/>
      <c r="X135" s="152"/>
      <c r="Y135" s="152"/>
      <c r="Z135" s="152"/>
      <c r="AA135" s="152"/>
      <c r="AB135" s="152"/>
      <c r="AC135" s="152"/>
      <c r="AD135" s="152"/>
      <c r="AE135" s="152"/>
      <c r="AF135" s="152"/>
      <c r="AG135" s="152" t="s">
        <v>324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755</v>
      </c>
      <c r="D136" s="197"/>
      <c r="E136" s="198">
        <v>1.125</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756</v>
      </c>
      <c r="D137" s="197"/>
      <c r="E137" s="198">
        <v>2.7</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5" t="s">
        <v>291</v>
      </c>
      <c r="B138" s="166" t="s">
        <v>252</v>
      </c>
      <c r="C138" s="186" t="s">
        <v>253</v>
      </c>
      <c r="D138" s="167"/>
      <c r="E138" s="168"/>
      <c r="F138" s="169"/>
      <c r="G138" s="169">
        <f>SUMIF(AG139:AG151,"&lt;&gt;NOR",G139:G151)</f>
        <v>0</v>
      </c>
      <c r="H138" s="169"/>
      <c r="I138" s="169">
        <f>SUM(I139:I151)</f>
        <v>0</v>
      </c>
      <c r="J138" s="169"/>
      <c r="K138" s="169">
        <f>SUM(K139:K151)</f>
        <v>0</v>
      </c>
      <c r="L138" s="169"/>
      <c r="M138" s="169">
        <f>SUM(M139:M151)</f>
        <v>0</v>
      </c>
      <c r="N138" s="169"/>
      <c r="O138" s="169">
        <f>SUM(O139:O151)</f>
        <v>0.09</v>
      </c>
      <c r="P138" s="169"/>
      <c r="Q138" s="169">
        <f>SUM(Q139:Q151)</f>
        <v>0</v>
      </c>
      <c r="R138" s="169"/>
      <c r="S138" s="169"/>
      <c r="T138" s="170"/>
      <c r="U138" s="164"/>
      <c r="V138" s="164">
        <f>SUM(V139:V151)</f>
        <v>18.670000000000002</v>
      </c>
      <c r="W138" s="164"/>
      <c r="AG138" t="s">
        <v>292</v>
      </c>
    </row>
    <row r="139" spans="1:60" ht="22.5" outlineLevel="1" x14ac:dyDescent="0.2">
      <c r="A139" s="171">
        <v>37</v>
      </c>
      <c r="B139" s="172" t="s">
        <v>829</v>
      </c>
      <c r="C139" s="188" t="s">
        <v>830</v>
      </c>
      <c r="D139" s="173" t="s">
        <v>404</v>
      </c>
      <c r="E139" s="174">
        <v>17.37</v>
      </c>
      <c r="F139" s="175"/>
      <c r="G139" s="176">
        <f>ROUND(E139*F139,2)</f>
        <v>0</v>
      </c>
      <c r="H139" s="175"/>
      <c r="I139" s="176">
        <f>ROUND(E139*H139,2)</f>
        <v>0</v>
      </c>
      <c r="J139" s="175"/>
      <c r="K139" s="176">
        <f>ROUND(E139*J139,2)</f>
        <v>0</v>
      </c>
      <c r="L139" s="176">
        <v>15</v>
      </c>
      <c r="M139" s="176">
        <f>G139*(1+L139/100)</f>
        <v>0</v>
      </c>
      <c r="N139" s="176">
        <v>5.0300000000000006E-3</v>
      </c>
      <c r="O139" s="176">
        <f>ROUND(E139*N139,2)</f>
        <v>0.09</v>
      </c>
      <c r="P139" s="176">
        <v>0</v>
      </c>
      <c r="Q139" s="176">
        <f>ROUND(E139*P139,2)</f>
        <v>0</v>
      </c>
      <c r="R139" s="176" t="s">
        <v>816</v>
      </c>
      <c r="S139" s="176" t="s">
        <v>296</v>
      </c>
      <c r="T139" s="177" t="s">
        <v>296</v>
      </c>
      <c r="U139" s="162">
        <v>1.0746000000000002</v>
      </c>
      <c r="V139" s="162">
        <f>ROUND(E139*U139,2)</f>
        <v>18.670000000000002</v>
      </c>
      <c r="W139" s="162"/>
      <c r="X139" s="152"/>
      <c r="Y139" s="152"/>
      <c r="Z139" s="152"/>
      <c r="AA139" s="152"/>
      <c r="AB139" s="152"/>
      <c r="AC139" s="152"/>
      <c r="AD139" s="152"/>
      <c r="AE139" s="152"/>
      <c r="AF139" s="152"/>
      <c r="AG139" s="152" t="s">
        <v>324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33.75" outlineLevel="1" x14ac:dyDescent="0.2">
      <c r="A140" s="159"/>
      <c r="B140" s="160"/>
      <c r="C140" s="272" t="s">
        <v>940</v>
      </c>
      <c r="D140" s="273"/>
      <c r="E140" s="273"/>
      <c r="F140" s="273"/>
      <c r="G140" s="273"/>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329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95" t="str">
        <f>C140</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40" s="152"/>
      <c r="BC140" s="152"/>
      <c r="BD140" s="152"/>
      <c r="BE140" s="152"/>
      <c r="BF140" s="152"/>
      <c r="BG140" s="152"/>
      <c r="BH140" s="152"/>
    </row>
    <row r="141" spans="1:60" outlineLevel="1" x14ac:dyDescent="0.2">
      <c r="A141" s="159"/>
      <c r="B141" s="160"/>
      <c r="C141" s="204" t="s">
        <v>832</v>
      </c>
      <c r="D141" s="197"/>
      <c r="E141" s="198">
        <v>5.16</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04" t="s">
        <v>833</v>
      </c>
      <c r="D142" s="197"/>
      <c r="E142" s="198">
        <v>-0.72</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834</v>
      </c>
      <c r="D143" s="197"/>
      <c r="E143" s="198">
        <v>4.83</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835</v>
      </c>
      <c r="D144" s="197"/>
      <c r="E144" s="198">
        <v>9</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836</v>
      </c>
      <c r="D145" s="197"/>
      <c r="E145" s="198">
        <v>-0.89999999999999991</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1">
        <v>38</v>
      </c>
      <c r="B146" s="172" t="s">
        <v>837</v>
      </c>
      <c r="C146" s="188" t="s">
        <v>838</v>
      </c>
      <c r="D146" s="173" t="s">
        <v>332</v>
      </c>
      <c r="E146" s="174">
        <v>0.75</v>
      </c>
      <c r="F146" s="175"/>
      <c r="G146" s="176">
        <f>ROUND(E146*F146,2)</f>
        <v>0</v>
      </c>
      <c r="H146" s="175"/>
      <c r="I146" s="176">
        <f>ROUND(E146*H146,2)</f>
        <v>0</v>
      </c>
      <c r="J146" s="175"/>
      <c r="K146" s="176">
        <f>ROUND(E146*J146,2)</f>
        <v>0</v>
      </c>
      <c r="L146" s="176">
        <v>15</v>
      </c>
      <c r="M146" s="176">
        <f>G146*(1+L146/100)</f>
        <v>0</v>
      </c>
      <c r="N146" s="176">
        <v>2.4400000000000003E-3</v>
      </c>
      <c r="O146" s="176">
        <f>ROUND(E146*N146,2)</f>
        <v>0</v>
      </c>
      <c r="P146" s="176">
        <v>0</v>
      </c>
      <c r="Q146" s="176">
        <f>ROUND(E146*P146,2)</f>
        <v>0</v>
      </c>
      <c r="R146" s="176" t="s">
        <v>839</v>
      </c>
      <c r="S146" s="176" t="s">
        <v>296</v>
      </c>
      <c r="T146" s="177" t="s">
        <v>296</v>
      </c>
      <c r="U146" s="162">
        <v>0</v>
      </c>
      <c r="V146" s="162">
        <f>ROUND(E146*U146,2)</f>
        <v>0</v>
      </c>
      <c r="W146" s="162"/>
      <c r="X146" s="152"/>
      <c r="Y146" s="152"/>
      <c r="Z146" s="152"/>
      <c r="AA146" s="152"/>
      <c r="AB146" s="152"/>
      <c r="AC146" s="152"/>
      <c r="AD146" s="152"/>
      <c r="AE146" s="152"/>
      <c r="AF146" s="152"/>
      <c r="AG146" s="152" t="s">
        <v>840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4" t="s">
        <v>841</v>
      </c>
      <c r="D147" s="275"/>
      <c r="E147" s="275"/>
      <c r="F147" s="275"/>
      <c r="G147" s="275"/>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678</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842</v>
      </c>
      <c r="D148" s="197"/>
      <c r="E148" s="198">
        <v>0.75</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1">
        <v>39</v>
      </c>
      <c r="B149" s="172" t="s">
        <v>843</v>
      </c>
      <c r="C149" s="188" t="s">
        <v>844</v>
      </c>
      <c r="D149" s="173" t="s">
        <v>404</v>
      </c>
      <c r="E149" s="174">
        <v>18.585900000000002</v>
      </c>
      <c r="F149" s="175"/>
      <c r="G149" s="176">
        <f>ROUND(E149*F149,2)</f>
        <v>0</v>
      </c>
      <c r="H149" s="175"/>
      <c r="I149" s="176">
        <f>ROUND(E149*H149,2)</f>
        <v>0</v>
      </c>
      <c r="J149" s="175"/>
      <c r="K149" s="176">
        <f>ROUND(E149*J149,2)</f>
        <v>0</v>
      </c>
      <c r="L149" s="176">
        <v>15</v>
      </c>
      <c r="M149" s="176">
        <f>G149*(1+L149/100)</f>
        <v>0</v>
      </c>
      <c r="N149" s="176">
        <v>0</v>
      </c>
      <c r="O149" s="176">
        <f>ROUND(E149*N149,2)</f>
        <v>0</v>
      </c>
      <c r="P149" s="176">
        <v>0</v>
      </c>
      <c r="Q149" s="176">
        <f>ROUND(E149*P149,2)</f>
        <v>0</v>
      </c>
      <c r="R149" s="176"/>
      <c r="S149" s="176" t="s">
        <v>311</v>
      </c>
      <c r="T149" s="177" t="s">
        <v>297</v>
      </c>
      <c r="U149" s="162">
        <v>0</v>
      </c>
      <c r="V149" s="162">
        <f>ROUND(E149*U149,2)</f>
        <v>0</v>
      </c>
      <c r="W149" s="162"/>
      <c r="X149" s="152"/>
      <c r="Y149" s="152"/>
      <c r="Z149" s="152"/>
      <c r="AA149" s="152"/>
      <c r="AB149" s="152"/>
      <c r="AC149" s="152"/>
      <c r="AD149" s="152"/>
      <c r="AE149" s="152"/>
      <c r="AF149" s="152"/>
      <c r="AG149" s="152" t="s">
        <v>664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845</v>
      </c>
      <c r="D150" s="197"/>
      <c r="E150" s="198">
        <v>18.585900000000002</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v>40</v>
      </c>
      <c r="B151" s="160" t="s">
        <v>846</v>
      </c>
      <c r="C151" s="208" t="s">
        <v>847</v>
      </c>
      <c r="D151" s="161" t="s">
        <v>0</v>
      </c>
      <c r="E151" s="203"/>
      <c r="F151" s="163"/>
      <c r="G151" s="162">
        <f>ROUND(E151*F151,2)</f>
        <v>0</v>
      </c>
      <c r="H151" s="163"/>
      <c r="I151" s="162">
        <f>ROUND(E151*H151,2)</f>
        <v>0</v>
      </c>
      <c r="J151" s="163"/>
      <c r="K151" s="162">
        <f>ROUND(E151*J151,2)</f>
        <v>0</v>
      </c>
      <c r="L151" s="162">
        <v>15</v>
      </c>
      <c r="M151" s="162">
        <f>G151*(1+L151/100)</f>
        <v>0</v>
      </c>
      <c r="N151" s="162">
        <v>0</v>
      </c>
      <c r="O151" s="162">
        <f>ROUND(E151*N151,2)</f>
        <v>0</v>
      </c>
      <c r="P151" s="162">
        <v>0</v>
      </c>
      <c r="Q151" s="162">
        <f>ROUND(E151*P151,2)</f>
        <v>0</v>
      </c>
      <c r="R151" s="162" t="s">
        <v>816</v>
      </c>
      <c r="S151" s="162" t="s">
        <v>296</v>
      </c>
      <c r="T151" s="162" t="s">
        <v>296</v>
      </c>
      <c r="U151" s="162">
        <v>0</v>
      </c>
      <c r="V151" s="162">
        <f>ROUND(E151*U151,2)</f>
        <v>0</v>
      </c>
      <c r="W151" s="162"/>
      <c r="X151" s="152"/>
      <c r="Y151" s="152"/>
      <c r="Z151" s="152"/>
      <c r="AA151" s="152"/>
      <c r="AB151" s="152"/>
      <c r="AC151" s="152"/>
      <c r="AD151" s="152"/>
      <c r="AE151" s="152"/>
      <c r="AF151" s="152"/>
      <c r="AG151" s="152" t="s">
        <v>786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5" t="s">
        <v>291</v>
      </c>
      <c r="B152" s="166" t="s">
        <v>254</v>
      </c>
      <c r="C152" s="186" t="s">
        <v>255</v>
      </c>
      <c r="D152" s="167"/>
      <c r="E152" s="168"/>
      <c r="F152" s="169"/>
      <c r="G152" s="169">
        <f>SUMIF(AG153:AG157,"&lt;&gt;NOR",G153:G157)</f>
        <v>0</v>
      </c>
      <c r="H152" s="169"/>
      <c r="I152" s="169">
        <f>SUM(I153:I157)</f>
        <v>0</v>
      </c>
      <c r="J152" s="169"/>
      <c r="K152" s="169">
        <f>SUM(K153:K157)</f>
        <v>0</v>
      </c>
      <c r="L152" s="169"/>
      <c r="M152" s="169">
        <f>SUM(M153:M157)</f>
        <v>0</v>
      </c>
      <c r="N152" s="169"/>
      <c r="O152" s="169">
        <f>SUM(O153:O157)</f>
        <v>0.01</v>
      </c>
      <c r="P152" s="169"/>
      <c r="Q152" s="169">
        <f>SUM(Q153:Q157)</f>
        <v>0</v>
      </c>
      <c r="R152" s="169"/>
      <c r="S152" s="169"/>
      <c r="T152" s="170"/>
      <c r="U152" s="164"/>
      <c r="V152" s="164">
        <f>SUM(V153:V157)</f>
        <v>0</v>
      </c>
      <c r="W152" s="164"/>
      <c r="AG152" t="s">
        <v>292</v>
      </c>
    </row>
    <row r="153" spans="1:60" outlineLevel="1" x14ac:dyDescent="0.2">
      <c r="A153" s="171">
        <v>41</v>
      </c>
      <c r="B153" s="172" t="s">
        <v>848</v>
      </c>
      <c r="C153" s="188" t="s">
        <v>849</v>
      </c>
      <c r="D153" s="173" t="s">
        <v>404</v>
      </c>
      <c r="E153" s="174">
        <v>35.906000000000006</v>
      </c>
      <c r="F153" s="175"/>
      <c r="G153" s="176">
        <f>ROUND(E153*F153,2)</f>
        <v>0</v>
      </c>
      <c r="H153" s="175"/>
      <c r="I153" s="176">
        <f>ROUND(E153*H153,2)</f>
        <v>0</v>
      </c>
      <c r="J153" s="175"/>
      <c r="K153" s="176">
        <f>ROUND(E153*J153,2)</f>
        <v>0</v>
      </c>
      <c r="L153" s="176">
        <v>15</v>
      </c>
      <c r="M153" s="176">
        <f>G153*(1+L153/100)</f>
        <v>0</v>
      </c>
      <c r="N153" s="176">
        <v>2.2000000000000001E-4</v>
      </c>
      <c r="O153" s="176">
        <f>ROUND(E153*N153,2)</f>
        <v>0.01</v>
      </c>
      <c r="P153" s="176">
        <v>0</v>
      </c>
      <c r="Q153" s="176">
        <f>ROUND(E153*P153,2)</f>
        <v>0</v>
      </c>
      <c r="R153" s="176" t="s">
        <v>839</v>
      </c>
      <c r="S153" s="176" t="s">
        <v>296</v>
      </c>
      <c r="T153" s="177" t="s">
        <v>296</v>
      </c>
      <c r="U153" s="162">
        <v>0</v>
      </c>
      <c r="V153" s="162">
        <f>ROUND(E153*U153,2)</f>
        <v>0</v>
      </c>
      <c r="W153" s="162"/>
      <c r="X153" s="152"/>
      <c r="Y153" s="152"/>
      <c r="Z153" s="152"/>
      <c r="AA153" s="152"/>
      <c r="AB153" s="152"/>
      <c r="AC153" s="152"/>
      <c r="AD153" s="152"/>
      <c r="AE153" s="152"/>
      <c r="AF153" s="152"/>
      <c r="AG153" s="152" t="s">
        <v>840</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04" t="s">
        <v>973</v>
      </c>
      <c r="D154" s="197"/>
      <c r="E154" s="198">
        <v>16.340000000000003</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680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974</v>
      </c>
      <c r="D155" s="197"/>
      <c r="E155" s="198">
        <v>25.840000000000003</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975</v>
      </c>
      <c r="D156" s="197"/>
      <c r="E156" s="198">
        <v>11.096</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734</v>
      </c>
      <c r="D157" s="197"/>
      <c r="E157" s="198">
        <v>-17.369999999999997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x14ac:dyDescent="0.2">
      <c r="A158" s="165" t="s">
        <v>291</v>
      </c>
      <c r="B158" s="166" t="s">
        <v>256</v>
      </c>
      <c r="C158" s="186" t="s">
        <v>257</v>
      </c>
      <c r="D158" s="167"/>
      <c r="E158" s="168"/>
      <c r="F158" s="169"/>
      <c r="G158" s="169">
        <f>SUMIF(AG159:AG159,"&lt;&gt;NOR",G159:G159)</f>
        <v>0</v>
      </c>
      <c r="H158" s="169"/>
      <c r="I158" s="169">
        <f>SUM(I159:I159)</f>
        <v>0</v>
      </c>
      <c r="J158" s="169"/>
      <c r="K158" s="169">
        <f>SUM(K159:K159)</f>
        <v>0</v>
      </c>
      <c r="L158" s="169"/>
      <c r="M158" s="169">
        <f>SUM(M159:M159)</f>
        <v>0</v>
      </c>
      <c r="N158" s="169"/>
      <c r="O158" s="169">
        <f>SUM(O159:O159)</f>
        <v>0</v>
      </c>
      <c r="P158" s="169"/>
      <c r="Q158" s="169">
        <f>SUM(Q159:Q159)</f>
        <v>0</v>
      </c>
      <c r="R158" s="169"/>
      <c r="S158" s="169"/>
      <c r="T158" s="170"/>
      <c r="U158" s="164"/>
      <c r="V158" s="164">
        <f>SUM(V159:V159)</f>
        <v>0</v>
      </c>
      <c r="W158" s="164"/>
      <c r="AG158" t="s">
        <v>292</v>
      </c>
    </row>
    <row r="159" spans="1:60" ht="22.5" outlineLevel="1" x14ac:dyDescent="0.2">
      <c r="A159" s="178">
        <v>42</v>
      </c>
      <c r="B159" s="179" t="s">
        <v>850</v>
      </c>
      <c r="C159" s="187" t="s">
        <v>851</v>
      </c>
      <c r="D159" s="180" t="s">
        <v>310</v>
      </c>
      <c r="E159" s="181">
        <v>1</v>
      </c>
      <c r="F159" s="182"/>
      <c r="G159" s="183">
        <f>ROUND(E159*F159,2)</f>
        <v>0</v>
      </c>
      <c r="H159" s="182"/>
      <c r="I159" s="183">
        <f>ROUND(E159*H159,2)</f>
        <v>0</v>
      </c>
      <c r="J159" s="182"/>
      <c r="K159" s="183">
        <f>ROUND(E159*J159,2)</f>
        <v>0</v>
      </c>
      <c r="L159" s="183">
        <v>15</v>
      </c>
      <c r="M159" s="183">
        <f>G159*(1+L159/100)</f>
        <v>0</v>
      </c>
      <c r="N159" s="183">
        <v>0</v>
      </c>
      <c r="O159" s="183">
        <f>ROUND(E159*N159,2)</f>
        <v>0</v>
      </c>
      <c r="P159" s="183">
        <v>0</v>
      </c>
      <c r="Q159" s="183">
        <f>ROUND(E159*P159,2)</f>
        <v>0</v>
      </c>
      <c r="R159" s="183"/>
      <c r="S159" s="183" t="s">
        <v>311</v>
      </c>
      <c r="T159" s="184" t="s">
        <v>297</v>
      </c>
      <c r="U159" s="162">
        <v>0</v>
      </c>
      <c r="V159" s="162">
        <f>ROUND(E159*U159,2)</f>
        <v>0</v>
      </c>
      <c r="W159" s="162"/>
      <c r="X159" s="152"/>
      <c r="Y159" s="152"/>
      <c r="Z159" s="152"/>
      <c r="AA159" s="152"/>
      <c r="AB159" s="152"/>
      <c r="AC159" s="152"/>
      <c r="AD159" s="152"/>
      <c r="AE159" s="152"/>
      <c r="AF159" s="152"/>
      <c r="AG159" s="152" t="s">
        <v>664</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x14ac:dyDescent="0.2">
      <c r="A160" s="165" t="s">
        <v>291</v>
      </c>
      <c r="B160" s="166" t="s">
        <v>258</v>
      </c>
      <c r="C160" s="186" t="s">
        <v>259</v>
      </c>
      <c r="D160" s="167"/>
      <c r="E160" s="168"/>
      <c r="F160" s="169"/>
      <c r="G160" s="169">
        <f>SUMIF(AG161:AG161,"&lt;&gt;NOR",G161:G161)</f>
        <v>0</v>
      </c>
      <c r="H160" s="169"/>
      <c r="I160" s="169">
        <f>SUM(I161:I161)</f>
        <v>0</v>
      </c>
      <c r="J160" s="169"/>
      <c r="K160" s="169">
        <f>SUM(K161:K161)</f>
        <v>0</v>
      </c>
      <c r="L160" s="169"/>
      <c r="M160" s="169">
        <f>SUM(M161:M161)</f>
        <v>0</v>
      </c>
      <c r="N160" s="169"/>
      <c r="O160" s="169">
        <f>SUM(O161:O161)</f>
        <v>0</v>
      </c>
      <c r="P160" s="169"/>
      <c r="Q160" s="169">
        <f>SUM(Q161:Q161)</f>
        <v>0</v>
      </c>
      <c r="R160" s="169"/>
      <c r="S160" s="169"/>
      <c r="T160" s="170"/>
      <c r="U160" s="164"/>
      <c r="V160" s="164">
        <f>SUM(V161:V161)</f>
        <v>0</v>
      </c>
      <c r="W160" s="164"/>
      <c r="AG160" t="s">
        <v>292</v>
      </c>
    </row>
    <row r="161" spans="1:60" ht="22.5" outlineLevel="1" x14ac:dyDescent="0.2">
      <c r="A161" s="178">
        <v>43</v>
      </c>
      <c r="B161" s="179" t="s">
        <v>852</v>
      </c>
      <c r="C161" s="187" t="s">
        <v>853</v>
      </c>
      <c r="D161" s="180" t="s">
        <v>310</v>
      </c>
      <c r="E161" s="181">
        <v>2</v>
      </c>
      <c r="F161" s="182"/>
      <c r="G161" s="183">
        <f>ROUND(E161*F161,2)</f>
        <v>0</v>
      </c>
      <c r="H161" s="182"/>
      <c r="I161" s="183">
        <f>ROUND(E161*H161,2)</f>
        <v>0</v>
      </c>
      <c r="J161" s="182"/>
      <c r="K161" s="183">
        <f>ROUND(E161*J161,2)</f>
        <v>0</v>
      </c>
      <c r="L161" s="183">
        <v>15</v>
      </c>
      <c r="M161" s="183">
        <f>G161*(1+L161/100)</f>
        <v>0</v>
      </c>
      <c r="N161" s="183">
        <v>0</v>
      </c>
      <c r="O161" s="183">
        <f>ROUND(E161*N161,2)</f>
        <v>0</v>
      </c>
      <c r="P161" s="183">
        <v>0</v>
      </c>
      <c r="Q161" s="183">
        <f>ROUND(E161*P161,2)</f>
        <v>0</v>
      </c>
      <c r="R161" s="183"/>
      <c r="S161" s="183" t="s">
        <v>311</v>
      </c>
      <c r="T161" s="184" t="s">
        <v>297</v>
      </c>
      <c r="U161" s="162">
        <v>0</v>
      </c>
      <c r="V161" s="162">
        <f>ROUND(E161*U161,2)</f>
        <v>0</v>
      </c>
      <c r="W161" s="162"/>
      <c r="X161" s="152"/>
      <c r="Y161" s="152"/>
      <c r="Z161" s="152"/>
      <c r="AA161" s="152"/>
      <c r="AB161" s="152"/>
      <c r="AC161" s="152"/>
      <c r="AD161" s="152"/>
      <c r="AE161" s="152"/>
      <c r="AF161" s="152"/>
      <c r="AG161" s="152" t="s">
        <v>664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x14ac:dyDescent="0.2">
      <c r="A162" s="165" t="s">
        <v>291</v>
      </c>
      <c r="B162" s="166" t="s">
        <v>260</v>
      </c>
      <c r="C162" s="186" t="s">
        <v>261</v>
      </c>
      <c r="D162" s="167"/>
      <c r="E162" s="168"/>
      <c r="F162" s="169"/>
      <c r="G162" s="169">
        <f>SUMIF(AG163:AG169,"&lt;&gt;NOR",G163:G169)</f>
        <v>0</v>
      </c>
      <c r="H162" s="169"/>
      <c r="I162" s="169">
        <f>SUM(I163:I169)</f>
        <v>0</v>
      </c>
      <c r="J162" s="169"/>
      <c r="K162" s="169">
        <f>SUM(K163:K169)</f>
        <v>0</v>
      </c>
      <c r="L162" s="169"/>
      <c r="M162" s="169">
        <f>SUM(M163:M169)</f>
        <v>0</v>
      </c>
      <c r="N162" s="169"/>
      <c r="O162" s="169">
        <f>SUM(O163:O169)</f>
        <v>0</v>
      </c>
      <c r="P162" s="169"/>
      <c r="Q162" s="169">
        <f>SUM(Q163:Q169)</f>
        <v>0</v>
      </c>
      <c r="R162" s="169"/>
      <c r="S162" s="169"/>
      <c r="T162" s="170"/>
      <c r="U162" s="164"/>
      <c r="V162" s="164">
        <f>SUM(V163:V169)</f>
        <v>4.16</v>
      </c>
      <c r="W162" s="164"/>
      <c r="AG162" t="s">
        <v>292</v>
      </c>
    </row>
    <row r="163" spans="1:60" ht="22.5" outlineLevel="1" x14ac:dyDescent="0.2">
      <c r="A163" s="178">
        <v>44</v>
      </c>
      <c r="B163" s="179" t="s">
        <v>976</v>
      </c>
      <c r="C163" s="187" t="s">
        <v>977</v>
      </c>
      <c r="D163" s="180" t="s">
        <v>396</v>
      </c>
      <c r="E163" s="181">
        <v>1.54596</v>
      </c>
      <c r="F163" s="182"/>
      <c r="G163" s="183">
        <f t="shared" ref="G163:G169" si="0">ROUND(E163*F163,2)</f>
        <v>0</v>
      </c>
      <c r="H163" s="182"/>
      <c r="I163" s="183">
        <f t="shared" ref="I163:I169" si="1">ROUND(E163*H163,2)</f>
        <v>0</v>
      </c>
      <c r="J163" s="182"/>
      <c r="K163" s="183">
        <f t="shared" ref="K163:K169" si="2">ROUND(E163*J163,2)</f>
        <v>0</v>
      </c>
      <c r="L163" s="183">
        <v>15</v>
      </c>
      <c r="M163" s="183">
        <f t="shared" ref="M163:M169" si="3">G163*(1+L163/100)</f>
        <v>0</v>
      </c>
      <c r="N163" s="183">
        <v>0</v>
      </c>
      <c r="O163" s="183">
        <f t="shared" ref="O163:O169" si="4">ROUND(E163*N163,2)</f>
        <v>0</v>
      </c>
      <c r="P163" s="183">
        <v>0</v>
      </c>
      <c r="Q163" s="183">
        <f t="shared" ref="Q163:Q169" si="5">ROUND(E163*P163,2)</f>
        <v>0</v>
      </c>
      <c r="R163" s="183" t="s">
        <v>749</v>
      </c>
      <c r="S163" s="183" t="s">
        <v>296</v>
      </c>
      <c r="T163" s="184" t="s">
        <v>296</v>
      </c>
      <c r="U163" s="162">
        <v>0.93300000000000005</v>
      </c>
      <c r="V163" s="162">
        <f t="shared" ref="V163:V169" si="6">ROUND(E163*U163,2)</f>
        <v>1.44</v>
      </c>
      <c r="W163" s="162"/>
      <c r="X163" s="152"/>
      <c r="Y163" s="152"/>
      <c r="Z163" s="152"/>
      <c r="AA163" s="152"/>
      <c r="AB163" s="152"/>
      <c r="AC163" s="152"/>
      <c r="AD163" s="152"/>
      <c r="AE163" s="152"/>
      <c r="AF163" s="152"/>
      <c r="AG163" s="152" t="s">
        <v>856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8">
        <v>45</v>
      </c>
      <c r="B164" s="179" t="s">
        <v>854</v>
      </c>
      <c r="C164" s="187" t="s">
        <v>855</v>
      </c>
      <c r="D164" s="180" t="s">
        <v>396</v>
      </c>
      <c r="E164" s="181">
        <v>1.54596</v>
      </c>
      <c r="F164" s="182"/>
      <c r="G164" s="183">
        <f t="shared" si="0"/>
        <v>0</v>
      </c>
      <c r="H164" s="182"/>
      <c r="I164" s="183">
        <f t="shared" si="1"/>
        <v>0</v>
      </c>
      <c r="J164" s="182"/>
      <c r="K164" s="183">
        <f t="shared" si="2"/>
        <v>0</v>
      </c>
      <c r="L164" s="183">
        <v>15</v>
      </c>
      <c r="M164" s="183">
        <f t="shared" si="3"/>
        <v>0</v>
      </c>
      <c r="N164" s="183">
        <v>0</v>
      </c>
      <c r="O164" s="183">
        <f t="shared" si="4"/>
        <v>0</v>
      </c>
      <c r="P164" s="183">
        <v>0</v>
      </c>
      <c r="Q164" s="183">
        <f t="shared" si="5"/>
        <v>0</v>
      </c>
      <c r="R164" s="183" t="s">
        <v>749</v>
      </c>
      <c r="S164" s="183" t="s">
        <v>296</v>
      </c>
      <c r="T164" s="184" t="s">
        <v>296</v>
      </c>
      <c r="U164" s="162">
        <v>0.49000000000000005</v>
      </c>
      <c r="V164" s="162">
        <f t="shared" si="6"/>
        <v>0.76</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46</v>
      </c>
      <c r="B165" s="179" t="s">
        <v>857</v>
      </c>
      <c r="C165" s="187" t="s">
        <v>858</v>
      </c>
      <c r="D165" s="180" t="s">
        <v>396</v>
      </c>
      <c r="E165" s="181">
        <v>37.102920000000005</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v>
      </c>
      <c r="V165" s="162">
        <f t="shared" si="6"/>
        <v>0</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47</v>
      </c>
      <c r="B166" s="179" t="s">
        <v>859</v>
      </c>
      <c r="C166" s="187" t="s">
        <v>860</v>
      </c>
      <c r="D166" s="180" t="s">
        <v>396</v>
      </c>
      <c r="E166" s="181">
        <v>1.54596</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0.94200000000000006</v>
      </c>
      <c r="V166" s="162">
        <f t="shared" si="6"/>
        <v>1.46</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8">
        <v>48</v>
      </c>
      <c r="B167" s="179" t="s">
        <v>861</v>
      </c>
      <c r="C167" s="187" t="s">
        <v>862</v>
      </c>
      <c r="D167" s="180" t="s">
        <v>396</v>
      </c>
      <c r="E167" s="181">
        <v>4.6378600000000008</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0.10500000000000001</v>
      </c>
      <c r="V167" s="162">
        <f t="shared" si="6"/>
        <v>0.49</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8">
        <v>49</v>
      </c>
      <c r="B168" s="179" t="s">
        <v>863</v>
      </c>
      <c r="C168" s="187" t="s">
        <v>864</v>
      </c>
      <c r="D168" s="180" t="s">
        <v>396</v>
      </c>
      <c r="E168" s="181">
        <v>1.54596</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v>
      </c>
      <c r="V168" s="162">
        <f t="shared" si="6"/>
        <v>0</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1">
        <v>50</v>
      </c>
      <c r="B169" s="172" t="s">
        <v>865</v>
      </c>
      <c r="C169" s="188" t="s">
        <v>866</v>
      </c>
      <c r="D169" s="173" t="s">
        <v>396</v>
      </c>
      <c r="E169" s="174">
        <v>1.54596</v>
      </c>
      <c r="F169" s="175"/>
      <c r="G169" s="176">
        <f t="shared" si="0"/>
        <v>0</v>
      </c>
      <c r="H169" s="175"/>
      <c r="I169" s="176">
        <f t="shared" si="1"/>
        <v>0</v>
      </c>
      <c r="J169" s="175"/>
      <c r="K169" s="176">
        <f t="shared" si="2"/>
        <v>0</v>
      </c>
      <c r="L169" s="176">
        <v>15</v>
      </c>
      <c r="M169" s="176">
        <f t="shared" si="3"/>
        <v>0</v>
      </c>
      <c r="N169" s="176">
        <v>0</v>
      </c>
      <c r="O169" s="176">
        <f t="shared" si="4"/>
        <v>0</v>
      </c>
      <c r="P169" s="176">
        <v>0</v>
      </c>
      <c r="Q169" s="176">
        <f t="shared" si="5"/>
        <v>0</v>
      </c>
      <c r="R169" s="176"/>
      <c r="S169" s="176" t="s">
        <v>296</v>
      </c>
      <c r="T169" s="177" t="s">
        <v>296</v>
      </c>
      <c r="U169" s="162">
        <v>6.0000000000000001E-3</v>
      </c>
      <c r="V169" s="162">
        <f t="shared" si="6"/>
        <v>0.01</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
      <c r="A170" s="5"/>
      <c r="B170" s="6"/>
      <c r="C170" s="189"/>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5"/>
      <c r="B171" s="156" t="s">
        <v>29</v>
      </c>
      <c r="C171" s="190"/>
      <c r="D171" s="157"/>
      <c r="E171" s="158"/>
      <c r="F171" s="158"/>
      <c r="G171" s="185">
        <f>G8+G26+G63+G70+G97+G100+G115+G119+G134+G138+G152+G158+G160+G162</f>
        <v>0</v>
      </c>
      <c r="H171" s="5"/>
      <c r="I171" s="5"/>
      <c r="J171" s="5"/>
      <c r="K171" s="5"/>
      <c r="L171" s="5"/>
      <c r="M171" s="5"/>
      <c r="N171" s="5"/>
      <c r="O171" s="5"/>
      <c r="P171" s="5"/>
      <c r="Q171" s="5"/>
      <c r="R171" s="5"/>
      <c r="S171" s="5"/>
      <c r="T171" s="5"/>
      <c r="U171" s="5"/>
      <c r="V171" s="5"/>
      <c r="W171" s="5"/>
      <c r="AE171">
        <f>SUMIF(L7:L169,AE170,G7:G169)</f>
        <v>0</v>
      </c>
      <c r="AF171">
        <f>SUMIF(L7:L169,AF170,G7:G169)</f>
        <v>0</v>
      </c>
      <c r="AG171" t="s">
        <v>319</v>
      </c>
    </row>
    <row r="172" spans="1:60" x14ac:dyDescent="0.2">
      <c r="C172" s="191"/>
      <c r="D172" s="143"/>
      <c r="AG172" t="s">
        <v>320</v>
      </c>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InXZp8aWh+zxI4NMDcALKlRzB1n/HlLWBvHWb4fFOvPAiMC6TbbjlID6z5H86Ig6OpQ6KFmLL0E9SpK45I2JfQ==" saltValue="nRfjTH9U0UO/kaE9OLRiBQ=="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99:G99"/>
    <mergeCell ref="C37:G37"/>
    <mergeCell ref="C45:G45"/>
    <mergeCell ref="C65:G65"/>
    <mergeCell ref="C72:G72"/>
    <mergeCell ref="C75:G75"/>
    <mergeCell ref="C83:G83"/>
    <mergeCell ref="C86:G86"/>
    <mergeCell ref="C89:G89"/>
    <mergeCell ref="C94:G94"/>
    <mergeCell ref="C95:G95"/>
    <mergeCell ref="C96:G96"/>
    <mergeCell ref="C147:G147"/>
    <mergeCell ref="C114:G114"/>
    <mergeCell ref="C118:G118"/>
    <mergeCell ref="C121:G121"/>
    <mergeCell ref="C125:G125"/>
    <mergeCell ref="C133:G133"/>
    <mergeCell ref="C140:G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109</v>
      </c>
      <c r="C3" s="264" t="s">
        <v>110</v>
      </c>
      <c r="D3" s="265"/>
      <c r="E3" s="265"/>
      <c r="F3" s="265"/>
      <c r="G3" s="266"/>
      <c r="AC3" s="90" t="s">
        <v>267</v>
      </c>
      <c r="AG3" t="s">
        <v>269</v>
      </c>
    </row>
    <row r="4" spans="1:60" ht="24.95" customHeight="1" x14ac:dyDescent="0.2">
      <c r="A4" s="145" t="s">
        <v>9</v>
      </c>
      <c r="B4" s="146" t="s">
        <v>111</v>
      </c>
      <c r="C4" s="267" t="s">
        <v>112</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210</v>
      </c>
      <c r="C8" s="186" t="s">
        <v>185</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ht="22.5" outlineLevel="1" x14ac:dyDescent="0.2">
      <c r="A9" s="171">
        <v>1</v>
      </c>
      <c r="B9" s="172" t="s">
        <v>867</v>
      </c>
      <c r="C9" s="188" t="s">
        <v>969</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911</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211</v>
      </c>
      <c r="C11" s="186" t="s">
        <v>187</v>
      </c>
      <c r="D11" s="167"/>
      <c r="E11" s="168"/>
      <c r="F11" s="169"/>
      <c r="G11" s="169">
        <f>SUMIF(AG12:AG25,"&lt;&gt;NOR",G12:G25)</f>
        <v>0</v>
      </c>
      <c r="H11" s="169"/>
      <c r="I11" s="169">
        <f>SUM(I12:I25)</f>
        <v>0</v>
      </c>
      <c r="J11" s="169"/>
      <c r="K11" s="169">
        <f>SUM(K12:K25)</f>
        <v>0</v>
      </c>
      <c r="L11" s="169"/>
      <c r="M11" s="169">
        <f>SUM(M12:M25)</f>
        <v>0</v>
      </c>
      <c r="N11" s="169"/>
      <c r="O11" s="169">
        <f>SUM(O12:O25)</f>
        <v>0</v>
      </c>
      <c r="P11" s="169"/>
      <c r="Q11" s="169">
        <f>SUM(Q12:Q25)</f>
        <v>0</v>
      </c>
      <c r="R11" s="169"/>
      <c r="S11" s="169"/>
      <c r="T11" s="170"/>
      <c r="U11" s="164"/>
      <c r="V11" s="164">
        <f>SUM(V12:V25)</f>
        <v>0</v>
      </c>
      <c r="W11" s="164"/>
      <c r="AG11" t="s">
        <v>292</v>
      </c>
    </row>
    <row r="12" spans="1:60" outlineLevel="1" x14ac:dyDescent="0.2">
      <c r="A12" s="178">
        <v>2</v>
      </c>
      <c r="B12" s="179" t="s">
        <v>871</v>
      </c>
      <c r="C12" s="187" t="s">
        <v>872</v>
      </c>
      <c r="D12" s="180" t="s">
        <v>332</v>
      </c>
      <c r="E12" s="181">
        <v>15</v>
      </c>
      <c r="F12" s="182"/>
      <c r="G12" s="183">
        <f t="shared" ref="G12:G25" si="0">ROUND(E12*F12,2)</f>
        <v>0</v>
      </c>
      <c r="H12" s="182"/>
      <c r="I12" s="183">
        <f t="shared" ref="I12:I25" si="1">ROUND(E12*H12,2)</f>
        <v>0</v>
      </c>
      <c r="J12" s="182"/>
      <c r="K12" s="183">
        <f t="shared" ref="K12:K25" si="2">ROUND(E12*J12,2)</f>
        <v>0</v>
      </c>
      <c r="L12" s="183">
        <v>15</v>
      </c>
      <c r="M12" s="183">
        <f t="shared" ref="M12:M25" si="3">G12*(1+L12/100)</f>
        <v>0</v>
      </c>
      <c r="N12" s="183">
        <v>0</v>
      </c>
      <c r="O12" s="183">
        <f t="shared" ref="O12:O25" si="4">ROUND(E12*N12,2)</f>
        <v>0</v>
      </c>
      <c r="P12" s="183">
        <v>0</v>
      </c>
      <c r="Q12" s="183">
        <f t="shared" ref="Q12:Q25" si="5">ROUND(E12*P12,2)</f>
        <v>0</v>
      </c>
      <c r="R12" s="183"/>
      <c r="S12" s="183" t="s">
        <v>311</v>
      </c>
      <c r="T12" s="184" t="s">
        <v>297</v>
      </c>
      <c r="U12" s="162">
        <v>0</v>
      </c>
      <c r="V12" s="162">
        <f t="shared" ref="V12:V25" si="6">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28</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23</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882</v>
      </c>
      <c r="D17" s="180" t="s">
        <v>310</v>
      </c>
      <c r="E17" s="181">
        <v>2</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884</v>
      </c>
      <c r="D18" s="180" t="s">
        <v>310</v>
      </c>
      <c r="E18" s="181">
        <v>1</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886</v>
      </c>
      <c r="D19" s="180" t="s">
        <v>310</v>
      </c>
      <c r="E19" s="181">
        <v>3</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888</v>
      </c>
      <c r="D20" s="180" t="s">
        <v>310</v>
      </c>
      <c r="E20" s="181">
        <v>2</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11</v>
      </c>
      <c r="B21" s="179" t="s">
        <v>889</v>
      </c>
      <c r="C21" s="187" t="s">
        <v>890</v>
      </c>
      <c r="D21" s="180" t="s">
        <v>310</v>
      </c>
      <c r="E21" s="181">
        <v>3</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12</v>
      </c>
      <c r="B22" s="179" t="s">
        <v>891</v>
      </c>
      <c r="C22" s="187" t="s">
        <v>892</v>
      </c>
      <c r="D22" s="180" t="s">
        <v>332</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13</v>
      </c>
      <c r="B23" s="179" t="s">
        <v>893</v>
      </c>
      <c r="C23" s="187" t="s">
        <v>894</v>
      </c>
      <c r="D23" s="180" t="s">
        <v>310</v>
      </c>
      <c r="E23" s="181">
        <v>8</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14</v>
      </c>
      <c r="B24" s="179" t="s">
        <v>895</v>
      </c>
      <c r="C24" s="187" t="s">
        <v>896</v>
      </c>
      <c r="D24" s="180" t="s">
        <v>310</v>
      </c>
      <c r="E24" s="181">
        <v>2</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15</v>
      </c>
      <c r="B25" s="179" t="s">
        <v>897</v>
      </c>
      <c r="C25" s="187" t="s">
        <v>898</v>
      </c>
      <c r="D25" s="180" t="s">
        <v>310</v>
      </c>
      <c r="E25" s="181">
        <v>8</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212</v>
      </c>
      <c r="C26" s="186" t="s">
        <v>191</v>
      </c>
      <c r="D26" s="167"/>
      <c r="E26" s="168"/>
      <c r="F26" s="169"/>
      <c r="G26" s="169">
        <f>SUMIF(AG27:AG28,"&lt;&gt;NOR",G27:G28)</f>
        <v>0</v>
      </c>
      <c r="H26" s="169"/>
      <c r="I26" s="169">
        <f>SUM(I27:I28)</f>
        <v>0</v>
      </c>
      <c r="J26" s="169"/>
      <c r="K26" s="169">
        <f>SUM(K27:K28)</f>
        <v>0</v>
      </c>
      <c r="L26" s="169"/>
      <c r="M26" s="169">
        <f>SUM(M27:M28)</f>
        <v>0</v>
      </c>
      <c r="N26" s="169"/>
      <c r="O26" s="169">
        <f>SUM(O27:O28)</f>
        <v>0</v>
      </c>
      <c r="P26" s="169"/>
      <c r="Q26" s="169">
        <f>SUM(Q27:Q28)</f>
        <v>0</v>
      </c>
      <c r="R26" s="169"/>
      <c r="S26" s="169"/>
      <c r="T26" s="170"/>
      <c r="U26" s="164"/>
      <c r="V26" s="164">
        <f>SUM(V27:V28)</f>
        <v>0</v>
      </c>
      <c r="W26" s="164"/>
      <c r="AG26" t="s">
        <v>292</v>
      </c>
    </row>
    <row r="27" spans="1:60" outlineLevel="1" x14ac:dyDescent="0.2">
      <c r="A27" s="178">
        <v>16</v>
      </c>
      <c r="B27" s="179" t="s">
        <v>899</v>
      </c>
      <c r="C27" s="187" t="s">
        <v>912</v>
      </c>
      <c r="D27" s="180" t="s">
        <v>310</v>
      </c>
      <c r="E27" s="181">
        <v>1</v>
      </c>
      <c r="F27" s="182"/>
      <c r="G27" s="183">
        <f>ROUND(E27*F27,2)</f>
        <v>0</v>
      </c>
      <c r="H27" s="182"/>
      <c r="I27" s="183">
        <f>ROUND(E27*H27,2)</f>
        <v>0</v>
      </c>
      <c r="J27" s="182"/>
      <c r="K27" s="183">
        <f>ROUND(E27*J27,2)</f>
        <v>0</v>
      </c>
      <c r="L27" s="183">
        <v>15</v>
      </c>
      <c r="M27" s="183">
        <f>G27*(1+L27/100)</f>
        <v>0</v>
      </c>
      <c r="N27" s="183">
        <v>0</v>
      </c>
      <c r="O27" s="183">
        <f>ROUND(E27*N27,2)</f>
        <v>0</v>
      </c>
      <c r="P27" s="183">
        <v>0</v>
      </c>
      <c r="Q27" s="183">
        <f>ROUND(E27*P27,2)</f>
        <v>0</v>
      </c>
      <c r="R27" s="183"/>
      <c r="S27" s="183" t="s">
        <v>311</v>
      </c>
      <c r="T27" s="184" t="s">
        <v>297</v>
      </c>
      <c r="U27" s="162">
        <v>0</v>
      </c>
      <c r="V27" s="162">
        <f>ROUND(E27*U27,2)</f>
        <v>0</v>
      </c>
      <c r="W27" s="162"/>
      <c r="X27" s="152"/>
      <c r="Y27" s="152"/>
      <c r="Z27" s="152"/>
      <c r="AA27" s="152"/>
      <c r="AB27" s="152"/>
      <c r="AC27" s="152"/>
      <c r="AD27" s="152"/>
      <c r="AE27" s="152"/>
      <c r="AF27" s="152"/>
      <c r="AG27" s="152" t="s">
        <v>901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17</v>
      </c>
      <c r="B28" s="172" t="s">
        <v>902</v>
      </c>
      <c r="C28" s="188" t="s">
        <v>913</v>
      </c>
      <c r="D28" s="173" t="s">
        <v>310</v>
      </c>
      <c r="E28" s="174">
        <v>1</v>
      </c>
      <c r="F28" s="175"/>
      <c r="G28" s="176">
        <f>ROUND(E28*F28,2)</f>
        <v>0</v>
      </c>
      <c r="H28" s="175"/>
      <c r="I28" s="176">
        <f>ROUND(E28*H28,2)</f>
        <v>0</v>
      </c>
      <c r="J28" s="175"/>
      <c r="K28" s="176">
        <f>ROUND(E28*J28,2)</f>
        <v>0</v>
      </c>
      <c r="L28" s="176">
        <v>15</v>
      </c>
      <c r="M28" s="176">
        <f>G28*(1+L28/100)</f>
        <v>0</v>
      </c>
      <c r="N28" s="176">
        <v>0</v>
      </c>
      <c r="O28" s="176">
        <f>ROUND(E28*N28,2)</f>
        <v>0</v>
      </c>
      <c r="P28" s="176">
        <v>0</v>
      </c>
      <c r="Q28" s="176">
        <f>ROUND(E28*P28,2)</f>
        <v>0</v>
      </c>
      <c r="R28" s="176"/>
      <c r="S28" s="176" t="s">
        <v>311</v>
      </c>
      <c r="T28" s="177"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
      <c r="A29" s="5"/>
      <c r="B29" s="6"/>
      <c r="C29" s="189"/>
      <c r="D29" s="8"/>
      <c r="E29" s="5"/>
      <c r="F29" s="5"/>
      <c r="G29" s="5"/>
      <c r="H29" s="5"/>
      <c r="I29" s="5"/>
      <c r="J29" s="5"/>
      <c r="K29" s="5"/>
      <c r="L29" s="5"/>
      <c r="M29" s="5"/>
      <c r="N29" s="5"/>
      <c r="O29" s="5"/>
      <c r="P29" s="5"/>
      <c r="Q29" s="5"/>
      <c r="R29" s="5"/>
      <c r="S29" s="5"/>
      <c r="T29" s="5"/>
      <c r="U29" s="5"/>
      <c r="V29" s="5"/>
      <c r="W29" s="5"/>
      <c r="AE29">
        <v>15</v>
      </c>
      <c r="AF29">
        <v>21</v>
      </c>
    </row>
    <row r="30" spans="1:60" x14ac:dyDescent="0.2">
      <c r="A30" s="155"/>
      <c r="B30" s="156" t="s">
        <v>29</v>
      </c>
      <c r="C30" s="190"/>
      <c r="D30" s="157"/>
      <c r="E30" s="158"/>
      <c r="F30" s="158"/>
      <c r="G30" s="185">
        <f>G8+G11+G26</f>
        <v>0</v>
      </c>
      <c r="H30" s="5"/>
      <c r="I30" s="5"/>
      <c r="J30" s="5"/>
      <c r="K30" s="5"/>
      <c r="L30" s="5"/>
      <c r="M30" s="5"/>
      <c r="N30" s="5"/>
      <c r="O30" s="5"/>
      <c r="P30" s="5"/>
      <c r="Q30" s="5"/>
      <c r="R30" s="5"/>
      <c r="S30" s="5"/>
      <c r="T30" s="5"/>
      <c r="U30" s="5"/>
      <c r="V30" s="5"/>
      <c r="W30" s="5"/>
      <c r="AE30">
        <f>SUMIF(L7:L28,AE29,G7:G28)</f>
        <v>0</v>
      </c>
      <c r="AF30">
        <f>SUMIF(L7:L28,AF29,G7:G28)</f>
        <v>0</v>
      </c>
      <c r="AG30" t="s">
        <v>319</v>
      </c>
    </row>
    <row r="31" spans="1:60" x14ac:dyDescent="0.2">
      <c r="C31" s="191"/>
      <c r="D31" s="143"/>
      <c r="AG31" t="s">
        <v>320</v>
      </c>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MKH9tpqH8XfNQBklNfkPVhZpI+APCB8qYU8Vp9kJyV01vwnQT+EtYBSrzRPTJD4eg6hGXFHjpR04qIs/hojfRw==" saltValue="HDuhxvlUBwBo0cvhIqf01A=="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113</v>
      </c>
      <c r="C3" s="264" t="s">
        <v>114</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SUMIF(AG9:AG16,"&lt;&gt;NOR",G9:G16)</f>
        <v>0</v>
      </c>
      <c r="H8" s="169"/>
      <c r="I8" s="169">
        <f>SUM(I9:I16)</f>
        <v>0</v>
      </c>
      <c r="J8" s="169"/>
      <c r="K8" s="169">
        <f>SUM(K9:K16)</f>
        <v>0</v>
      </c>
      <c r="L8" s="169"/>
      <c r="M8" s="169">
        <f>SUM(M9:M16)</f>
        <v>0</v>
      </c>
      <c r="N8" s="169"/>
      <c r="O8" s="169">
        <f>SUM(O9:O16)</f>
        <v>0.24</v>
      </c>
      <c r="P8" s="169"/>
      <c r="Q8" s="169">
        <f>SUM(Q9:Q16)</f>
        <v>0</v>
      </c>
      <c r="R8" s="169"/>
      <c r="S8" s="169"/>
      <c r="T8" s="170"/>
      <c r="U8" s="164"/>
      <c r="V8" s="164">
        <f>SUM(V9:V16)</f>
        <v>3.46</v>
      </c>
      <c r="W8" s="164"/>
      <c r="AG8" t="s">
        <v>292</v>
      </c>
    </row>
    <row r="9" spans="1:60" ht="22.5" outlineLevel="1" x14ac:dyDescent="0.2">
      <c r="A9" s="171">
        <v>1</v>
      </c>
      <c r="B9" s="172" t="s">
        <v>681</v>
      </c>
      <c r="C9" s="188" t="s">
        <v>682</v>
      </c>
      <c r="D9" s="173" t="s">
        <v>675</v>
      </c>
      <c r="E9" s="174">
        <v>0.27</v>
      </c>
      <c r="F9" s="175"/>
      <c r="G9" s="176">
        <f>ROUND(E9*F9,2)</f>
        <v>0</v>
      </c>
      <c r="H9" s="175"/>
      <c r="I9" s="176">
        <f>ROUND(E9*H9,2)</f>
        <v>0</v>
      </c>
      <c r="J9" s="175"/>
      <c r="K9" s="176">
        <f>ROUND(E9*J9,2)</f>
        <v>0</v>
      </c>
      <c r="L9" s="176">
        <v>15</v>
      </c>
      <c r="M9" s="176">
        <f>G9*(1+L9/100)</f>
        <v>0</v>
      </c>
      <c r="N9" s="176">
        <v>0.76182000000000005</v>
      </c>
      <c r="O9" s="176">
        <f>ROUND(E9*N9,2)</f>
        <v>0.21</v>
      </c>
      <c r="P9" s="176">
        <v>0</v>
      </c>
      <c r="Q9" s="176">
        <f>ROUND(E9*P9,2)</f>
        <v>0</v>
      </c>
      <c r="R9" s="176" t="s">
        <v>676</v>
      </c>
      <c r="S9" s="176" t="s">
        <v>296</v>
      </c>
      <c r="T9" s="177" t="s">
        <v>296</v>
      </c>
      <c r="U9" s="162">
        <v>3.0818800000000004</v>
      </c>
      <c r="V9" s="162">
        <f>ROUND(E9*U9,2)</f>
        <v>0.83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905</v>
      </c>
      <c r="D11" s="197"/>
      <c r="E11" s="198">
        <v>0.27</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1">
        <v>2</v>
      </c>
      <c r="B12" s="172" t="s">
        <v>690</v>
      </c>
      <c r="C12" s="188" t="s">
        <v>691</v>
      </c>
      <c r="D12" s="173" t="s">
        <v>366</v>
      </c>
      <c r="E12" s="174">
        <v>1</v>
      </c>
      <c r="F12" s="175"/>
      <c r="G12" s="176">
        <f>ROUND(E12*F12,2)</f>
        <v>0</v>
      </c>
      <c r="H12" s="175"/>
      <c r="I12" s="176">
        <f>ROUND(E12*H12,2)</f>
        <v>0</v>
      </c>
      <c r="J12" s="175"/>
      <c r="K12" s="176">
        <f>ROUND(E12*J12,2)</f>
        <v>0</v>
      </c>
      <c r="L12" s="176">
        <v>15</v>
      </c>
      <c r="M12" s="176">
        <f>G12*(1+L12/100)</f>
        <v>0</v>
      </c>
      <c r="N12" s="176">
        <v>1.7090000000000001E-2</v>
      </c>
      <c r="O12" s="176">
        <f>ROUND(E12*N12,2)</f>
        <v>0.02</v>
      </c>
      <c r="P12" s="176">
        <v>0</v>
      </c>
      <c r="Q12" s="176">
        <f>ROUND(E12*P12,2)</f>
        <v>0</v>
      </c>
      <c r="R12" s="176"/>
      <c r="S12" s="176" t="s">
        <v>311</v>
      </c>
      <c r="T12" s="177" t="s">
        <v>296</v>
      </c>
      <c r="U12" s="162">
        <v>1.29</v>
      </c>
      <c r="V12" s="162">
        <f>ROUND(E12*U12,2)</f>
        <v>1.29</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04" t="s">
        <v>692</v>
      </c>
      <c r="D13" s="197"/>
      <c r="E13" s="198">
        <v>1</v>
      </c>
      <c r="F13" s="162"/>
      <c r="G13" s="162"/>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680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1">
        <v>3</v>
      </c>
      <c r="B14" s="172" t="s">
        <v>693</v>
      </c>
      <c r="C14" s="188" t="s">
        <v>694</v>
      </c>
      <c r="D14" s="173" t="s">
        <v>332</v>
      </c>
      <c r="E14" s="174">
        <v>6</v>
      </c>
      <c r="F14" s="175"/>
      <c r="G14" s="176">
        <f>ROUND(E14*F14,2)</f>
        <v>0</v>
      </c>
      <c r="H14" s="175"/>
      <c r="I14" s="176">
        <f>ROUND(E14*H14,2)</f>
        <v>0</v>
      </c>
      <c r="J14" s="175"/>
      <c r="K14" s="176">
        <f>ROUND(E14*J14,2)</f>
        <v>0</v>
      </c>
      <c r="L14" s="176">
        <v>15</v>
      </c>
      <c r="M14" s="176">
        <f>G14*(1+L14/100)</f>
        <v>0</v>
      </c>
      <c r="N14" s="176">
        <v>1.0200000000000001E-3</v>
      </c>
      <c r="O14" s="176">
        <f>ROUND(E14*N14,2)</f>
        <v>0.01</v>
      </c>
      <c r="P14" s="176">
        <v>0</v>
      </c>
      <c r="Q14" s="176">
        <f>ROUND(E14*P14,2)</f>
        <v>0</v>
      </c>
      <c r="R14" s="176"/>
      <c r="S14" s="176" t="s">
        <v>311</v>
      </c>
      <c r="T14" s="177" t="s">
        <v>297</v>
      </c>
      <c r="U14" s="162">
        <v>0.223</v>
      </c>
      <c r="V14" s="162">
        <f>ROUND(E14*U14,2)</f>
        <v>1.34</v>
      </c>
      <c r="W14" s="162"/>
      <c r="X14" s="152"/>
      <c r="Y14" s="152"/>
      <c r="Z14" s="152"/>
      <c r="AA14" s="152"/>
      <c r="AB14" s="152"/>
      <c r="AC14" s="152"/>
      <c r="AD14" s="152"/>
      <c r="AE14" s="152"/>
      <c r="AF14" s="152"/>
      <c r="AG14" s="152" t="s">
        <v>324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72" t="s">
        <v>695</v>
      </c>
      <c r="D15" s="273"/>
      <c r="E15" s="273"/>
      <c r="F15" s="273"/>
      <c r="G15" s="273"/>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329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04" t="s">
        <v>698</v>
      </c>
      <c r="D16" s="197"/>
      <c r="E16" s="198">
        <v>6</v>
      </c>
      <c r="F16" s="162"/>
      <c r="G16" s="162"/>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680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5" t="s">
        <v>291</v>
      </c>
      <c r="B17" s="166" t="s">
        <v>230</v>
      </c>
      <c r="C17" s="186" t="s">
        <v>231</v>
      </c>
      <c r="D17" s="167"/>
      <c r="E17" s="168"/>
      <c r="F17" s="169"/>
      <c r="G17" s="169">
        <f>SUMIF(AG18:AG47,"&lt;&gt;NOR",G18:G47)</f>
        <v>0</v>
      </c>
      <c r="H17" s="169"/>
      <c r="I17" s="169">
        <f>SUM(I18:I47)</f>
        <v>0</v>
      </c>
      <c r="J17" s="169"/>
      <c r="K17" s="169">
        <f>SUM(K18:K47)</f>
        <v>0</v>
      </c>
      <c r="L17" s="169"/>
      <c r="M17" s="169">
        <f>SUM(M18:M47)</f>
        <v>0</v>
      </c>
      <c r="N17" s="169"/>
      <c r="O17" s="169">
        <f>SUM(O18:O47)</f>
        <v>0.15000000000000002</v>
      </c>
      <c r="P17" s="169"/>
      <c r="Q17" s="169">
        <f>SUM(Q18:Q47)</f>
        <v>0</v>
      </c>
      <c r="R17" s="169"/>
      <c r="S17" s="169"/>
      <c r="T17" s="170"/>
      <c r="U17" s="164"/>
      <c r="V17" s="164">
        <f>SUM(V18:V47)</f>
        <v>7.09</v>
      </c>
      <c r="W17" s="164"/>
      <c r="AG17" t="s">
        <v>292</v>
      </c>
    </row>
    <row r="18" spans="1:60" outlineLevel="1" x14ac:dyDescent="0.2">
      <c r="A18" s="171">
        <v>4</v>
      </c>
      <c r="B18" s="172" t="s">
        <v>699</v>
      </c>
      <c r="C18" s="188" t="s">
        <v>700</v>
      </c>
      <c r="D18" s="173" t="s">
        <v>366</v>
      </c>
      <c r="E18" s="174">
        <v>4</v>
      </c>
      <c r="F18" s="175"/>
      <c r="G18" s="176">
        <f>ROUND(E18*F18,2)</f>
        <v>0</v>
      </c>
      <c r="H18" s="175"/>
      <c r="I18" s="176">
        <f>ROUND(E18*H18,2)</f>
        <v>0</v>
      </c>
      <c r="J18" s="175"/>
      <c r="K18" s="176">
        <f>ROUND(E18*J18,2)</f>
        <v>0</v>
      </c>
      <c r="L18" s="176">
        <v>15</v>
      </c>
      <c r="M18" s="176">
        <f>G18*(1+L18/100)</f>
        <v>0</v>
      </c>
      <c r="N18" s="176">
        <v>3.2000000000000002E-3</v>
      </c>
      <c r="O18" s="176">
        <f>ROUND(E18*N18,2)</f>
        <v>0.01</v>
      </c>
      <c r="P18" s="176">
        <v>0</v>
      </c>
      <c r="Q18" s="176">
        <f>ROUND(E18*P18,2)</f>
        <v>0</v>
      </c>
      <c r="R18" s="176" t="s">
        <v>676</v>
      </c>
      <c r="S18" s="176" t="s">
        <v>296</v>
      </c>
      <c r="T18" s="177" t="s">
        <v>296</v>
      </c>
      <c r="U18" s="162">
        <v>0.22498000000000001</v>
      </c>
      <c r="V18" s="162">
        <f>ROUND(E18*U18,2)</f>
        <v>0.9</v>
      </c>
      <c r="W18" s="162"/>
      <c r="X18" s="152"/>
      <c r="Y18" s="152"/>
      <c r="Z18" s="152"/>
      <c r="AA18" s="152"/>
      <c r="AB18" s="152"/>
      <c r="AC18" s="152"/>
      <c r="AD18" s="152"/>
      <c r="AE18" s="152"/>
      <c r="AF18" s="152"/>
      <c r="AG18" s="152" t="s">
        <v>324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4" t="s">
        <v>701</v>
      </c>
      <c r="D19" s="275"/>
      <c r="E19" s="275"/>
      <c r="F19" s="275"/>
      <c r="G19" s="275"/>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678</v>
      </c>
      <c r="AH19" s="152"/>
      <c r="AI19" s="152"/>
      <c r="AJ19" s="152"/>
      <c r="AK19" s="152"/>
      <c r="AL19" s="152"/>
      <c r="AM19" s="152"/>
      <c r="AN19" s="152"/>
      <c r="AO19" s="152"/>
      <c r="AP19" s="152"/>
      <c r="AQ19" s="152"/>
      <c r="AR19" s="152"/>
      <c r="AS19" s="152"/>
      <c r="AT19" s="152"/>
      <c r="AU19" s="152"/>
      <c r="AV19" s="152"/>
      <c r="AW19" s="152"/>
      <c r="AX19" s="152"/>
      <c r="AY19" s="152"/>
      <c r="AZ19" s="152"/>
      <c r="BA19" s="195" t="str">
        <f>C19</f>
        <v>jakoukoliv maltou, z pomocného pracovního lešení o výšce podlahy do 1900 mm a pro zatížení do 1,5 kPa,</v>
      </c>
      <c r="BB19" s="152"/>
      <c r="BC19" s="152"/>
      <c r="BD19" s="152"/>
      <c r="BE19" s="152"/>
      <c r="BF19" s="152"/>
      <c r="BG19" s="152"/>
      <c r="BH19" s="152"/>
    </row>
    <row r="20" spans="1:60" outlineLevel="1" x14ac:dyDescent="0.2">
      <c r="A20" s="159"/>
      <c r="B20" s="160"/>
      <c r="C20" s="204" t="s">
        <v>949</v>
      </c>
      <c r="D20" s="197"/>
      <c r="E20" s="198">
        <v>4</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703</v>
      </c>
      <c r="C21" s="188" t="s">
        <v>704</v>
      </c>
      <c r="D21" s="173" t="s">
        <v>366</v>
      </c>
      <c r="E21" s="174">
        <v>1</v>
      </c>
      <c r="F21" s="175"/>
      <c r="G21" s="176">
        <f>ROUND(E21*F21,2)</f>
        <v>0</v>
      </c>
      <c r="H21" s="175"/>
      <c r="I21" s="176">
        <f>ROUND(E21*H21,2)</f>
        <v>0</v>
      </c>
      <c r="J21" s="175"/>
      <c r="K21" s="176">
        <f>ROUND(E21*J21,2)</f>
        <v>0</v>
      </c>
      <c r="L21" s="176">
        <v>15</v>
      </c>
      <c r="M21" s="176">
        <f>G21*(1+L21/100)</f>
        <v>0</v>
      </c>
      <c r="N21" s="176">
        <v>3.5620000000000006E-2</v>
      </c>
      <c r="O21" s="176">
        <f>ROUND(E21*N21,2)</f>
        <v>0.04</v>
      </c>
      <c r="P21" s="176">
        <v>0</v>
      </c>
      <c r="Q21" s="176">
        <f>ROUND(E21*P21,2)</f>
        <v>0</v>
      </c>
      <c r="R21" s="176" t="s">
        <v>676</v>
      </c>
      <c r="S21" s="176" t="s">
        <v>296</v>
      </c>
      <c r="T21" s="177" t="s">
        <v>296</v>
      </c>
      <c r="U21" s="162">
        <v>0.8829300000000001</v>
      </c>
      <c r="V21" s="162">
        <f>ROUND(E21*U21,2)</f>
        <v>0.88</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4" t="s">
        <v>701</v>
      </c>
      <c r="D22" s="275"/>
      <c r="E22" s="275"/>
      <c r="F22" s="275"/>
      <c r="G22" s="275"/>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678</v>
      </c>
      <c r="AH22" s="152"/>
      <c r="AI22" s="152"/>
      <c r="AJ22" s="152"/>
      <c r="AK22" s="152"/>
      <c r="AL22" s="152"/>
      <c r="AM22" s="152"/>
      <c r="AN22" s="152"/>
      <c r="AO22" s="152"/>
      <c r="AP22" s="152"/>
      <c r="AQ22" s="152"/>
      <c r="AR22" s="152"/>
      <c r="AS22" s="152"/>
      <c r="AT22" s="152"/>
      <c r="AU22" s="152"/>
      <c r="AV22" s="152"/>
      <c r="AW22" s="152"/>
      <c r="AX22" s="152"/>
      <c r="AY22" s="152"/>
      <c r="AZ22" s="152"/>
      <c r="BA22" s="195" t="str">
        <f>C22</f>
        <v>jakoukoliv maltou, z pomocného pracovního lešení o výšce podlahy do 1900 mm a pro zatížení do 1,5 kPa,</v>
      </c>
      <c r="BB22" s="152"/>
      <c r="BC22" s="152"/>
      <c r="BD22" s="152"/>
      <c r="BE22" s="152"/>
      <c r="BF22" s="152"/>
      <c r="BG22" s="152"/>
      <c r="BH22" s="152"/>
    </row>
    <row r="23" spans="1:60" outlineLevel="1" x14ac:dyDescent="0.2">
      <c r="A23" s="159"/>
      <c r="B23" s="160"/>
      <c r="C23" s="204" t="s">
        <v>1045</v>
      </c>
      <c r="D23" s="197"/>
      <c r="E23" s="198">
        <v>1</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71">
        <v>6</v>
      </c>
      <c r="B24" s="172" t="s">
        <v>705</v>
      </c>
      <c r="C24" s="188" t="s">
        <v>706</v>
      </c>
      <c r="D24" s="173" t="s">
        <v>332</v>
      </c>
      <c r="E24" s="174">
        <v>8</v>
      </c>
      <c r="F24" s="175"/>
      <c r="G24" s="176">
        <f>ROUND(E24*F24,2)</f>
        <v>0</v>
      </c>
      <c r="H24" s="175"/>
      <c r="I24" s="176">
        <f>ROUND(E24*H24,2)</f>
        <v>0</v>
      </c>
      <c r="J24" s="175"/>
      <c r="K24" s="176">
        <f>ROUND(E24*J24,2)</f>
        <v>0</v>
      </c>
      <c r="L24" s="176">
        <v>15</v>
      </c>
      <c r="M24" s="176">
        <f>G24*(1+L24/100)</f>
        <v>0</v>
      </c>
      <c r="N24" s="176">
        <v>4.3300000000000005E-3</v>
      </c>
      <c r="O24" s="176">
        <f>ROUND(E24*N24,2)</f>
        <v>0.03</v>
      </c>
      <c r="P24" s="176">
        <v>0</v>
      </c>
      <c r="Q24" s="176">
        <f>ROUND(E24*P24,2)</f>
        <v>0</v>
      </c>
      <c r="R24" s="176" t="s">
        <v>676</v>
      </c>
      <c r="S24" s="176" t="s">
        <v>296</v>
      </c>
      <c r="T24" s="177" t="s">
        <v>296</v>
      </c>
      <c r="U24" s="162">
        <v>0.15200000000000002</v>
      </c>
      <c r="V24" s="162">
        <f>ROUND(E24*U24,2)</f>
        <v>1.22</v>
      </c>
      <c r="W24" s="162"/>
      <c r="X24" s="152"/>
      <c r="Y24" s="152"/>
      <c r="Z24" s="152"/>
      <c r="AA24" s="152"/>
      <c r="AB24" s="152"/>
      <c r="AC24" s="152"/>
      <c r="AD24" s="152"/>
      <c r="AE24" s="152"/>
      <c r="AF24" s="152"/>
      <c r="AG24" s="152" t="s">
        <v>324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74" t="s">
        <v>707</v>
      </c>
      <c r="D25" s="275"/>
      <c r="E25" s="275"/>
      <c r="F25" s="275"/>
      <c r="G25" s="275"/>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678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04" t="s">
        <v>709</v>
      </c>
      <c r="D26" s="197"/>
      <c r="E26" s="198">
        <v>8</v>
      </c>
      <c r="F26" s="162"/>
      <c r="G26" s="162"/>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680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1">
        <v>7</v>
      </c>
      <c r="B27" s="172" t="s">
        <v>710</v>
      </c>
      <c r="C27" s="188" t="s">
        <v>711</v>
      </c>
      <c r="D27" s="173" t="s">
        <v>404</v>
      </c>
      <c r="E27" s="174">
        <v>0.75</v>
      </c>
      <c r="F27" s="175"/>
      <c r="G27" s="176">
        <f>ROUND(E27*F27,2)</f>
        <v>0</v>
      </c>
      <c r="H27" s="175"/>
      <c r="I27" s="176">
        <f>ROUND(E27*H27,2)</f>
        <v>0</v>
      </c>
      <c r="J27" s="175"/>
      <c r="K27" s="176">
        <f>ROUND(E27*J27,2)</f>
        <v>0</v>
      </c>
      <c r="L27" s="176">
        <v>15</v>
      </c>
      <c r="M27" s="176">
        <f>G27*(1+L27/100)</f>
        <v>0</v>
      </c>
      <c r="N27" s="176">
        <v>3.8290000000000005E-2</v>
      </c>
      <c r="O27" s="176">
        <f>ROUND(E27*N27,2)</f>
        <v>0.03</v>
      </c>
      <c r="P27" s="176">
        <v>0</v>
      </c>
      <c r="Q27" s="176">
        <f>ROUND(E27*P27,2)</f>
        <v>0</v>
      </c>
      <c r="R27" s="176" t="s">
        <v>676</v>
      </c>
      <c r="S27" s="176" t="s">
        <v>296</v>
      </c>
      <c r="T27" s="177" t="s">
        <v>296</v>
      </c>
      <c r="U27" s="162">
        <v>1.8764100000000001</v>
      </c>
      <c r="V27" s="162">
        <f>ROUND(E27*U27,2)</f>
        <v>1.41</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712</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05" t="s">
        <v>713</v>
      </c>
      <c r="D29" s="199"/>
      <c r="E29" s="200"/>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6" t="s">
        <v>715</v>
      </c>
      <c r="D30" s="199"/>
      <c r="E30" s="200">
        <v>5</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v>2</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07" t="s">
        <v>716</v>
      </c>
      <c r="D31" s="201"/>
      <c r="E31" s="202">
        <v>5</v>
      </c>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680</v>
      </c>
      <c r="AH31" s="152">
        <v>3</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5" t="s">
        <v>717</v>
      </c>
      <c r="D32" s="199"/>
      <c r="E32" s="200"/>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4" t="s">
        <v>1046</v>
      </c>
      <c r="D33" s="197"/>
      <c r="E33" s="198">
        <v>0.75</v>
      </c>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1">
        <v>8</v>
      </c>
      <c r="B34" s="172" t="s">
        <v>719</v>
      </c>
      <c r="C34" s="188" t="s">
        <v>720</v>
      </c>
      <c r="D34" s="173" t="s">
        <v>404</v>
      </c>
      <c r="E34" s="174">
        <v>0.375</v>
      </c>
      <c r="F34" s="175"/>
      <c r="G34" s="176">
        <f>ROUND(E34*F34,2)</f>
        <v>0</v>
      </c>
      <c r="H34" s="175"/>
      <c r="I34" s="176">
        <f>ROUND(E34*H34,2)</f>
        <v>0</v>
      </c>
      <c r="J34" s="175"/>
      <c r="K34" s="176">
        <f>ROUND(E34*J34,2)</f>
        <v>0</v>
      </c>
      <c r="L34" s="176">
        <v>15</v>
      </c>
      <c r="M34" s="176">
        <f>G34*(1+L34/100)</f>
        <v>0</v>
      </c>
      <c r="N34" s="176">
        <v>3.6070000000000005E-2</v>
      </c>
      <c r="O34" s="176">
        <f>ROUND(E34*N34,2)</f>
        <v>0.01</v>
      </c>
      <c r="P34" s="176">
        <v>0</v>
      </c>
      <c r="Q34" s="176">
        <f>ROUND(E34*P34,2)</f>
        <v>0</v>
      </c>
      <c r="R34" s="176" t="s">
        <v>676</v>
      </c>
      <c r="S34" s="176" t="s">
        <v>296</v>
      </c>
      <c r="T34" s="177" t="s">
        <v>296</v>
      </c>
      <c r="U34" s="162">
        <v>1.5803600000000002</v>
      </c>
      <c r="V34" s="162">
        <f>ROUND(E34*U34,2)</f>
        <v>0.59</v>
      </c>
      <c r="W34" s="162"/>
      <c r="X34" s="152"/>
      <c r="Y34" s="152"/>
      <c r="Z34" s="152"/>
      <c r="AA34" s="152"/>
      <c r="AB34" s="152"/>
      <c r="AC34" s="152"/>
      <c r="AD34" s="152"/>
      <c r="AE34" s="152"/>
      <c r="AF34" s="152"/>
      <c r="AG34" s="152" t="s">
        <v>324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74" t="s">
        <v>712</v>
      </c>
      <c r="D35" s="275"/>
      <c r="E35" s="275"/>
      <c r="F35" s="275"/>
      <c r="G35" s="275"/>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678</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05" t="s">
        <v>713</v>
      </c>
      <c r="D36" s="199"/>
      <c r="E36" s="200"/>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06" t="s">
        <v>722</v>
      </c>
      <c r="D37" s="199"/>
      <c r="E37" s="200">
        <v>1.5</v>
      </c>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680</v>
      </c>
      <c r="AH37" s="152">
        <v>2</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7" t="s">
        <v>716</v>
      </c>
      <c r="D38" s="201"/>
      <c r="E38" s="202">
        <v>1.5</v>
      </c>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v>3</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5" t="s">
        <v>717</v>
      </c>
      <c r="D39" s="199"/>
      <c r="E39" s="200"/>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4" t="s">
        <v>951</v>
      </c>
      <c r="D40" s="197"/>
      <c r="E40" s="198">
        <v>0.375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71">
        <v>9</v>
      </c>
      <c r="B41" s="172" t="s">
        <v>724</v>
      </c>
      <c r="C41" s="188" t="s">
        <v>725</v>
      </c>
      <c r="D41" s="173" t="s">
        <v>404</v>
      </c>
      <c r="E41" s="174">
        <v>3.9600000000000004</v>
      </c>
      <c r="F41" s="175"/>
      <c r="G41" s="176">
        <f>ROUND(E41*F41,2)</f>
        <v>0</v>
      </c>
      <c r="H41" s="175"/>
      <c r="I41" s="176">
        <f>ROUND(E41*H41,2)</f>
        <v>0</v>
      </c>
      <c r="J41" s="175"/>
      <c r="K41" s="176">
        <f>ROUND(E41*J41,2)</f>
        <v>0</v>
      </c>
      <c r="L41" s="176">
        <v>15</v>
      </c>
      <c r="M41" s="176">
        <f>G41*(1+L41/100)</f>
        <v>0</v>
      </c>
      <c r="N41" s="176">
        <v>3.6700000000000001E-3</v>
      </c>
      <c r="O41" s="176">
        <f>ROUND(E41*N41,2)</f>
        <v>0.01</v>
      </c>
      <c r="P41" s="176">
        <v>0</v>
      </c>
      <c r="Q41" s="176">
        <f>ROUND(E41*P41,2)</f>
        <v>0</v>
      </c>
      <c r="R41" s="176" t="s">
        <v>686</v>
      </c>
      <c r="S41" s="176" t="s">
        <v>296</v>
      </c>
      <c r="T41" s="177" t="s">
        <v>296</v>
      </c>
      <c r="U41" s="162">
        <v>0.36200000000000004</v>
      </c>
      <c r="V41" s="162">
        <f>ROUND(E41*U41,2)</f>
        <v>1.43</v>
      </c>
      <c r="W41" s="162"/>
      <c r="X41" s="152"/>
      <c r="Y41" s="152"/>
      <c r="Z41" s="152"/>
      <c r="AA41" s="152"/>
      <c r="AB41" s="152"/>
      <c r="AC41" s="152"/>
      <c r="AD41" s="152"/>
      <c r="AE41" s="152"/>
      <c r="AF41" s="152"/>
      <c r="AG41" s="152" t="s">
        <v>324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4" t="s">
        <v>1031</v>
      </c>
      <c r="D42" s="197"/>
      <c r="E42" s="198">
        <v>3.9600000000000004</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1">
        <v>10</v>
      </c>
      <c r="B43" s="172" t="s">
        <v>729</v>
      </c>
      <c r="C43" s="188" t="s">
        <v>730</v>
      </c>
      <c r="D43" s="173" t="s">
        <v>404</v>
      </c>
      <c r="E43" s="174">
        <v>6.45</v>
      </c>
      <c r="F43" s="175"/>
      <c r="G43" s="176">
        <f>ROUND(E43*F43,2)</f>
        <v>0</v>
      </c>
      <c r="H43" s="175"/>
      <c r="I43" s="176">
        <f>ROUND(E43*H43,2)</f>
        <v>0</v>
      </c>
      <c r="J43" s="175"/>
      <c r="K43" s="176">
        <f>ROUND(E43*J43,2)</f>
        <v>0</v>
      </c>
      <c r="L43" s="176">
        <v>15</v>
      </c>
      <c r="M43" s="176">
        <f>G43*(1+L43/100)</f>
        <v>0</v>
      </c>
      <c r="N43" s="176">
        <v>1.4800000000000002E-3</v>
      </c>
      <c r="O43" s="176">
        <f>ROUND(E43*N43,2)</f>
        <v>0.01</v>
      </c>
      <c r="P43" s="176">
        <v>0</v>
      </c>
      <c r="Q43" s="176">
        <f>ROUND(E43*P43,2)</f>
        <v>0</v>
      </c>
      <c r="R43" s="176"/>
      <c r="S43" s="176" t="s">
        <v>311</v>
      </c>
      <c r="T43" s="177" t="s">
        <v>296</v>
      </c>
      <c r="U43" s="162">
        <v>5.6000000000000001E-2</v>
      </c>
      <c r="V43" s="162">
        <f>ROUND(E43*U43,2)</f>
        <v>0.36</v>
      </c>
      <c r="W43" s="162"/>
      <c r="X43" s="152"/>
      <c r="Y43" s="152"/>
      <c r="Z43" s="152"/>
      <c r="AA43" s="152"/>
      <c r="AB43" s="152"/>
      <c r="AC43" s="152"/>
      <c r="AD43" s="152"/>
      <c r="AE43" s="152"/>
      <c r="AF43" s="152"/>
      <c r="AG43" s="152" t="s">
        <v>324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4" t="s">
        <v>1047</v>
      </c>
      <c r="D44" s="197"/>
      <c r="E44" s="198">
        <v>11.100000000000001</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4" t="s">
        <v>1048</v>
      </c>
      <c r="D45" s="197"/>
      <c r="E45" s="198">
        <v>-4.6499999999999995</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1">
        <v>11</v>
      </c>
      <c r="B46" s="172" t="s">
        <v>735</v>
      </c>
      <c r="C46" s="188" t="s">
        <v>736</v>
      </c>
      <c r="D46" s="173" t="s">
        <v>332</v>
      </c>
      <c r="E46" s="174">
        <v>1.5</v>
      </c>
      <c r="F46" s="175"/>
      <c r="G46" s="176">
        <f>ROUND(E46*F46,2)</f>
        <v>0</v>
      </c>
      <c r="H46" s="175"/>
      <c r="I46" s="176">
        <f>ROUND(E46*H46,2)</f>
        <v>0</v>
      </c>
      <c r="J46" s="175"/>
      <c r="K46" s="176">
        <f>ROUND(E46*J46,2)</f>
        <v>0</v>
      </c>
      <c r="L46" s="176">
        <v>15</v>
      </c>
      <c r="M46" s="176">
        <f>G46*(1+L46/100)</f>
        <v>0</v>
      </c>
      <c r="N46" s="176">
        <v>8.490000000000001E-3</v>
      </c>
      <c r="O46" s="176">
        <f>ROUND(E46*N46,2)</f>
        <v>0.01</v>
      </c>
      <c r="P46" s="176">
        <v>0</v>
      </c>
      <c r="Q46" s="176">
        <f>ROUND(E46*P46,2)</f>
        <v>0</v>
      </c>
      <c r="R46" s="176"/>
      <c r="S46" s="176" t="s">
        <v>311</v>
      </c>
      <c r="T46" s="177" t="s">
        <v>297</v>
      </c>
      <c r="U46" s="162">
        <v>0.19700000000000001</v>
      </c>
      <c r="V46" s="162">
        <f>ROUND(E46*U46,2)</f>
        <v>0.3</v>
      </c>
      <c r="W46" s="162"/>
      <c r="X46" s="152"/>
      <c r="Y46" s="152"/>
      <c r="Z46" s="152"/>
      <c r="AA46" s="152"/>
      <c r="AB46" s="152"/>
      <c r="AC46" s="152"/>
      <c r="AD46" s="152"/>
      <c r="AE46" s="152"/>
      <c r="AF46" s="152"/>
      <c r="AG46" s="152" t="s">
        <v>324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4" t="s">
        <v>738</v>
      </c>
      <c r="D47" s="197"/>
      <c r="E47" s="198">
        <v>1.5</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x14ac:dyDescent="0.2">
      <c r="A48" s="165" t="s">
        <v>291</v>
      </c>
      <c r="B48" s="166" t="s">
        <v>232</v>
      </c>
      <c r="C48" s="186" t="s">
        <v>233</v>
      </c>
      <c r="D48" s="167"/>
      <c r="E48" s="168"/>
      <c r="F48" s="169"/>
      <c r="G48" s="169">
        <f>SUMIF(AG49:AG51,"&lt;&gt;NOR",G49:G51)</f>
        <v>0</v>
      </c>
      <c r="H48" s="169"/>
      <c r="I48" s="169">
        <f>SUM(I49:I51)</f>
        <v>0</v>
      </c>
      <c r="J48" s="169"/>
      <c r="K48" s="169">
        <f>SUM(K49:K51)</f>
        <v>0</v>
      </c>
      <c r="L48" s="169"/>
      <c r="M48" s="169">
        <f>SUM(M49:M51)</f>
        <v>0</v>
      </c>
      <c r="N48" s="169"/>
      <c r="O48" s="169">
        <f>SUM(O49:O51)</f>
        <v>0.02</v>
      </c>
      <c r="P48" s="169"/>
      <c r="Q48" s="169">
        <f>SUM(Q49:Q51)</f>
        <v>0</v>
      </c>
      <c r="R48" s="169"/>
      <c r="S48" s="169"/>
      <c r="T48" s="170"/>
      <c r="U48" s="164"/>
      <c r="V48" s="164">
        <f>SUM(V49:V51)</f>
        <v>1.88</v>
      </c>
      <c r="W48" s="164"/>
      <c r="AG48" t="s">
        <v>292</v>
      </c>
    </row>
    <row r="49" spans="1:60" outlineLevel="1" x14ac:dyDescent="0.2">
      <c r="A49" s="171">
        <v>12</v>
      </c>
      <c r="B49" s="172" t="s">
        <v>743</v>
      </c>
      <c r="C49" s="188" t="s">
        <v>744</v>
      </c>
      <c r="D49" s="173" t="s">
        <v>404</v>
      </c>
      <c r="E49" s="174">
        <v>5.5050000000000008</v>
      </c>
      <c r="F49" s="175"/>
      <c r="G49" s="176">
        <f>ROUND(E49*F49,2)</f>
        <v>0</v>
      </c>
      <c r="H49" s="175"/>
      <c r="I49" s="176">
        <f>ROUND(E49*H49,2)</f>
        <v>0</v>
      </c>
      <c r="J49" s="175"/>
      <c r="K49" s="176">
        <f>ROUND(E49*J49,2)</f>
        <v>0</v>
      </c>
      <c r="L49" s="176">
        <v>15</v>
      </c>
      <c r="M49" s="176">
        <f>G49*(1+L49/100)</f>
        <v>0</v>
      </c>
      <c r="N49" s="176">
        <v>3.7500000000000003E-3</v>
      </c>
      <c r="O49" s="176">
        <f>ROUND(E49*N49,2)</f>
        <v>0.02</v>
      </c>
      <c r="P49" s="176">
        <v>0</v>
      </c>
      <c r="Q49" s="176">
        <f>ROUND(E49*P49,2)</f>
        <v>0</v>
      </c>
      <c r="R49" s="176"/>
      <c r="S49" s="176" t="s">
        <v>311</v>
      </c>
      <c r="T49" s="177" t="s">
        <v>296</v>
      </c>
      <c r="U49" s="162">
        <v>0.34200000000000003</v>
      </c>
      <c r="V49" s="162">
        <f>ROUND(E49*U49,2)</f>
        <v>1.88</v>
      </c>
      <c r="W49" s="162"/>
      <c r="X49" s="152"/>
      <c r="Y49" s="152"/>
      <c r="Z49" s="152"/>
      <c r="AA49" s="152"/>
      <c r="AB49" s="152"/>
      <c r="AC49" s="152"/>
      <c r="AD49" s="152"/>
      <c r="AE49" s="152"/>
      <c r="AF49" s="152"/>
      <c r="AG49" s="152" t="s">
        <v>324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4" t="s">
        <v>1049</v>
      </c>
      <c r="D50" s="197"/>
      <c r="E50" s="198">
        <v>0.85500000000000009</v>
      </c>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1050</v>
      </c>
      <c r="D51" s="197"/>
      <c r="E51" s="198">
        <v>4.6500000000000004</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5" t="s">
        <v>291</v>
      </c>
      <c r="B52" s="166" t="s">
        <v>234</v>
      </c>
      <c r="C52" s="186" t="s">
        <v>235</v>
      </c>
      <c r="D52" s="167"/>
      <c r="E52" s="168"/>
      <c r="F52" s="169"/>
      <c r="G52" s="169">
        <f>SUMIF(AG53:AG65,"&lt;&gt;NOR",G53:G65)</f>
        <v>0</v>
      </c>
      <c r="H52" s="169"/>
      <c r="I52" s="169">
        <f>SUM(I53:I65)</f>
        <v>0</v>
      </c>
      <c r="J52" s="169"/>
      <c r="K52" s="169">
        <f>SUM(K53:K65)</f>
        <v>0</v>
      </c>
      <c r="L52" s="169"/>
      <c r="M52" s="169">
        <f>SUM(M53:M65)</f>
        <v>0</v>
      </c>
      <c r="N52" s="169"/>
      <c r="O52" s="169">
        <f>SUM(O53:O65)</f>
        <v>0</v>
      </c>
      <c r="P52" s="169"/>
      <c r="Q52" s="169">
        <f>SUM(Q53:Q65)</f>
        <v>0.84000000000000008</v>
      </c>
      <c r="R52" s="169"/>
      <c r="S52" s="169"/>
      <c r="T52" s="170"/>
      <c r="U52" s="164"/>
      <c r="V52" s="164">
        <f>SUM(V53:V65)</f>
        <v>5.55</v>
      </c>
      <c r="W52" s="164"/>
      <c r="AG52" t="s">
        <v>292</v>
      </c>
    </row>
    <row r="53" spans="1:60" outlineLevel="1" x14ac:dyDescent="0.2">
      <c r="A53" s="171">
        <v>13</v>
      </c>
      <c r="B53" s="172" t="s">
        <v>752</v>
      </c>
      <c r="C53" s="188" t="s">
        <v>753</v>
      </c>
      <c r="D53" s="173" t="s">
        <v>404</v>
      </c>
      <c r="E53" s="174">
        <v>0.85500000000000009</v>
      </c>
      <c r="F53" s="175"/>
      <c r="G53" s="176">
        <f>ROUND(E53*F53,2)</f>
        <v>0</v>
      </c>
      <c r="H53" s="175"/>
      <c r="I53" s="176">
        <f>ROUND(E53*H53,2)</f>
        <v>0</v>
      </c>
      <c r="J53" s="175"/>
      <c r="K53" s="176">
        <f>ROUND(E53*J53,2)</f>
        <v>0</v>
      </c>
      <c r="L53" s="176">
        <v>15</v>
      </c>
      <c r="M53" s="176">
        <f>G53*(1+L53/100)</f>
        <v>0</v>
      </c>
      <c r="N53" s="176">
        <v>0</v>
      </c>
      <c r="O53" s="176">
        <f>ROUND(E53*N53,2)</f>
        <v>0</v>
      </c>
      <c r="P53" s="176">
        <v>0.02</v>
      </c>
      <c r="Q53" s="176">
        <f>ROUND(E53*P53,2)</f>
        <v>0.02</v>
      </c>
      <c r="R53" s="176" t="s">
        <v>749</v>
      </c>
      <c r="S53" s="176" t="s">
        <v>296</v>
      </c>
      <c r="T53" s="177" t="s">
        <v>296</v>
      </c>
      <c r="U53" s="162">
        <v>0.23</v>
      </c>
      <c r="V53" s="162">
        <f>ROUND(E53*U53,2)</f>
        <v>0.2</v>
      </c>
      <c r="W53" s="162"/>
      <c r="X53" s="152"/>
      <c r="Y53" s="152"/>
      <c r="Z53" s="152"/>
      <c r="AA53" s="152"/>
      <c r="AB53" s="152"/>
      <c r="AC53" s="152"/>
      <c r="AD53" s="152"/>
      <c r="AE53" s="152"/>
      <c r="AF53" s="152"/>
      <c r="AG53" s="152" t="s">
        <v>324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74" t="s">
        <v>754</v>
      </c>
      <c r="D54" s="275"/>
      <c r="E54" s="275"/>
      <c r="F54" s="275"/>
      <c r="G54" s="275"/>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678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1051</v>
      </c>
      <c r="D55" s="197"/>
      <c r="E55" s="198">
        <v>0.85500000000000009</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1">
        <v>14</v>
      </c>
      <c r="B56" s="172" t="s">
        <v>763</v>
      </c>
      <c r="C56" s="188" t="s">
        <v>764</v>
      </c>
      <c r="D56" s="173" t="s">
        <v>404</v>
      </c>
      <c r="E56" s="174">
        <v>2.7</v>
      </c>
      <c r="F56" s="175"/>
      <c r="G56" s="176">
        <f>ROUND(E56*F56,2)</f>
        <v>0</v>
      </c>
      <c r="H56" s="175"/>
      <c r="I56" s="176">
        <f>ROUND(E56*H56,2)</f>
        <v>0</v>
      </c>
      <c r="J56" s="175"/>
      <c r="K56" s="176">
        <f>ROUND(E56*J56,2)</f>
        <v>0</v>
      </c>
      <c r="L56" s="176">
        <v>15</v>
      </c>
      <c r="M56" s="176">
        <f>G56*(1+L56/100)</f>
        <v>0</v>
      </c>
      <c r="N56" s="176">
        <v>5.4000000000000001E-4</v>
      </c>
      <c r="O56" s="176">
        <f>ROUND(E56*N56,2)</f>
        <v>0</v>
      </c>
      <c r="P56" s="176">
        <v>0.18000000000000002</v>
      </c>
      <c r="Q56" s="176">
        <f>ROUND(E56*P56,2)</f>
        <v>0.49</v>
      </c>
      <c r="R56" s="176" t="s">
        <v>749</v>
      </c>
      <c r="S56" s="176" t="s">
        <v>296</v>
      </c>
      <c r="T56" s="177" t="s">
        <v>296</v>
      </c>
      <c r="U56" s="162">
        <v>0.30900000000000005</v>
      </c>
      <c r="V56" s="162">
        <f>ROUND(E56*U56,2)</f>
        <v>0.83</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74" t="s">
        <v>765</v>
      </c>
      <c r="D57" s="275"/>
      <c r="E57" s="275"/>
      <c r="F57" s="275"/>
      <c r="G57" s="275"/>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678</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767</v>
      </c>
      <c r="D58" s="197"/>
      <c r="E58" s="198">
        <v>2.7</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1">
        <v>15</v>
      </c>
      <c r="B59" s="172" t="s">
        <v>768</v>
      </c>
      <c r="C59" s="188" t="s">
        <v>769</v>
      </c>
      <c r="D59" s="173" t="s">
        <v>404</v>
      </c>
      <c r="E59" s="174">
        <v>4.6500000000000004</v>
      </c>
      <c r="F59" s="175"/>
      <c r="G59" s="176">
        <f>ROUND(E59*F59,2)</f>
        <v>0</v>
      </c>
      <c r="H59" s="175"/>
      <c r="I59" s="176">
        <f>ROUND(E59*H59,2)</f>
        <v>0</v>
      </c>
      <c r="J59" s="175"/>
      <c r="K59" s="176">
        <f>ROUND(E59*J59,2)</f>
        <v>0</v>
      </c>
      <c r="L59" s="176">
        <v>15</v>
      </c>
      <c r="M59" s="176">
        <f>G59*(1+L59/100)</f>
        <v>0</v>
      </c>
      <c r="N59" s="176">
        <v>0</v>
      </c>
      <c r="O59" s="176">
        <f>ROUND(E59*N59,2)</f>
        <v>0</v>
      </c>
      <c r="P59" s="176">
        <v>6.8000000000000005E-2</v>
      </c>
      <c r="Q59" s="176">
        <f>ROUND(E59*P59,2)</f>
        <v>0.32</v>
      </c>
      <c r="R59" s="176" t="s">
        <v>749</v>
      </c>
      <c r="S59" s="176" t="s">
        <v>296</v>
      </c>
      <c r="T59" s="177" t="s">
        <v>296</v>
      </c>
      <c r="U59" s="162">
        <v>0.30000000000000004</v>
      </c>
      <c r="V59" s="162">
        <f>ROUND(E59*U59,2)</f>
        <v>1.4</v>
      </c>
      <c r="W59" s="162"/>
      <c r="X59" s="152"/>
      <c r="Y59" s="152"/>
      <c r="Z59" s="152"/>
      <c r="AA59" s="152"/>
      <c r="AB59" s="152"/>
      <c r="AC59" s="152"/>
      <c r="AD59" s="152"/>
      <c r="AE59" s="152"/>
      <c r="AF59" s="152"/>
      <c r="AG59" s="152" t="s">
        <v>324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74" t="s">
        <v>770</v>
      </c>
      <c r="D60" s="275"/>
      <c r="E60" s="275"/>
      <c r="F60" s="275"/>
      <c r="G60" s="275"/>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678</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1052</v>
      </c>
      <c r="D61" s="197"/>
      <c r="E61" s="198">
        <v>5.5500000000000007</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772</v>
      </c>
      <c r="D62" s="197"/>
      <c r="E62" s="198">
        <v>-0.89999999999999991</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8">
        <v>16</v>
      </c>
      <c r="B63" s="179" t="s">
        <v>773</v>
      </c>
      <c r="C63" s="187" t="s">
        <v>774</v>
      </c>
      <c r="D63" s="180" t="s">
        <v>366</v>
      </c>
      <c r="E63" s="181">
        <v>1</v>
      </c>
      <c r="F63" s="182"/>
      <c r="G63" s="183">
        <f>ROUND(E63*F63,2)</f>
        <v>0</v>
      </c>
      <c r="H63" s="182"/>
      <c r="I63" s="183">
        <f>ROUND(E63*H63,2)</f>
        <v>0</v>
      </c>
      <c r="J63" s="182"/>
      <c r="K63" s="183">
        <f>ROUND(E63*J63,2)</f>
        <v>0</v>
      </c>
      <c r="L63" s="183">
        <v>15</v>
      </c>
      <c r="M63" s="183">
        <f>G63*(1+L63/100)</f>
        <v>0</v>
      </c>
      <c r="N63" s="183">
        <v>0</v>
      </c>
      <c r="O63" s="183">
        <f>ROUND(E63*N63,2)</f>
        <v>0</v>
      </c>
      <c r="P63" s="183">
        <v>9.0000000000000011E-3</v>
      </c>
      <c r="Q63" s="183">
        <f>ROUND(E63*P63,2)</f>
        <v>0.01</v>
      </c>
      <c r="R63" s="183"/>
      <c r="S63" s="183" t="s">
        <v>311</v>
      </c>
      <c r="T63" s="184" t="s">
        <v>296</v>
      </c>
      <c r="U63" s="162">
        <v>0.11700000000000001</v>
      </c>
      <c r="V63" s="162">
        <f>ROUND(E63*U63,2)</f>
        <v>0.12</v>
      </c>
      <c r="W63" s="162"/>
      <c r="X63" s="152"/>
      <c r="Y63" s="152"/>
      <c r="Z63" s="152"/>
      <c r="AA63" s="152"/>
      <c r="AB63" s="152"/>
      <c r="AC63" s="152"/>
      <c r="AD63" s="152"/>
      <c r="AE63" s="152"/>
      <c r="AF63" s="152"/>
      <c r="AG63" s="152" t="s">
        <v>324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1">
        <v>17</v>
      </c>
      <c r="B64" s="172" t="s">
        <v>775</v>
      </c>
      <c r="C64" s="188" t="s">
        <v>776</v>
      </c>
      <c r="D64" s="173" t="s">
        <v>777</v>
      </c>
      <c r="E64" s="174">
        <v>3</v>
      </c>
      <c r="F64" s="175"/>
      <c r="G64" s="176">
        <f>ROUND(E64*F64,2)</f>
        <v>0</v>
      </c>
      <c r="H64" s="175"/>
      <c r="I64" s="176">
        <f>ROUND(E64*H64,2)</f>
        <v>0</v>
      </c>
      <c r="J64" s="175"/>
      <c r="K64" s="176">
        <f>ROUND(E64*J64,2)</f>
        <v>0</v>
      </c>
      <c r="L64" s="176">
        <v>15</v>
      </c>
      <c r="M64" s="176">
        <f>G64*(1+L64/100)</f>
        <v>0</v>
      </c>
      <c r="N64" s="176">
        <v>0</v>
      </c>
      <c r="O64" s="176">
        <f>ROUND(E64*N64,2)</f>
        <v>0</v>
      </c>
      <c r="P64" s="176">
        <v>0</v>
      </c>
      <c r="Q64" s="176">
        <f>ROUND(E64*P64,2)</f>
        <v>0</v>
      </c>
      <c r="R64" s="176" t="s">
        <v>778</v>
      </c>
      <c r="S64" s="176" t="s">
        <v>296</v>
      </c>
      <c r="T64" s="177" t="s">
        <v>779</v>
      </c>
      <c r="U64" s="162">
        <v>1</v>
      </c>
      <c r="V64" s="162">
        <f>ROUND(E64*U64,2)</f>
        <v>3</v>
      </c>
      <c r="W64" s="162"/>
      <c r="X64" s="152"/>
      <c r="Y64" s="152"/>
      <c r="Z64" s="152"/>
      <c r="AA64" s="152"/>
      <c r="AB64" s="152"/>
      <c r="AC64" s="152"/>
      <c r="AD64" s="152"/>
      <c r="AE64" s="152"/>
      <c r="AF64" s="152"/>
      <c r="AG64" s="152" t="s">
        <v>780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1053</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5" t="s">
        <v>291</v>
      </c>
      <c r="B66" s="166" t="s">
        <v>236</v>
      </c>
      <c r="C66" s="186" t="s">
        <v>237</v>
      </c>
      <c r="D66" s="167"/>
      <c r="E66" s="168"/>
      <c r="F66" s="169"/>
      <c r="G66" s="169">
        <f>SUMIF(AG67:AG68,"&lt;&gt;NOR",G67:G68)</f>
        <v>0</v>
      </c>
      <c r="H66" s="169"/>
      <c r="I66" s="169">
        <f>SUM(I67:I68)</f>
        <v>0</v>
      </c>
      <c r="J66" s="169"/>
      <c r="K66" s="169">
        <f>SUM(K67:K68)</f>
        <v>0</v>
      </c>
      <c r="L66" s="169"/>
      <c r="M66" s="169">
        <f>SUM(M67:M68)</f>
        <v>0</v>
      </c>
      <c r="N66" s="169"/>
      <c r="O66" s="169">
        <f>SUM(O67:O68)</f>
        <v>0</v>
      </c>
      <c r="P66" s="169"/>
      <c r="Q66" s="169">
        <f>SUM(Q67:Q68)</f>
        <v>0</v>
      </c>
      <c r="R66" s="169"/>
      <c r="S66" s="169"/>
      <c r="T66" s="170"/>
      <c r="U66" s="164"/>
      <c r="V66" s="164">
        <f>SUM(V67:V68)</f>
        <v>0.78</v>
      </c>
      <c r="W66" s="164"/>
      <c r="AG66" t="s">
        <v>292</v>
      </c>
    </row>
    <row r="67" spans="1:60" ht="33.75" outlineLevel="1" x14ac:dyDescent="0.2">
      <c r="A67" s="171">
        <v>18</v>
      </c>
      <c r="B67" s="172" t="s">
        <v>985</v>
      </c>
      <c r="C67" s="188" t="s">
        <v>986</v>
      </c>
      <c r="D67" s="173" t="s">
        <v>396</v>
      </c>
      <c r="E67" s="174">
        <v>0.41312000000000004</v>
      </c>
      <c r="F67" s="175"/>
      <c r="G67" s="176">
        <f>ROUND(E67*F67,2)</f>
        <v>0</v>
      </c>
      <c r="H67" s="175"/>
      <c r="I67" s="176">
        <f>ROUND(E67*H67,2)</f>
        <v>0</v>
      </c>
      <c r="J67" s="175"/>
      <c r="K67" s="176">
        <f>ROUND(E67*J67,2)</f>
        <v>0</v>
      </c>
      <c r="L67" s="176">
        <v>15</v>
      </c>
      <c r="M67" s="176">
        <f>G67*(1+L67/100)</f>
        <v>0</v>
      </c>
      <c r="N67" s="176">
        <v>0</v>
      </c>
      <c r="O67" s="176">
        <f>ROUND(E67*N67,2)</f>
        <v>0</v>
      </c>
      <c r="P67" s="176">
        <v>0</v>
      </c>
      <c r="Q67" s="176">
        <f>ROUND(E67*P67,2)</f>
        <v>0</v>
      </c>
      <c r="R67" s="176" t="s">
        <v>676</v>
      </c>
      <c r="S67" s="176" t="s">
        <v>296</v>
      </c>
      <c r="T67" s="177" t="s">
        <v>296</v>
      </c>
      <c r="U67" s="162">
        <v>1.8920000000000001</v>
      </c>
      <c r="V67" s="162">
        <f>ROUND(E67*U67,2)</f>
        <v>0.78</v>
      </c>
      <c r="W67" s="162"/>
      <c r="X67" s="152"/>
      <c r="Y67" s="152"/>
      <c r="Z67" s="152"/>
      <c r="AA67" s="152"/>
      <c r="AB67" s="152"/>
      <c r="AC67" s="152"/>
      <c r="AD67" s="152"/>
      <c r="AE67" s="152"/>
      <c r="AF67" s="152"/>
      <c r="AG67" s="152" t="s">
        <v>786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74" t="s">
        <v>787</v>
      </c>
      <c r="D68" s="275"/>
      <c r="E68" s="275"/>
      <c r="F68" s="275"/>
      <c r="G68" s="275"/>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678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x14ac:dyDescent="0.2">
      <c r="A69" s="165" t="s">
        <v>291</v>
      </c>
      <c r="B69" s="166" t="s">
        <v>238</v>
      </c>
      <c r="C69" s="186" t="s">
        <v>239</v>
      </c>
      <c r="D69" s="167"/>
      <c r="E69" s="168"/>
      <c r="F69" s="169"/>
      <c r="G69" s="169">
        <f>SUMIF(AG70:AG78,"&lt;&gt;NOR",G70:G78)</f>
        <v>0</v>
      </c>
      <c r="H69" s="169"/>
      <c r="I69" s="169">
        <f>SUM(I70:I78)</f>
        <v>0</v>
      </c>
      <c r="J69" s="169"/>
      <c r="K69" s="169">
        <f>SUM(K70:K78)</f>
        <v>0</v>
      </c>
      <c r="L69" s="169"/>
      <c r="M69" s="169">
        <f>SUM(M70:M78)</f>
        <v>0</v>
      </c>
      <c r="N69" s="169"/>
      <c r="O69" s="169">
        <f>SUM(O70:O78)</f>
        <v>0.01</v>
      </c>
      <c r="P69" s="169"/>
      <c r="Q69" s="169">
        <f>SUM(Q70:Q78)</f>
        <v>0</v>
      </c>
      <c r="R69" s="169"/>
      <c r="S69" s="169"/>
      <c r="T69" s="170"/>
      <c r="U69" s="164"/>
      <c r="V69" s="164">
        <f>SUM(V70:V78)</f>
        <v>1.6800000000000002</v>
      </c>
      <c r="W69" s="164"/>
      <c r="AG69" t="s">
        <v>292</v>
      </c>
    </row>
    <row r="70" spans="1:60" outlineLevel="1" x14ac:dyDescent="0.2">
      <c r="A70" s="171">
        <v>19</v>
      </c>
      <c r="B70" s="172" t="s">
        <v>788</v>
      </c>
      <c r="C70" s="188" t="s">
        <v>789</v>
      </c>
      <c r="D70" s="173" t="s">
        <v>404</v>
      </c>
      <c r="E70" s="174">
        <v>1.4100000000000001</v>
      </c>
      <c r="F70" s="175"/>
      <c r="G70" s="176">
        <f>ROUND(E70*F70,2)</f>
        <v>0</v>
      </c>
      <c r="H70" s="175"/>
      <c r="I70" s="176">
        <f>ROUND(E70*H70,2)</f>
        <v>0</v>
      </c>
      <c r="J70" s="175"/>
      <c r="K70" s="176">
        <f>ROUND(E70*J70,2)</f>
        <v>0</v>
      </c>
      <c r="L70" s="176">
        <v>15</v>
      </c>
      <c r="M70" s="176">
        <f>G70*(1+L70/100)</f>
        <v>0</v>
      </c>
      <c r="N70" s="176">
        <v>3.6800000000000001E-3</v>
      </c>
      <c r="O70" s="176">
        <f>ROUND(E70*N70,2)</f>
        <v>0.01</v>
      </c>
      <c r="P70" s="176">
        <v>0</v>
      </c>
      <c r="Q70" s="176">
        <f>ROUND(E70*P70,2)</f>
        <v>0</v>
      </c>
      <c r="R70" s="176" t="s">
        <v>790</v>
      </c>
      <c r="S70" s="176" t="s">
        <v>296</v>
      </c>
      <c r="T70" s="177" t="s">
        <v>296</v>
      </c>
      <c r="U70" s="162">
        <v>0.38500000000000001</v>
      </c>
      <c r="V70" s="162">
        <f>ROUND(E70*U70,2)</f>
        <v>0.54</v>
      </c>
      <c r="W70" s="162"/>
      <c r="X70" s="152"/>
      <c r="Y70" s="152"/>
      <c r="Z70" s="152"/>
      <c r="AA70" s="152"/>
      <c r="AB70" s="152"/>
      <c r="AC70" s="152"/>
      <c r="AD70" s="152"/>
      <c r="AE70" s="152"/>
      <c r="AF70" s="152"/>
      <c r="AG70" s="152" t="s">
        <v>324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04" t="s">
        <v>791</v>
      </c>
      <c r="D71" s="197"/>
      <c r="E71" s="198"/>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680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1054</v>
      </c>
      <c r="D72" s="197"/>
      <c r="E72" s="198">
        <v>0.85500000000000009</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04" t="s">
        <v>1055</v>
      </c>
      <c r="D73" s="197"/>
      <c r="E73" s="198">
        <v>0.55500000000000005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8">
        <v>20</v>
      </c>
      <c r="B74" s="179" t="s">
        <v>799</v>
      </c>
      <c r="C74" s="187" t="s">
        <v>800</v>
      </c>
      <c r="D74" s="180" t="s">
        <v>366</v>
      </c>
      <c r="E74" s="181">
        <v>4</v>
      </c>
      <c r="F74" s="182"/>
      <c r="G74" s="183">
        <f>ROUND(E74*F74,2)</f>
        <v>0</v>
      </c>
      <c r="H74" s="182"/>
      <c r="I74" s="183">
        <f>ROUND(E74*H74,2)</f>
        <v>0</v>
      </c>
      <c r="J74" s="182"/>
      <c r="K74" s="183">
        <f>ROUND(E74*J74,2)</f>
        <v>0</v>
      </c>
      <c r="L74" s="183">
        <v>15</v>
      </c>
      <c r="M74" s="183">
        <f>G74*(1+L74/100)</f>
        <v>0</v>
      </c>
      <c r="N74" s="183">
        <v>1.7000000000000001E-4</v>
      </c>
      <c r="O74" s="183">
        <f>ROUND(E74*N74,2)</f>
        <v>0</v>
      </c>
      <c r="P74" s="183">
        <v>0</v>
      </c>
      <c r="Q74" s="183">
        <f>ROUND(E74*P74,2)</f>
        <v>0</v>
      </c>
      <c r="R74" s="183" t="s">
        <v>790</v>
      </c>
      <c r="S74" s="183" t="s">
        <v>296</v>
      </c>
      <c r="T74" s="184" t="s">
        <v>296</v>
      </c>
      <c r="U74" s="162">
        <v>0.1</v>
      </c>
      <c r="V74" s="162">
        <f>ROUND(E74*U74,2)</f>
        <v>0.4</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21</v>
      </c>
      <c r="B75" s="172" t="s">
        <v>801</v>
      </c>
      <c r="C75" s="188" t="s">
        <v>802</v>
      </c>
      <c r="D75" s="173" t="s">
        <v>332</v>
      </c>
      <c r="E75" s="174">
        <v>3.7</v>
      </c>
      <c r="F75" s="175"/>
      <c r="G75" s="176">
        <f>ROUND(E75*F75,2)</f>
        <v>0</v>
      </c>
      <c r="H75" s="175"/>
      <c r="I75" s="176">
        <f>ROUND(E75*H75,2)</f>
        <v>0</v>
      </c>
      <c r="J75" s="175"/>
      <c r="K75" s="176">
        <f>ROUND(E75*J75,2)</f>
        <v>0</v>
      </c>
      <c r="L75" s="176">
        <v>15</v>
      </c>
      <c r="M75" s="176">
        <f>G75*(1+L75/100)</f>
        <v>0</v>
      </c>
      <c r="N75" s="176">
        <v>1.1E-4</v>
      </c>
      <c r="O75" s="176">
        <f>ROUND(E75*N75,2)</f>
        <v>0</v>
      </c>
      <c r="P75" s="176">
        <v>0</v>
      </c>
      <c r="Q75" s="176">
        <f>ROUND(E75*P75,2)</f>
        <v>0</v>
      </c>
      <c r="R75" s="176" t="s">
        <v>790</v>
      </c>
      <c r="S75" s="176" t="s">
        <v>296</v>
      </c>
      <c r="T75" s="177" t="s">
        <v>296</v>
      </c>
      <c r="U75" s="162">
        <v>0.2</v>
      </c>
      <c r="V75" s="162">
        <f>ROUND(E75*U75,2)</f>
        <v>0.74</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1056</v>
      </c>
      <c r="D76" s="197"/>
      <c r="E76" s="198">
        <v>3.7</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v>22</v>
      </c>
      <c r="B77" s="160" t="s">
        <v>805</v>
      </c>
      <c r="C77" s="208" t="s">
        <v>806</v>
      </c>
      <c r="D77" s="161" t="s">
        <v>0</v>
      </c>
      <c r="E77" s="203"/>
      <c r="F77" s="163"/>
      <c r="G77" s="162">
        <f>ROUND(E77*F77,2)</f>
        <v>0</v>
      </c>
      <c r="H77" s="163"/>
      <c r="I77" s="162">
        <f>ROUND(E77*H77,2)</f>
        <v>0</v>
      </c>
      <c r="J77" s="163"/>
      <c r="K77" s="162">
        <f>ROUND(E77*J77,2)</f>
        <v>0</v>
      </c>
      <c r="L77" s="162">
        <v>15</v>
      </c>
      <c r="M77" s="162">
        <f>G77*(1+L77/100)</f>
        <v>0</v>
      </c>
      <c r="N77" s="162">
        <v>0</v>
      </c>
      <c r="O77" s="162">
        <f>ROUND(E77*N77,2)</f>
        <v>0</v>
      </c>
      <c r="P77" s="162">
        <v>0</v>
      </c>
      <c r="Q77" s="162">
        <f>ROUND(E77*P77,2)</f>
        <v>0</v>
      </c>
      <c r="R77" s="162" t="s">
        <v>790</v>
      </c>
      <c r="S77" s="162" t="s">
        <v>296</v>
      </c>
      <c r="T77" s="162" t="s">
        <v>296</v>
      </c>
      <c r="U77" s="162">
        <v>0</v>
      </c>
      <c r="V77" s="162">
        <f>ROUND(E77*U77,2)</f>
        <v>0</v>
      </c>
      <c r="W77" s="162"/>
      <c r="X77" s="152"/>
      <c r="Y77" s="152"/>
      <c r="Z77" s="152"/>
      <c r="AA77" s="152"/>
      <c r="AB77" s="152"/>
      <c r="AC77" s="152"/>
      <c r="AD77" s="152"/>
      <c r="AE77" s="152"/>
      <c r="AF77" s="152"/>
      <c r="AG77" s="152" t="s">
        <v>786</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76" t="s">
        <v>807</v>
      </c>
      <c r="D78" s="277"/>
      <c r="E78" s="277"/>
      <c r="F78" s="277"/>
      <c r="G78" s="277"/>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678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x14ac:dyDescent="0.2">
      <c r="A79" s="165" t="s">
        <v>291</v>
      </c>
      <c r="B79" s="166" t="s">
        <v>248</v>
      </c>
      <c r="C79" s="186" t="s">
        <v>249</v>
      </c>
      <c r="D79" s="167"/>
      <c r="E79" s="168"/>
      <c r="F79" s="169"/>
      <c r="G79" s="169">
        <f>SUMIF(AG80:AG91,"&lt;&gt;NOR",G80:G91)</f>
        <v>0</v>
      </c>
      <c r="H79" s="169"/>
      <c r="I79" s="169">
        <f>SUM(I80:I91)</f>
        <v>0</v>
      </c>
      <c r="J79" s="169"/>
      <c r="K79" s="169">
        <f>SUM(K80:K91)</f>
        <v>0</v>
      </c>
      <c r="L79" s="169"/>
      <c r="M79" s="169">
        <f>SUM(M80:M91)</f>
        <v>0</v>
      </c>
      <c r="N79" s="169"/>
      <c r="O79" s="169">
        <f>SUM(O80:O91)</f>
        <v>0</v>
      </c>
      <c r="P79" s="169"/>
      <c r="Q79" s="169">
        <f>SUM(Q80:Q91)</f>
        <v>0</v>
      </c>
      <c r="R79" s="169"/>
      <c r="S79" s="169"/>
      <c r="T79" s="170"/>
      <c r="U79" s="164"/>
      <c r="V79" s="164">
        <f>SUM(V80:V91)</f>
        <v>0.83</v>
      </c>
      <c r="W79" s="164"/>
      <c r="AG79" t="s">
        <v>292</v>
      </c>
    </row>
    <row r="80" spans="1:60" ht="22.5" outlineLevel="1" x14ac:dyDescent="0.2">
      <c r="A80" s="171">
        <v>23</v>
      </c>
      <c r="B80" s="172" t="s">
        <v>814</v>
      </c>
      <c r="C80" s="188" t="s">
        <v>815</v>
      </c>
      <c r="D80" s="173" t="s">
        <v>404</v>
      </c>
      <c r="E80" s="174">
        <v>0.85500000000000009</v>
      </c>
      <c r="F80" s="175"/>
      <c r="G80" s="176">
        <f>ROUND(E80*F80,2)</f>
        <v>0</v>
      </c>
      <c r="H80" s="175"/>
      <c r="I80" s="176">
        <f>ROUND(E80*H80,2)</f>
        <v>0</v>
      </c>
      <c r="J80" s="175"/>
      <c r="K80" s="176">
        <f>ROUND(E80*J80,2)</f>
        <v>0</v>
      </c>
      <c r="L80" s="176">
        <v>15</v>
      </c>
      <c r="M80" s="176">
        <f>G80*(1+L80/100)</f>
        <v>0</v>
      </c>
      <c r="N80" s="176">
        <v>4.8300000000000001E-3</v>
      </c>
      <c r="O80" s="176">
        <f>ROUND(E80*N80,2)</f>
        <v>0</v>
      </c>
      <c r="P80" s="176">
        <v>0</v>
      </c>
      <c r="Q80" s="176">
        <f>ROUND(E80*P80,2)</f>
        <v>0</v>
      </c>
      <c r="R80" s="176" t="s">
        <v>816</v>
      </c>
      <c r="S80" s="176" t="s">
        <v>296</v>
      </c>
      <c r="T80" s="177" t="s">
        <v>296</v>
      </c>
      <c r="U80" s="162">
        <v>0.97000000000000008</v>
      </c>
      <c r="V80" s="162">
        <f>ROUND(E80*U80,2)</f>
        <v>0.83</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33.75" outlineLevel="1" x14ac:dyDescent="0.2">
      <c r="A81" s="159"/>
      <c r="B81" s="160"/>
      <c r="C81" s="272" t="s">
        <v>817</v>
      </c>
      <c r="D81" s="273"/>
      <c r="E81" s="273"/>
      <c r="F81" s="273"/>
      <c r="G81" s="273"/>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329</v>
      </c>
      <c r="AH81" s="152"/>
      <c r="AI81" s="152"/>
      <c r="AJ81" s="152"/>
      <c r="AK81" s="152"/>
      <c r="AL81" s="152"/>
      <c r="AM81" s="152"/>
      <c r="AN81" s="152"/>
      <c r="AO81" s="152"/>
      <c r="AP81" s="152"/>
      <c r="AQ81" s="152"/>
      <c r="AR81" s="152"/>
      <c r="AS81" s="152"/>
      <c r="AT81" s="152"/>
      <c r="AU81" s="152"/>
      <c r="AV81" s="152"/>
      <c r="AW81" s="152"/>
      <c r="AX81" s="152"/>
      <c r="AY81" s="152"/>
      <c r="AZ81" s="152"/>
      <c r="BA81" s="195" t="str">
        <f>C81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81" s="152"/>
      <c r="BC81" s="152"/>
      <c r="BD81" s="152"/>
      <c r="BE81" s="152"/>
      <c r="BF81" s="152"/>
      <c r="BG81" s="152"/>
      <c r="BH81" s="152"/>
    </row>
    <row r="82" spans="1:60" outlineLevel="1" x14ac:dyDescent="0.2">
      <c r="A82" s="159"/>
      <c r="B82" s="160"/>
      <c r="C82" s="204" t="s">
        <v>1054</v>
      </c>
      <c r="D82" s="197"/>
      <c r="E82" s="198">
        <v>0.85500000000000009</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1">
        <v>24</v>
      </c>
      <c r="B83" s="172" t="s">
        <v>818</v>
      </c>
      <c r="C83" s="188" t="s">
        <v>819</v>
      </c>
      <c r="D83" s="173" t="s">
        <v>404</v>
      </c>
      <c r="E83" s="174">
        <v>0.9405</v>
      </c>
      <c r="F83" s="175"/>
      <c r="G83" s="176">
        <f>ROUND(E83*F83,2)</f>
        <v>0</v>
      </c>
      <c r="H83" s="175"/>
      <c r="I83" s="176">
        <f>ROUND(E83*H83,2)</f>
        <v>0</v>
      </c>
      <c r="J83" s="175"/>
      <c r="K83" s="176">
        <f>ROUND(E83*J83,2)</f>
        <v>0</v>
      </c>
      <c r="L83" s="176">
        <v>15</v>
      </c>
      <c r="M83" s="176">
        <f>G83*(1+L83/100)</f>
        <v>0</v>
      </c>
      <c r="N83" s="176">
        <v>0</v>
      </c>
      <c r="O83" s="176">
        <f>ROUND(E83*N83,2)</f>
        <v>0</v>
      </c>
      <c r="P83" s="176">
        <v>0</v>
      </c>
      <c r="Q83" s="176">
        <f>ROUND(E83*P83,2)</f>
        <v>0</v>
      </c>
      <c r="R83" s="176"/>
      <c r="S83" s="176" t="s">
        <v>311</v>
      </c>
      <c r="T83" s="177" t="s">
        <v>297</v>
      </c>
      <c r="U83" s="162">
        <v>0</v>
      </c>
      <c r="V83" s="162">
        <f>ROUND(E83*U83,2)</f>
        <v>0</v>
      </c>
      <c r="W83" s="162"/>
      <c r="X83" s="152"/>
      <c r="Y83" s="152"/>
      <c r="Z83" s="152"/>
      <c r="AA83" s="152"/>
      <c r="AB83" s="152"/>
      <c r="AC83" s="152"/>
      <c r="AD83" s="152"/>
      <c r="AE83" s="152"/>
      <c r="AF83" s="152"/>
      <c r="AG83" s="152" t="s">
        <v>664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2" t="s">
        <v>820</v>
      </c>
      <c r="D84" s="273"/>
      <c r="E84" s="273"/>
      <c r="F84" s="273"/>
      <c r="G84" s="273"/>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329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5" t="s">
        <v>713</v>
      </c>
      <c r="D85" s="199"/>
      <c r="E85" s="200"/>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6" t="s">
        <v>1057</v>
      </c>
      <c r="D86" s="199"/>
      <c r="E86" s="200">
        <v>0.85500000000000009</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2</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7" t="s">
        <v>716</v>
      </c>
      <c r="D87" s="201"/>
      <c r="E87" s="202">
        <v>0.85500000000000009</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3</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5" t="s">
        <v>717</v>
      </c>
      <c r="D88" s="199"/>
      <c r="E88" s="200"/>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04" t="s">
        <v>1058</v>
      </c>
      <c r="D89" s="197"/>
      <c r="E89" s="198">
        <v>0.9405</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680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v>25</v>
      </c>
      <c r="B90" s="160" t="s">
        <v>824</v>
      </c>
      <c r="C90" s="208" t="s">
        <v>825</v>
      </c>
      <c r="D90" s="161" t="s">
        <v>0</v>
      </c>
      <c r="E90" s="203"/>
      <c r="F90" s="163"/>
      <c r="G90" s="162">
        <f>ROUND(E90*F90,2)</f>
        <v>0</v>
      </c>
      <c r="H90" s="163"/>
      <c r="I90" s="162">
        <f>ROUND(E90*H90,2)</f>
        <v>0</v>
      </c>
      <c r="J90" s="163"/>
      <c r="K90" s="162">
        <f>ROUND(E90*J90,2)</f>
        <v>0</v>
      </c>
      <c r="L90" s="162">
        <v>15</v>
      </c>
      <c r="M90" s="162">
        <f>G90*(1+L90/100)</f>
        <v>0</v>
      </c>
      <c r="N90" s="162">
        <v>0</v>
      </c>
      <c r="O90" s="162">
        <f>ROUND(E90*N90,2)</f>
        <v>0</v>
      </c>
      <c r="P90" s="162">
        <v>0</v>
      </c>
      <c r="Q90" s="162">
        <f>ROUND(E90*P90,2)</f>
        <v>0</v>
      </c>
      <c r="R90" s="162" t="s">
        <v>816</v>
      </c>
      <c r="S90" s="162" t="s">
        <v>296</v>
      </c>
      <c r="T90" s="162" t="s">
        <v>296</v>
      </c>
      <c r="U90" s="162">
        <v>0</v>
      </c>
      <c r="V90" s="162">
        <f>ROUND(E90*U90,2)</f>
        <v>0</v>
      </c>
      <c r="W90" s="162"/>
      <c r="X90" s="152"/>
      <c r="Y90" s="152"/>
      <c r="Z90" s="152"/>
      <c r="AA90" s="152"/>
      <c r="AB90" s="152"/>
      <c r="AC90" s="152"/>
      <c r="AD90" s="152"/>
      <c r="AE90" s="152"/>
      <c r="AF90" s="152"/>
      <c r="AG90" s="152" t="s">
        <v>786</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76" t="s">
        <v>813</v>
      </c>
      <c r="D91" s="277"/>
      <c r="E91" s="277"/>
      <c r="F91" s="277"/>
      <c r="G91" s="277"/>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678</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x14ac:dyDescent="0.2">
      <c r="A92" s="165" t="s">
        <v>291</v>
      </c>
      <c r="B92" s="166" t="s">
        <v>252</v>
      </c>
      <c r="C92" s="186" t="s">
        <v>253</v>
      </c>
      <c r="D92" s="167"/>
      <c r="E92" s="168"/>
      <c r="F92" s="169"/>
      <c r="G92" s="169">
        <f>SUMIF(AG93:AG99,"&lt;&gt;NOR",G93:G99)</f>
        <v>0</v>
      </c>
      <c r="H92" s="169"/>
      <c r="I92" s="169">
        <f>SUM(I93:I99)</f>
        <v>0</v>
      </c>
      <c r="J92" s="169"/>
      <c r="K92" s="169">
        <f>SUM(K93:K99)</f>
        <v>0</v>
      </c>
      <c r="L92" s="169"/>
      <c r="M92" s="169">
        <f>SUM(M93:M99)</f>
        <v>0</v>
      </c>
      <c r="N92" s="169"/>
      <c r="O92" s="169">
        <f>SUM(O93:O99)</f>
        <v>0.02</v>
      </c>
      <c r="P92" s="169"/>
      <c r="Q92" s="169">
        <f>SUM(Q93:Q99)</f>
        <v>0</v>
      </c>
      <c r="R92" s="169"/>
      <c r="S92" s="169"/>
      <c r="T92" s="170"/>
      <c r="U92" s="164"/>
      <c r="V92" s="164">
        <f>SUM(V93:V99)</f>
        <v>5</v>
      </c>
      <c r="W92" s="164"/>
      <c r="AG92" t="s">
        <v>292</v>
      </c>
    </row>
    <row r="93" spans="1:60" ht="22.5" outlineLevel="1" x14ac:dyDescent="0.2">
      <c r="A93" s="171">
        <v>26</v>
      </c>
      <c r="B93" s="172" t="s">
        <v>829</v>
      </c>
      <c r="C93" s="188" t="s">
        <v>830</v>
      </c>
      <c r="D93" s="173" t="s">
        <v>404</v>
      </c>
      <c r="E93" s="174">
        <v>4.6500000000000004</v>
      </c>
      <c r="F93" s="175"/>
      <c r="G93" s="176">
        <f>ROUND(E93*F93,2)</f>
        <v>0</v>
      </c>
      <c r="H93" s="175"/>
      <c r="I93" s="176">
        <f>ROUND(E93*H93,2)</f>
        <v>0</v>
      </c>
      <c r="J93" s="175"/>
      <c r="K93" s="176">
        <f>ROUND(E93*J93,2)</f>
        <v>0</v>
      </c>
      <c r="L93" s="176">
        <v>15</v>
      </c>
      <c r="M93" s="176">
        <f>G93*(1+L93/100)</f>
        <v>0</v>
      </c>
      <c r="N93" s="176">
        <v>5.0300000000000006E-3</v>
      </c>
      <c r="O93" s="176">
        <f>ROUND(E93*N93,2)</f>
        <v>0.02</v>
      </c>
      <c r="P93" s="176">
        <v>0</v>
      </c>
      <c r="Q93" s="176">
        <f>ROUND(E93*P93,2)</f>
        <v>0</v>
      </c>
      <c r="R93" s="176" t="s">
        <v>816</v>
      </c>
      <c r="S93" s="176" t="s">
        <v>296</v>
      </c>
      <c r="T93" s="177" t="s">
        <v>296</v>
      </c>
      <c r="U93" s="162">
        <v>1.0746000000000002</v>
      </c>
      <c r="V93" s="162">
        <f>ROUND(E93*U93,2)</f>
        <v>5</v>
      </c>
      <c r="W93" s="162"/>
      <c r="X93" s="152"/>
      <c r="Y93" s="152"/>
      <c r="Z93" s="152"/>
      <c r="AA93" s="152"/>
      <c r="AB93" s="152"/>
      <c r="AC93" s="152"/>
      <c r="AD93" s="152"/>
      <c r="AE93" s="152"/>
      <c r="AF93" s="152"/>
      <c r="AG93" s="152" t="s">
        <v>324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59"/>
      <c r="B94" s="160"/>
      <c r="C94" s="272" t="s">
        <v>940</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95" t="str">
        <f>C94</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94" s="152"/>
      <c r="BC94" s="152"/>
      <c r="BD94" s="152"/>
      <c r="BE94" s="152"/>
      <c r="BF94" s="152"/>
      <c r="BG94" s="152"/>
      <c r="BH94" s="152"/>
    </row>
    <row r="95" spans="1:60" outlineLevel="1" x14ac:dyDescent="0.2">
      <c r="A95" s="159"/>
      <c r="B95" s="160"/>
      <c r="C95" s="204" t="s">
        <v>1059</v>
      </c>
      <c r="D95" s="197"/>
      <c r="E95" s="198">
        <v>5.5500000000000007</v>
      </c>
      <c r="F95" s="162"/>
      <c r="G95" s="162"/>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680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04" t="s">
        <v>836</v>
      </c>
      <c r="D96" s="197"/>
      <c r="E96" s="198">
        <v>-0.89999999999999991</v>
      </c>
      <c r="F96" s="162"/>
      <c r="G96" s="162"/>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680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71">
        <v>27</v>
      </c>
      <c r="B97" s="172" t="s">
        <v>843</v>
      </c>
      <c r="C97" s="188" t="s">
        <v>844</v>
      </c>
      <c r="D97" s="173" t="s">
        <v>404</v>
      </c>
      <c r="E97" s="174">
        <v>4.9755000000000003</v>
      </c>
      <c r="F97" s="175"/>
      <c r="G97" s="176">
        <f>ROUND(E97*F97,2)</f>
        <v>0</v>
      </c>
      <c r="H97" s="175"/>
      <c r="I97" s="176">
        <f>ROUND(E97*H97,2)</f>
        <v>0</v>
      </c>
      <c r="J97" s="175"/>
      <c r="K97" s="176">
        <f>ROUND(E97*J97,2)</f>
        <v>0</v>
      </c>
      <c r="L97" s="176">
        <v>15</v>
      </c>
      <c r="M97" s="176">
        <f>G97*(1+L97/100)</f>
        <v>0</v>
      </c>
      <c r="N97" s="176">
        <v>0</v>
      </c>
      <c r="O97" s="176">
        <f>ROUND(E97*N97,2)</f>
        <v>0</v>
      </c>
      <c r="P97" s="176">
        <v>0</v>
      </c>
      <c r="Q97" s="176">
        <f>ROUND(E97*P97,2)</f>
        <v>0</v>
      </c>
      <c r="R97" s="176"/>
      <c r="S97" s="176" t="s">
        <v>311</v>
      </c>
      <c r="T97" s="177" t="s">
        <v>297</v>
      </c>
      <c r="U97" s="162">
        <v>0</v>
      </c>
      <c r="V97" s="162">
        <f>ROUND(E97*U97,2)</f>
        <v>0</v>
      </c>
      <c r="W97" s="162"/>
      <c r="X97" s="152"/>
      <c r="Y97" s="152"/>
      <c r="Z97" s="152"/>
      <c r="AA97" s="152"/>
      <c r="AB97" s="152"/>
      <c r="AC97" s="152"/>
      <c r="AD97" s="152"/>
      <c r="AE97" s="152"/>
      <c r="AF97" s="152"/>
      <c r="AG97" s="152" t="s">
        <v>664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04" t="s">
        <v>1060</v>
      </c>
      <c r="D98" s="197"/>
      <c r="E98" s="198">
        <v>4.9755000000000003</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v>28</v>
      </c>
      <c r="B99" s="160" t="s">
        <v>846</v>
      </c>
      <c r="C99" s="208" t="s">
        <v>847</v>
      </c>
      <c r="D99" s="161" t="s">
        <v>0</v>
      </c>
      <c r="E99" s="203"/>
      <c r="F99" s="163"/>
      <c r="G99" s="162">
        <f>ROUND(E99*F99,2)</f>
        <v>0</v>
      </c>
      <c r="H99" s="163"/>
      <c r="I99" s="162">
        <f>ROUND(E99*H99,2)</f>
        <v>0</v>
      </c>
      <c r="J99" s="163"/>
      <c r="K99" s="162">
        <f>ROUND(E99*J99,2)</f>
        <v>0</v>
      </c>
      <c r="L99" s="162">
        <v>15</v>
      </c>
      <c r="M99" s="162">
        <f>G99*(1+L99/100)</f>
        <v>0</v>
      </c>
      <c r="N99" s="162">
        <v>0</v>
      </c>
      <c r="O99" s="162">
        <f>ROUND(E99*N99,2)</f>
        <v>0</v>
      </c>
      <c r="P99" s="162">
        <v>0</v>
      </c>
      <c r="Q99" s="162">
        <f>ROUND(E99*P99,2)</f>
        <v>0</v>
      </c>
      <c r="R99" s="162" t="s">
        <v>816</v>
      </c>
      <c r="S99" s="162" t="s">
        <v>296</v>
      </c>
      <c r="T99" s="162" t="s">
        <v>296</v>
      </c>
      <c r="U99" s="162">
        <v>0</v>
      </c>
      <c r="V99" s="162">
        <f>ROUND(E99*U99,2)</f>
        <v>0</v>
      </c>
      <c r="W99" s="162"/>
      <c r="X99" s="152"/>
      <c r="Y99" s="152"/>
      <c r="Z99" s="152"/>
      <c r="AA99" s="152"/>
      <c r="AB99" s="152"/>
      <c r="AC99" s="152"/>
      <c r="AD99" s="152"/>
      <c r="AE99" s="152"/>
      <c r="AF99" s="152"/>
      <c r="AG99" s="152" t="s">
        <v>786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254</v>
      </c>
      <c r="C100" s="186" t="s">
        <v>255</v>
      </c>
      <c r="D100" s="167"/>
      <c r="E100" s="168"/>
      <c r="F100" s="169"/>
      <c r="G100" s="169">
        <f>SUMIF(AG101:AG103,"&lt;&gt;NOR",G101:G103)</f>
        <v>0</v>
      </c>
      <c r="H100" s="169"/>
      <c r="I100" s="169">
        <f>SUM(I101:I103)</f>
        <v>0</v>
      </c>
      <c r="J100" s="169"/>
      <c r="K100" s="169">
        <f>SUM(K101:K103)</f>
        <v>0</v>
      </c>
      <c r="L100" s="169"/>
      <c r="M100" s="169">
        <f>SUM(M101:M103)</f>
        <v>0</v>
      </c>
      <c r="N100" s="169"/>
      <c r="O100" s="169">
        <f>SUM(O101:O103)</f>
        <v>0</v>
      </c>
      <c r="P100" s="169"/>
      <c r="Q100" s="169">
        <f>SUM(Q101:Q103)</f>
        <v>0</v>
      </c>
      <c r="R100" s="169"/>
      <c r="S100" s="169"/>
      <c r="T100" s="170"/>
      <c r="U100" s="164"/>
      <c r="V100" s="164">
        <f>SUM(V101:V103)</f>
        <v>0</v>
      </c>
      <c r="W100" s="164"/>
      <c r="AG100" t="s">
        <v>292</v>
      </c>
    </row>
    <row r="101" spans="1:60" outlineLevel="1" x14ac:dyDescent="0.2">
      <c r="A101" s="171">
        <v>29</v>
      </c>
      <c r="B101" s="172" t="s">
        <v>848</v>
      </c>
      <c r="C101" s="188" t="s">
        <v>849</v>
      </c>
      <c r="D101" s="173" t="s">
        <v>404</v>
      </c>
      <c r="E101" s="174">
        <v>6.45</v>
      </c>
      <c r="F101" s="175"/>
      <c r="G101" s="176">
        <f>ROUND(E101*F101,2)</f>
        <v>0</v>
      </c>
      <c r="H101" s="175"/>
      <c r="I101" s="176">
        <f>ROUND(E101*H101,2)</f>
        <v>0</v>
      </c>
      <c r="J101" s="175"/>
      <c r="K101" s="176">
        <f>ROUND(E101*J101,2)</f>
        <v>0</v>
      </c>
      <c r="L101" s="176">
        <v>15</v>
      </c>
      <c r="M101" s="176">
        <f>G101*(1+L101/100)</f>
        <v>0</v>
      </c>
      <c r="N101" s="176">
        <v>2.2000000000000001E-4</v>
      </c>
      <c r="O101" s="176">
        <f>ROUND(E101*N101,2)</f>
        <v>0</v>
      </c>
      <c r="P101" s="176">
        <v>0</v>
      </c>
      <c r="Q101" s="176">
        <f>ROUND(E101*P101,2)</f>
        <v>0</v>
      </c>
      <c r="R101" s="176" t="s">
        <v>839</v>
      </c>
      <c r="S101" s="176" t="s">
        <v>296</v>
      </c>
      <c r="T101" s="177" t="s">
        <v>296</v>
      </c>
      <c r="U101" s="162">
        <v>0</v>
      </c>
      <c r="V101" s="162">
        <f>ROUND(E101*U101,2)</f>
        <v>0</v>
      </c>
      <c r="W101" s="162"/>
      <c r="X101" s="152"/>
      <c r="Y101" s="152"/>
      <c r="Z101" s="152"/>
      <c r="AA101" s="152"/>
      <c r="AB101" s="152"/>
      <c r="AC101" s="152"/>
      <c r="AD101" s="152"/>
      <c r="AE101" s="152"/>
      <c r="AF101" s="152"/>
      <c r="AG101" s="152" t="s">
        <v>840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1047</v>
      </c>
      <c r="D102" s="197"/>
      <c r="E102" s="198">
        <v>11.100000000000001</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1048</v>
      </c>
      <c r="D103" s="197"/>
      <c r="E103" s="198">
        <v>-4.6499999999999995</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5" t="s">
        <v>291</v>
      </c>
      <c r="B104" s="166" t="s">
        <v>256</v>
      </c>
      <c r="C104" s="186" t="s">
        <v>257</v>
      </c>
      <c r="D104" s="167"/>
      <c r="E104" s="168"/>
      <c r="F104" s="169"/>
      <c r="G104" s="169">
        <f>SUMIF(AG105:AG105,"&lt;&gt;NOR",G105:G105)</f>
        <v>0</v>
      </c>
      <c r="H104" s="169"/>
      <c r="I104" s="169">
        <f>SUM(I105:I105)</f>
        <v>0</v>
      </c>
      <c r="J104" s="169"/>
      <c r="K104" s="169">
        <f>SUM(K105:K105)</f>
        <v>0</v>
      </c>
      <c r="L104" s="169"/>
      <c r="M104" s="169">
        <f>SUM(M105:M105)</f>
        <v>0</v>
      </c>
      <c r="N104" s="169"/>
      <c r="O104" s="169">
        <f>SUM(O105:O105)</f>
        <v>0</v>
      </c>
      <c r="P104" s="169"/>
      <c r="Q104" s="169">
        <f>SUM(Q105:Q105)</f>
        <v>0</v>
      </c>
      <c r="R104" s="169"/>
      <c r="S104" s="169"/>
      <c r="T104" s="170"/>
      <c r="U104" s="164"/>
      <c r="V104" s="164">
        <f>SUM(V105:V105)</f>
        <v>0</v>
      </c>
      <c r="W104" s="164"/>
      <c r="AG104" t="s">
        <v>292</v>
      </c>
    </row>
    <row r="105" spans="1:60" ht="22.5" outlineLevel="1" x14ac:dyDescent="0.2">
      <c r="A105" s="178">
        <v>30</v>
      </c>
      <c r="B105" s="179" t="s">
        <v>850</v>
      </c>
      <c r="C105" s="187" t="s">
        <v>851</v>
      </c>
      <c r="D105" s="180" t="s">
        <v>310</v>
      </c>
      <c r="E105" s="181">
        <v>1</v>
      </c>
      <c r="F105" s="182"/>
      <c r="G105" s="183">
        <f>ROUND(E105*F105,2)</f>
        <v>0</v>
      </c>
      <c r="H105" s="182"/>
      <c r="I105" s="183">
        <f>ROUND(E105*H105,2)</f>
        <v>0</v>
      </c>
      <c r="J105" s="182"/>
      <c r="K105" s="183">
        <f>ROUND(E105*J105,2)</f>
        <v>0</v>
      </c>
      <c r="L105" s="183">
        <v>15</v>
      </c>
      <c r="M105" s="183">
        <f>G105*(1+L105/100)</f>
        <v>0</v>
      </c>
      <c r="N105" s="183">
        <v>0</v>
      </c>
      <c r="O105" s="183">
        <f>ROUND(E105*N105,2)</f>
        <v>0</v>
      </c>
      <c r="P105" s="183">
        <v>0</v>
      </c>
      <c r="Q105" s="183">
        <f>ROUND(E105*P105,2)</f>
        <v>0</v>
      </c>
      <c r="R105" s="183"/>
      <c r="S105" s="183" t="s">
        <v>311</v>
      </c>
      <c r="T105" s="184" t="s">
        <v>297</v>
      </c>
      <c r="U105" s="162">
        <v>0</v>
      </c>
      <c r="V105" s="162">
        <f>ROUND(E105*U105,2)</f>
        <v>0</v>
      </c>
      <c r="W105" s="162"/>
      <c r="X105" s="152"/>
      <c r="Y105" s="152"/>
      <c r="Z105" s="152"/>
      <c r="AA105" s="152"/>
      <c r="AB105" s="152"/>
      <c r="AC105" s="152"/>
      <c r="AD105" s="152"/>
      <c r="AE105" s="152"/>
      <c r="AF105" s="152"/>
      <c r="AG105" s="152" t="s">
        <v>664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x14ac:dyDescent="0.2">
      <c r="A106" s="165" t="s">
        <v>291</v>
      </c>
      <c r="B106" s="166" t="s">
        <v>258</v>
      </c>
      <c r="C106" s="186" t="s">
        <v>259</v>
      </c>
      <c r="D106" s="167"/>
      <c r="E106" s="168"/>
      <c r="F106" s="169"/>
      <c r="G106" s="169">
        <f>SUMIF(AG107:AG107,"&lt;&gt;NOR",G107:G107)</f>
        <v>0</v>
      </c>
      <c r="H106" s="169"/>
      <c r="I106" s="169">
        <f>SUM(I107:I107)</f>
        <v>0</v>
      </c>
      <c r="J106" s="169"/>
      <c r="K106" s="169">
        <f>SUM(K107:K107)</f>
        <v>0</v>
      </c>
      <c r="L106" s="169"/>
      <c r="M106" s="169">
        <f>SUM(M107:M107)</f>
        <v>0</v>
      </c>
      <c r="N106" s="169"/>
      <c r="O106" s="169">
        <f>SUM(O107:O107)</f>
        <v>0</v>
      </c>
      <c r="P106" s="169"/>
      <c r="Q106" s="169">
        <f>SUM(Q107:Q107)</f>
        <v>0</v>
      </c>
      <c r="R106" s="169"/>
      <c r="S106" s="169"/>
      <c r="T106" s="170"/>
      <c r="U106" s="164"/>
      <c r="V106" s="164">
        <f>SUM(V107:V107)</f>
        <v>0</v>
      </c>
      <c r="W106" s="164"/>
      <c r="AG106" t="s">
        <v>292</v>
      </c>
    </row>
    <row r="107" spans="1:60" ht="22.5" outlineLevel="1" x14ac:dyDescent="0.2">
      <c r="A107" s="178">
        <v>31</v>
      </c>
      <c r="B107" s="179" t="s">
        <v>852</v>
      </c>
      <c r="C107" s="187" t="s">
        <v>853</v>
      </c>
      <c r="D107" s="180" t="s">
        <v>310</v>
      </c>
      <c r="E107" s="181">
        <v>1</v>
      </c>
      <c r="F107" s="182"/>
      <c r="G107" s="183">
        <f>ROUND(E107*F107,2)</f>
        <v>0</v>
      </c>
      <c r="H107" s="182"/>
      <c r="I107" s="183">
        <f>ROUND(E107*H107,2)</f>
        <v>0</v>
      </c>
      <c r="J107" s="182"/>
      <c r="K107" s="183">
        <f>ROUND(E107*J107,2)</f>
        <v>0</v>
      </c>
      <c r="L107" s="183">
        <v>15</v>
      </c>
      <c r="M107" s="183">
        <f>G107*(1+L107/100)</f>
        <v>0</v>
      </c>
      <c r="N107" s="183">
        <v>0</v>
      </c>
      <c r="O107" s="183">
        <f>ROUND(E107*N107,2)</f>
        <v>0</v>
      </c>
      <c r="P107" s="183">
        <v>0</v>
      </c>
      <c r="Q107" s="183">
        <f>ROUND(E107*P107,2)</f>
        <v>0</v>
      </c>
      <c r="R107" s="183"/>
      <c r="S107" s="183" t="s">
        <v>311</v>
      </c>
      <c r="T107" s="184" t="s">
        <v>297</v>
      </c>
      <c r="U107" s="162">
        <v>0</v>
      </c>
      <c r="V107" s="162">
        <f>ROUND(E107*U107,2)</f>
        <v>0</v>
      </c>
      <c r="W107" s="162"/>
      <c r="X107" s="152"/>
      <c r="Y107" s="152"/>
      <c r="Z107" s="152"/>
      <c r="AA107" s="152"/>
      <c r="AB107" s="152"/>
      <c r="AC107" s="152"/>
      <c r="AD107" s="152"/>
      <c r="AE107" s="152"/>
      <c r="AF107" s="152"/>
      <c r="AG107" s="152" t="s">
        <v>664</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x14ac:dyDescent="0.2">
      <c r="A108" s="165" t="s">
        <v>291</v>
      </c>
      <c r="B108" s="166" t="s">
        <v>260</v>
      </c>
      <c r="C108" s="186" t="s">
        <v>261</v>
      </c>
      <c r="D108" s="167"/>
      <c r="E108" s="168"/>
      <c r="F108" s="169"/>
      <c r="G108" s="169">
        <f>SUMIF(AG109:AG116,"&lt;&gt;NOR",G109:G116)</f>
        <v>0</v>
      </c>
      <c r="H108" s="169"/>
      <c r="I108" s="169">
        <f>SUM(I109:I116)</f>
        <v>0</v>
      </c>
      <c r="J108" s="169"/>
      <c r="K108" s="169">
        <f>SUM(K109:K116)</f>
        <v>0</v>
      </c>
      <c r="L108" s="169"/>
      <c r="M108" s="169">
        <f>SUM(M109:M116)</f>
        <v>0</v>
      </c>
      <c r="N108" s="169"/>
      <c r="O108" s="169">
        <f>SUM(O109:O116)</f>
        <v>0</v>
      </c>
      <c r="P108" s="169"/>
      <c r="Q108" s="169">
        <f>SUM(Q109:Q116)</f>
        <v>0</v>
      </c>
      <c r="R108" s="169"/>
      <c r="S108" s="169"/>
      <c r="T108" s="170"/>
      <c r="U108" s="164"/>
      <c r="V108" s="164">
        <f>SUM(V109:V116)</f>
        <v>2.76</v>
      </c>
      <c r="W108" s="164"/>
      <c r="AG108" t="s">
        <v>292</v>
      </c>
    </row>
    <row r="109" spans="1:60" ht="22.5" outlineLevel="1" x14ac:dyDescent="0.2">
      <c r="A109" s="178">
        <v>32</v>
      </c>
      <c r="B109" s="179" t="s">
        <v>976</v>
      </c>
      <c r="C109" s="187" t="s">
        <v>977</v>
      </c>
      <c r="D109" s="180" t="s">
        <v>396</v>
      </c>
      <c r="E109" s="181">
        <v>0.82830000000000004</v>
      </c>
      <c r="F109" s="182"/>
      <c r="G109" s="183">
        <f t="shared" ref="G109:G116" si="0">ROUND(E109*F109,2)</f>
        <v>0</v>
      </c>
      <c r="H109" s="182"/>
      <c r="I109" s="183">
        <f t="shared" ref="I109:I116" si="1">ROUND(E109*H109,2)</f>
        <v>0</v>
      </c>
      <c r="J109" s="182"/>
      <c r="K109" s="183">
        <f t="shared" ref="K109:K116" si="2">ROUND(E109*J109,2)</f>
        <v>0</v>
      </c>
      <c r="L109" s="183">
        <v>15</v>
      </c>
      <c r="M109" s="183">
        <f t="shared" ref="M109:M116" si="3">G109*(1+L109/100)</f>
        <v>0</v>
      </c>
      <c r="N109" s="183">
        <v>0</v>
      </c>
      <c r="O109" s="183">
        <f t="shared" ref="O109:O116" si="4">ROUND(E109*N109,2)</f>
        <v>0</v>
      </c>
      <c r="P109" s="183">
        <v>0</v>
      </c>
      <c r="Q109" s="183">
        <f t="shared" ref="Q109:Q116" si="5">ROUND(E109*P109,2)</f>
        <v>0</v>
      </c>
      <c r="R109" s="183" t="s">
        <v>749</v>
      </c>
      <c r="S109" s="183" t="s">
        <v>296</v>
      </c>
      <c r="T109" s="184" t="s">
        <v>296</v>
      </c>
      <c r="U109" s="162">
        <v>0.93300000000000005</v>
      </c>
      <c r="V109" s="162">
        <f t="shared" ref="V109:V116" si="6">ROUND(E109*U109,2)</f>
        <v>0.77</v>
      </c>
      <c r="W109" s="162"/>
      <c r="X109" s="152"/>
      <c r="Y109" s="152"/>
      <c r="Z109" s="152"/>
      <c r="AA109" s="152"/>
      <c r="AB109" s="152"/>
      <c r="AC109" s="152"/>
      <c r="AD109" s="152"/>
      <c r="AE109" s="152"/>
      <c r="AF109" s="152"/>
      <c r="AG109" s="152" t="s">
        <v>856</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8">
        <v>33</v>
      </c>
      <c r="B110" s="179" t="s">
        <v>1061</v>
      </c>
      <c r="C110" s="187" t="s">
        <v>1062</v>
      </c>
      <c r="D110" s="180" t="s">
        <v>396</v>
      </c>
      <c r="E110" s="181">
        <v>0.82830000000000004</v>
      </c>
      <c r="F110" s="182"/>
      <c r="G110" s="183">
        <f t="shared" si="0"/>
        <v>0</v>
      </c>
      <c r="H110" s="182"/>
      <c r="I110" s="183">
        <f t="shared" si="1"/>
        <v>0</v>
      </c>
      <c r="J110" s="182"/>
      <c r="K110" s="183">
        <f t="shared" si="2"/>
        <v>0</v>
      </c>
      <c r="L110" s="183">
        <v>15</v>
      </c>
      <c r="M110" s="183">
        <f t="shared" si="3"/>
        <v>0</v>
      </c>
      <c r="N110" s="183">
        <v>0</v>
      </c>
      <c r="O110" s="183">
        <f t="shared" si="4"/>
        <v>0</v>
      </c>
      <c r="P110" s="183">
        <v>0</v>
      </c>
      <c r="Q110" s="183">
        <f t="shared" si="5"/>
        <v>0</v>
      </c>
      <c r="R110" s="183" t="s">
        <v>749</v>
      </c>
      <c r="S110" s="183" t="s">
        <v>296</v>
      </c>
      <c r="T110" s="184" t="s">
        <v>296</v>
      </c>
      <c r="U110" s="162">
        <v>0.65300000000000002</v>
      </c>
      <c r="V110" s="162">
        <f t="shared" si="6"/>
        <v>0.54</v>
      </c>
      <c r="W110" s="162"/>
      <c r="X110" s="152"/>
      <c r="Y110" s="152"/>
      <c r="Z110" s="152"/>
      <c r="AA110" s="152"/>
      <c r="AB110" s="152"/>
      <c r="AC110" s="152"/>
      <c r="AD110" s="152"/>
      <c r="AE110" s="152"/>
      <c r="AF110" s="152"/>
      <c r="AG110" s="152" t="s">
        <v>856</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8">
        <v>34</v>
      </c>
      <c r="B111" s="179" t="s">
        <v>854</v>
      </c>
      <c r="C111" s="187" t="s">
        <v>855</v>
      </c>
      <c r="D111" s="180" t="s">
        <v>396</v>
      </c>
      <c r="E111" s="181">
        <v>0.82830000000000004</v>
      </c>
      <c r="F111" s="182"/>
      <c r="G111" s="183">
        <f t="shared" si="0"/>
        <v>0</v>
      </c>
      <c r="H111" s="182"/>
      <c r="I111" s="183">
        <f t="shared" si="1"/>
        <v>0</v>
      </c>
      <c r="J111" s="182"/>
      <c r="K111" s="183">
        <f t="shared" si="2"/>
        <v>0</v>
      </c>
      <c r="L111" s="183">
        <v>15</v>
      </c>
      <c r="M111" s="183">
        <f t="shared" si="3"/>
        <v>0</v>
      </c>
      <c r="N111" s="183">
        <v>0</v>
      </c>
      <c r="O111" s="183">
        <f t="shared" si="4"/>
        <v>0</v>
      </c>
      <c r="P111" s="183">
        <v>0</v>
      </c>
      <c r="Q111" s="183">
        <f t="shared" si="5"/>
        <v>0</v>
      </c>
      <c r="R111" s="183" t="s">
        <v>749</v>
      </c>
      <c r="S111" s="183" t="s">
        <v>296</v>
      </c>
      <c r="T111" s="184" t="s">
        <v>296</v>
      </c>
      <c r="U111" s="162">
        <v>0.49000000000000005</v>
      </c>
      <c r="V111" s="162">
        <f t="shared" si="6"/>
        <v>0.41</v>
      </c>
      <c r="W111" s="162"/>
      <c r="X111" s="152"/>
      <c r="Y111" s="152"/>
      <c r="Z111" s="152"/>
      <c r="AA111" s="152"/>
      <c r="AB111" s="152"/>
      <c r="AC111" s="152"/>
      <c r="AD111" s="152"/>
      <c r="AE111" s="152"/>
      <c r="AF111" s="152"/>
      <c r="AG111" s="152" t="s">
        <v>856</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8">
        <v>35</v>
      </c>
      <c r="B112" s="179" t="s">
        <v>857</v>
      </c>
      <c r="C112" s="187" t="s">
        <v>858</v>
      </c>
      <c r="D112" s="180" t="s">
        <v>396</v>
      </c>
      <c r="E112" s="181">
        <v>19.879200000000001</v>
      </c>
      <c r="F112" s="182"/>
      <c r="G112" s="183">
        <f t="shared" si="0"/>
        <v>0</v>
      </c>
      <c r="H112" s="182"/>
      <c r="I112" s="183">
        <f t="shared" si="1"/>
        <v>0</v>
      </c>
      <c r="J112" s="182"/>
      <c r="K112" s="183">
        <f t="shared" si="2"/>
        <v>0</v>
      </c>
      <c r="L112" s="183">
        <v>15</v>
      </c>
      <c r="M112" s="183">
        <f t="shared" si="3"/>
        <v>0</v>
      </c>
      <c r="N112" s="183">
        <v>0</v>
      </c>
      <c r="O112" s="183">
        <f t="shared" si="4"/>
        <v>0</v>
      </c>
      <c r="P112" s="183">
        <v>0</v>
      </c>
      <c r="Q112" s="183">
        <f t="shared" si="5"/>
        <v>0</v>
      </c>
      <c r="R112" s="183" t="s">
        <v>749</v>
      </c>
      <c r="S112" s="183" t="s">
        <v>296</v>
      </c>
      <c r="T112" s="184" t="s">
        <v>296</v>
      </c>
      <c r="U112" s="162">
        <v>0</v>
      </c>
      <c r="V112" s="162">
        <f t="shared" si="6"/>
        <v>0</v>
      </c>
      <c r="W112" s="162"/>
      <c r="X112" s="152"/>
      <c r="Y112" s="152"/>
      <c r="Z112" s="152"/>
      <c r="AA112" s="152"/>
      <c r="AB112" s="152"/>
      <c r="AC112" s="152"/>
      <c r="AD112" s="152"/>
      <c r="AE112" s="152"/>
      <c r="AF112" s="152"/>
      <c r="AG112" s="152" t="s">
        <v>856</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8">
        <v>36</v>
      </c>
      <c r="B113" s="179" t="s">
        <v>859</v>
      </c>
      <c r="C113" s="187" t="s">
        <v>860</v>
      </c>
      <c r="D113" s="180" t="s">
        <v>396</v>
      </c>
      <c r="E113" s="181">
        <v>0.82830000000000004</v>
      </c>
      <c r="F113" s="182"/>
      <c r="G113" s="183">
        <f t="shared" si="0"/>
        <v>0</v>
      </c>
      <c r="H113" s="182"/>
      <c r="I113" s="183">
        <f t="shared" si="1"/>
        <v>0</v>
      </c>
      <c r="J113" s="182"/>
      <c r="K113" s="183">
        <f t="shared" si="2"/>
        <v>0</v>
      </c>
      <c r="L113" s="183">
        <v>15</v>
      </c>
      <c r="M113" s="183">
        <f t="shared" si="3"/>
        <v>0</v>
      </c>
      <c r="N113" s="183">
        <v>0</v>
      </c>
      <c r="O113" s="183">
        <f t="shared" si="4"/>
        <v>0</v>
      </c>
      <c r="P113" s="183">
        <v>0</v>
      </c>
      <c r="Q113" s="183">
        <f t="shared" si="5"/>
        <v>0</v>
      </c>
      <c r="R113" s="183" t="s">
        <v>749</v>
      </c>
      <c r="S113" s="183" t="s">
        <v>296</v>
      </c>
      <c r="T113" s="184" t="s">
        <v>296</v>
      </c>
      <c r="U113" s="162">
        <v>0.94200000000000006</v>
      </c>
      <c r="V113" s="162">
        <f t="shared" si="6"/>
        <v>0.78</v>
      </c>
      <c r="W113" s="162"/>
      <c r="X113" s="152"/>
      <c r="Y113" s="152"/>
      <c r="Z113" s="152"/>
      <c r="AA113" s="152"/>
      <c r="AB113" s="152"/>
      <c r="AC113" s="152"/>
      <c r="AD113" s="152"/>
      <c r="AE113" s="152"/>
      <c r="AF113" s="152"/>
      <c r="AG113" s="152" t="s">
        <v>856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22.5" outlineLevel="1" x14ac:dyDescent="0.2">
      <c r="A114" s="178">
        <v>37</v>
      </c>
      <c r="B114" s="179" t="s">
        <v>861</v>
      </c>
      <c r="C114" s="187" t="s">
        <v>862</v>
      </c>
      <c r="D114" s="180" t="s">
        <v>396</v>
      </c>
      <c r="E114" s="181">
        <v>2.4849000000000001</v>
      </c>
      <c r="F114" s="182"/>
      <c r="G114" s="183">
        <f t="shared" si="0"/>
        <v>0</v>
      </c>
      <c r="H114" s="182"/>
      <c r="I114" s="183">
        <f t="shared" si="1"/>
        <v>0</v>
      </c>
      <c r="J114" s="182"/>
      <c r="K114" s="183">
        <f t="shared" si="2"/>
        <v>0</v>
      </c>
      <c r="L114" s="183">
        <v>15</v>
      </c>
      <c r="M114" s="183">
        <f t="shared" si="3"/>
        <v>0</v>
      </c>
      <c r="N114" s="183">
        <v>0</v>
      </c>
      <c r="O114" s="183">
        <f t="shared" si="4"/>
        <v>0</v>
      </c>
      <c r="P114" s="183">
        <v>0</v>
      </c>
      <c r="Q114" s="183">
        <f t="shared" si="5"/>
        <v>0</v>
      </c>
      <c r="R114" s="183" t="s">
        <v>749</v>
      </c>
      <c r="S114" s="183" t="s">
        <v>296</v>
      </c>
      <c r="T114" s="184" t="s">
        <v>296</v>
      </c>
      <c r="U114" s="162">
        <v>0.10500000000000001</v>
      </c>
      <c r="V114" s="162">
        <f t="shared" si="6"/>
        <v>0.26</v>
      </c>
      <c r="W114" s="162"/>
      <c r="X114" s="152"/>
      <c r="Y114" s="152"/>
      <c r="Z114" s="152"/>
      <c r="AA114" s="152"/>
      <c r="AB114" s="152"/>
      <c r="AC114" s="152"/>
      <c r="AD114" s="152"/>
      <c r="AE114" s="152"/>
      <c r="AF114" s="152"/>
      <c r="AG114" s="152" t="s">
        <v>856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78">
        <v>38</v>
      </c>
      <c r="B115" s="179" t="s">
        <v>863</v>
      </c>
      <c r="C115" s="187" t="s">
        <v>864</v>
      </c>
      <c r="D115" s="180" t="s">
        <v>396</v>
      </c>
      <c r="E115" s="181">
        <v>0.82830000000000004</v>
      </c>
      <c r="F115" s="182"/>
      <c r="G115" s="183">
        <f t="shared" si="0"/>
        <v>0</v>
      </c>
      <c r="H115" s="182"/>
      <c r="I115" s="183">
        <f t="shared" si="1"/>
        <v>0</v>
      </c>
      <c r="J115" s="182"/>
      <c r="K115" s="183">
        <f t="shared" si="2"/>
        <v>0</v>
      </c>
      <c r="L115" s="183">
        <v>15</v>
      </c>
      <c r="M115" s="183">
        <f t="shared" si="3"/>
        <v>0</v>
      </c>
      <c r="N115" s="183">
        <v>0</v>
      </c>
      <c r="O115" s="183">
        <f t="shared" si="4"/>
        <v>0</v>
      </c>
      <c r="P115" s="183">
        <v>0</v>
      </c>
      <c r="Q115" s="183">
        <f t="shared" si="5"/>
        <v>0</v>
      </c>
      <c r="R115" s="183" t="s">
        <v>749</v>
      </c>
      <c r="S115" s="183" t="s">
        <v>296</v>
      </c>
      <c r="T115" s="184" t="s">
        <v>296</v>
      </c>
      <c r="U115" s="162">
        <v>0</v>
      </c>
      <c r="V115" s="162">
        <f t="shared" si="6"/>
        <v>0</v>
      </c>
      <c r="W115" s="162"/>
      <c r="X115" s="152"/>
      <c r="Y115" s="152"/>
      <c r="Z115" s="152"/>
      <c r="AA115" s="152"/>
      <c r="AB115" s="152"/>
      <c r="AC115" s="152"/>
      <c r="AD115" s="152"/>
      <c r="AE115" s="152"/>
      <c r="AF115" s="152"/>
      <c r="AG115" s="152" t="s">
        <v>856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1">
        <v>39</v>
      </c>
      <c r="B116" s="172" t="s">
        <v>865</v>
      </c>
      <c r="C116" s="188" t="s">
        <v>866</v>
      </c>
      <c r="D116" s="173" t="s">
        <v>396</v>
      </c>
      <c r="E116" s="174">
        <v>0.82830000000000004</v>
      </c>
      <c r="F116" s="175"/>
      <c r="G116" s="176">
        <f t="shared" si="0"/>
        <v>0</v>
      </c>
      <c r="H116" s="175"/>
      <c r="I116" s="176">
        <f t="shared" si="1"/>
        <v>0</v>
      </c>
      <c r="J116" s="175"/>
      <c r="K116" s="176">
        <f t="shared" si="2"/>
        <v>0</v>
      </c>
      <c r="L116" s="176">
        <v>15</v>
      </c>
      <c r="M116" s="176">
        <f t="shared" si="3"/>
        <v>0</v>
      </c>
      <c r="N116" s="176">
        <v>0</v>
      </c>
      <c r="O116" s="176">
        <f t="shared" si="4"/>
        <v>0</v>
      </c>
      <c r="P116" s="176">
        <v>0</v>
      </c>
      <c r="Q116" s="176">
        <f t="shared" si="5"/>
        <v>0</v>
      </c>
      <c r="R116" s="176"/>
      <c r="S116" s="176" t="s">
        <v>296</v>
      </c>
      <c r="T116" s="177" t="s">
        <v>296</v>
      </c>
      <c r="U116" s="162">
        <v>6.0000000000000001E-3</v>
      </c>
      <c r="V116" s="162">
        <f t="shared" si="6"/>
        <v>0</v>
      </c>
      <c r="W116" s="162"/>
      <c r="X116" s="152"/>
      <c r="Y116" s="152"/>
      <c r="Z116" s="152"/>
      <c r="AA116" s="152"/>
      <c r="AB116" s="152"/>
      <c r="AC116" s="152"/>
      <c r="AD116" s="152"/>
      <c r="AE116" s="152"/>
      <c r="AF116" s="152"/>
      <c r="AG116" s="152" t="s">
        <v>856</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
      <c r="A117" s="5"/>
      <c r="B117" s="6"/>
      <c r="C117" s="189"/>
      <c r="D117" s="8"/>
      <c r="E117" s="5"/>
      <c r="F117" s="5"/>
      <c r="G117" s="5"/>
      <c r="H117" s="5"/>
      <c r="I117" s="5"/>
      <c r="J117" s="5"/>
      <c r="K117" s="5"/>
      <c r="L117" s="5"/>
      <c r="M117" s="5"/>
      <c r="N117" s="5"/>
      <c r="O117" s="5"/>
      <c r="P117" s="5"/>
      <c r="Q117" s="5"/>
      <c r="R117" s="5"/>
      <c r="S117" s="5"/>
      <c r="T117" s="5"/>
      <c r="U117" s="5"/>
      <c r="V117" s="5"/>
      <c r="W117" s="5"/>
      <c r="AE117">
        <v>15</v>
      </c>
      <c r="AF117">
        <v>21</v>
      </c>
    </row>
    <row r="118" spans="1:60" x14ac:dyDescent="0.2">
      <c r="A118" s="155"/>
      <c r="B118" s="156" t="s">
        <v>29</v>
      </c>
      <c r="C118" s="190"/>
      <c r="D118" s="157"/>
      <c r="E118" s="158"/>
      <c r="F118" s="158"/>
      <c r="G118" s="185">
        <f>G8+G17+G48+G52+G66+G69+G79+G92+G100+G104+G106+G108</f>
        <v>0</v>
      </c>
      <c r="H118" s="5"/>
      <c r="I118" s="5"/>
      <c r="J118" s="5"/>
      <c r="K118" s="5"/>
      <c r="L118" s="5"/>
      <c r="M118" s="5"/>
      <c r="N118" s="5"/>
      <c r="O118" s="5"/>
      <c r="P118" s="5"/>
      <c r="Q118" s="5"/>
      <c r="R118" s="5"/>
      <c r="S118" s="5"/>
      <c r="T118" s="5"/>
      <c r="U118" s="5"/>
      <c r="V118" s="5"/>
      <c r="W118" s="5"/>
      <c r="AE118">
        <f>SUMIF(L7:L116,AE117,G7:G116)</f>
        <v>0</v>
      </c>
      <c r="AF118">
        <f>SUMIF(L7:L116,AF117,G7:G116)</f>
        <v>0</v>
      </c>
      <c r="AG118" t="s">
        <v>319</v>
      </c>
    </row>
    <row r="119" spans="1:60" x14ac:dyDescent="0.2">
      <c r="C119" s="191"/>
      <c r="D119" s="143"/>
      <c r="AG119" t="s">
        <v>320</v>
      </c>
    </row>
    <row r="120" spans="1:60" x14ac:dyDescent="0.2">
      <c r="D120" s="143"/>
    </row>
    <row r="121" spans="1:60" x14ac:dyDescent="0.2">
      <c r="D121" s="143"/>
    </row>
    <row r="122" spans="1:60" x14ac:dyDescent="0.2">
      <c r="D122" s="143"/>
    </row>
    <row r="123" spans="1:60" x14ac:dyDescent="0.2">
      <c r="D123" s="143"/>
    </row>
    <row r="124" spans="1:60" x14ac:dyDescent="0.2">
      <c r="D124" s="143"/>
    </row>
    <row r="125" spans="1:60" x14ac:dyDescent="0.2">
      <c r="D125" s="143"/>
    </row>
    <row r="126" spans="1:60" x14ac:dyDescent="0.2">
      <c r="D126" s="143"/>
    </row>
    <row r="127" spans="1:60" x14ac:dyDescent="0.2">
      <c r="D127" s="143"/>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vDTWdg3vv5Oajcg1Cqqo+t1HlHZZCcu6a4Q/NQffwm9249FjKc3Nb+DoB6c8plHvFBEnRhTlRfbhL2fiTXR+7A==" saltValue="8lPq5rPsK8RAObVbYRmMVg==" spinCount="100000" sheet="1"/>
  <mergeCells count="21">
    <mergeCell ref="C54:G54"/>
    <mergeCell ref="A1:G1"/>
    <mergeCell ref="C2:G2"/>
    <mergeCell ref="C3:G3"/>
    <mergeCell ref="C4:G4"/>
    <mergeCell ref="C10:G10"/>
    <mergeCell ref="C15:G15"/>
    <mergeCell ref="C19:G19"/>
    <mergeCell ref="C22:G22"/>
    <mergeCell ref="C25:G25"/>
    <mergeCell ref="C28:G28"/>
    <mergeCell ref="C35:G35"/>
    <mergeCell ref="C84:G84"/>
    <mergeCell ref="C91:G91"/>
    <mergeCell ref="C94:G94"/>
    <mergeCell ref="C57:G57"/>
    <mergeCell ref="C60:G60"/>
    <mergeCell ref="C65:G65"/>
    <mergeCell ref="C68:G68"/>
    <mergeCell ref="C78:G78"/>
    <mergeCell ref="C81:G8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113</v>
      </c>
      <c r="C3" s="264" t="s">
        <v>114</v>
      </c>
      <c r="D3" s="265"/>
      <c r="E3" s="265"/>
      <c r="F3" s="265"/>
      <c r="G3" s="266"/>
      <c r="AC3" s="90" t="s">
        <v>267</v>
      </c>
      <c r="AG3" t="s">
        <v>269</v>
      </c>
    </row>
    <row r="4" spans="1:60" ht="24.95" customHeight="1" x14ac:dyDescent="0.2">
      <c r="A4" s="145" t="s">
        <v>9</v>
      </c>
      <c r="B4" s="146" t="s">
        <v>115</v>
      </c>
      <c r="C4" s="267" t="s">
        <v>116</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214</v>
      </c>
      <c r="C8" s="186" t="s">
        <v>187</v>
      </c>
      <c r="D8" s="167"/>
      <c r="E8" s="168"/>
      <c r="F8" s="169"/>
      <c r="G8" s="169">
        <f>SUMIF(AG9:AG19,"&lt;&gt;NOR",G9:G19)</f>
        <v>0</v>
      </c>
      <c r="H8" s="169"/>
      <c r="I8" s="169">
        <f>SUM(I9:I19)</f>
        <v>0</v>
      </c>
      <c r="J8" s="169"/>
      <c r="K8" s="169">
        <f>SUM(K9:K19)</f>
        <v>0</v>
      </c>
      <c r="L8" s="169"/>
      <c r="M8" s="169">
        <f>SUM(M9:M19)</f>
        <v>0</v>
      </c>
      <c r="N8" s="169"/>
      <c r="O8" s="169">
        <f>SUM(O9:O19)</f>
        <v>0</v>
      </c>
      <c r="P8" s="169"/>
      <c r="Q8" s="169">
        <f>SUM(Q9:Q19)</f>
        <v>0</v>
      </c>
      <c r="R8" s="169"/>
      <c r="S8" s="169"/>
      <c r="T8" s="170"/>
      <c r="U8" s="164"/>
      <c r="V8" s="164">
        <f>SUM(V9:V19)</f>
        <v>0</v>
      </c>
      <c r="W8" s="164"/>
      <c r="AG8" t="s">
        <v>292</v>
      </c>
    </row>
    <row r="9" spans="1:60" outlineLevel="1" x14ac:dyDescent="0.2">
      <c r="A9" s="178">
        <v>1</v>
      </c>
      <c r="B9" s="179" t="s">
        <v>867</v>
      </c>
      <c r="C9" s="187" t="s">
        <v>872</v>
      </c>
      <c r="D9" s="180" t="s">
        <v>332</v>
      </c>
      <c r="E9" s="181">
        <v>5</v>
      </c>
      <c r="F9" s="182"/>
      <c r="G9" s="183">
        <f>ROUND(E9*F9,2)</f>
        <v>0</v>
      </c>
      <c r="H9" s="182"/>
      <c r="I9" s="183">
        <f>ROUND(E9*H9,2)</f>
        <v>0</v>
      </c>
      <c r="J9" s="182"/>
      <c r="K9" s="183">
        <f>ROUND(E9*J9,2)</f>
        <v>0</v>
      </c>
      <c r="L9" s="183">
        <v>15</v>
      </c>
      <c r="M9" s="183">
        <f>G9*(1+L9/100)</f>
        <v>0</v>
      </c>
      <c r="N9" s="183">
        <v>0</v>
      </c>
      <c r="O9" s="183">
        <f>ROUND(E9*N9,2)</f>
        <v>0</v>
      </c>
      <c r="P9" s="183">
        <v>0</v>
      </c>
      <c r="Q9" s="183">
        <f>ROUND(E9*P9,2)</f>
        <v>0</v>
      </c>
      <c r="R9" s="183"/>
      <c r="S9" s="183" t="s">
        <v>311</v>
      </c>
      <c r="T9" s="184"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ROUND(E10*F10,2)</f>
        <v>0</v>
      </c>
      <c r="H10" s="182"/>
      <c r="I10" s="183">
        <f>ROUND(E10*H10,2)</f>
        <v>0</v>
      </c>
      <c r="J10" s="182"/>
      <c r="K10" s="183">
        <f>ROUND(E10*J10,2)</f>
        <v>0</v>
      </c>
      <c r="L10" s="183">
        <v>15</v>
      </c>
      <c r="M10" s="183">
        <f>G10*(1+L10/100)</f>
        <v>0</v>
      </c>
      <c r="N10" s="183">
        <v>0</v>
      </c>
      <c r="O10" s="183">
        <f>ROUND(E10*N10,2)</f>
        <v>0</v>
      </c>
      <c r="P10" s="183">
        <v>0</v>
      </c>
      <c r="Q10" s="183">
        <f>ROUND(E10*P10,2)</f>
        <v>0</v>
      </c>
      <c r="R10" s="183"/>
      <c r="S10" s="183" t="s">
        <v>311</v>
      </c>
      <c r="T10" s="184" t="s">
        <v>297</v>
      </c>
      <c r="U10" s="162">
        <v>0</v>
      </c>
      <c r="V10" s="162">
        <f>ROUND(E10*U10,2)</f>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1">
        <v>3</v>
      </c>
      <c r="B11" s="172" t="s">
        <v>873</v>
      </c>
      <c r="C11" s="188" t="s">
        <v>878</v>
      </c>
      <c r="D11" s="173" t="s">
        <v>332</v>
      </c>
      <c r="E11" s="174">
        <v>5</v>
      </c>
      <c r="F11" s="175"/>
      <c r="G11" s="176">
        <f>ROUND(E11*F11,2)</f>
        <v>0</v>
      </c>
      <c r="H11" s="175"/>
      <c r="I11" s="176">
        <f>ROUND(E11*H11,2)</f>
        <v>0</v>
      </c>
      <c r="J11" s="175"/>
      <c r="K11" s="176">
        <f>ROUND(E11*J11,2)</f>
        <v>0</v>
      </c>
      <c r="L11" s="176">
        <v>15</v>
      </c>
      <c r="M11" s="176">
        <f>G11*(1+L11/100)</f>
        <v>0</v>
      </c>
      <c r="N11" s="176">
        <v>0</v>
      </c>
      <c r="O11" s="176">
        <f>ROUND(E11*N11,2)</f>
        <v>0</v>
      </c>
      <c r="P11" s="176">
        <v>0</v>
      </c>
      <c r="Q11" s="176">
        <f>ROUND(E11*P11,2)</f>
        <v>0</v>
      </c>
      <c r="R11" s="176"/>
      <c r="S11" s="176" t="s">
        <v>311</v>
      </c>
      <c r="T11" s="177" t="s">
        <v>297</v>
      </c>
      <c r="U11" s="162">
        <v>0</v>
      </c>
      <c r="V11" s="162">
        <f>ROUND(E11*U11,2)</f>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272" t="s">
        <v>197</v>
      </c>
      <c r="D12" s="273"/>
      <c r="E12" s="273"/>
      <c r="F12" s="273"/>
      <c r="G12" s="273"/>
      <c r="H12" s="162"/>
      <c r="I12" s="162"/>
      <c r="J12" s="162"/>
      <c r="K12" s="162"/>
      <c r="L12" s="162"/>
      <c r="M12" s="162"/>
      <c r="N12" s="162"/>
      <c r="O12" s="162"/>
      <c r="P12" s="162"/>
      <c r="Q12" s="162"/>
      <c r="R12" s="162"/>
      <c r="S12" s="162"/>
      <c r="T12" s="162"/>
      <c r="U12" s="162"/>
      <c r="V12" s="162"/>
      <c r="W12" s="162"/>
      <c r="X12" s="152"/>
      <c r="Y12" s="152"/>
      <c r="Z12" s="152"/>
      <c r="AA12" s="152"/>
      <c r="AB12" s="152"/>
      <c r="AC12" s="152"/>
      <c r="AD12" s="152"/>
      <c r="AE12" s="152"/>
      <c r="AF12" s="152"/>
      <c r="AG12" s="152" t="s">
        <v>329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1">
        <v>4</v>
      </c>
      <c r="B13" s="172" t="s">
        <v>875</v>
      </c>
      <c r="C13" s="188" t="s">
        <v>882</v>
      </c>
      <c r="D13" s="173" t="s">
        <v>310</v>
      </c>
      <c r="E13" s="174">
        <v>1</v>
      </c>
      <c r="F13" s="175"/>
      <c r="G13" s="176">
        <f>ROUND(E13*F13,2)</f>
        <v>0</v>
      </c>
      <c r="H13" s="175"/>
      <c r="I13" s="176">
        <f>ROUND(E13*H13,2)</f>
        <v>0</v>
      </c>
      <c r="J13" s="175"/>
      <c r="K13" s="176">
        <f>ROUND(E13*J13,2)</f>
        <v>0</v>
      </c>
      <c r="L13" s="176">
        <v>15</v>
      </c>
      <c r="M13" s="176">
        <f>G13*(1+L13/100)</f>
        <v>0</v>
      </c>
      <c r="N13" s="176">
        <v>0</v>
      </c>
      <c r="O13" s="176">
        <f>ROUND(E13*N13,2)</f>
        <v>0</v>
      </c>
      <c r="P13" s="176">
        <v>0</v>
      </c>
      <c r="Q13" s="176">
        <f>ROUND(E13*P13,2)</f>
        <v>0</v>
      </c>
      <c r="R13" s="176"/>
      <c r="S13" s="176" t="s">
        <v>311</v>
      </c>
      <c r="T13" s="177" t="s">
        <v>297</v>
      </c>
      <c r="U13" s="162">
        <v>0</v>
      </c>
      <c r="V13" s="162">
        <f>ROUND(E13*U13,2)</f>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72" t="s">
        <v>200</v>
      </c>
      <c r="D14" s="273"/>
      <c r="E14" s="273"/>
      <c r="F14" s="273"/>
      <c r="G14" s="273"/>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329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886</v>
      </c>
      <c r="D15" s="180" t="s">
        <v>310</v>
      </c>
      <c r="E15" s="181">
        <v>1</v>
      </c>
      <c r="F15" s="182"/>
      <c r="G15" s="183">
        <f>ROUND(E15*F15,2)</f>
        <v>0</v>
      </c>
      <c r="H15" s="182"/>
      <c r="I15" s="183">
        <f>ROUND(E15*H15,2)</f>
        <v>0</v>
      </c>
      <c r="J15" s="182"/>
      <c r="K15" s="183">
        <f>ROUND(E15*J15,2)</f>
        <v>0</v>
      </c>
      <c r="L15" s="183">
        <v>15</v>
      </c>
      <c r="M15" s="183">
        <f>G15*(1+L15/100)</f>
        <v>0</v>
      </c>
      <c r="N15" s="183">
        <v>0</v>
      </c>
      <c r="O15" s="183">
        <f>ROUND(E15*N15,2)</f>
        <v>0</v>
      </c>
      <c r="P15" s="183">
        <v>0</v>
      </c>
      <c r="Q15" s="183">
        <f>ROUND(E15*P15,2)</f>
        <v>0</v>
      </c>
      <c r="R15" s="183"/>
      <c r="S15" s="183" t="s">
        <v>311</v>
      </c>
      <c r="T15" s="184" t="s">
        <v>297</v>
      </c>
      <c r="U15" s="162">
        <v>0</v>
      </c>
      <c r="V15" s="162">
        <f>ROUND(E15*U15,2)</f>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888</v>
      </c>
      <c r="D16" s="180" t="s">
        <v>310</v>
      </c>
      <c r="E16" s="181">
        <v>1</v>
      </c>
      <c r="F16" s="182"/>
      <c r="G16" s="183">
        <f>ROUND(E16*F16,2)</f>
        <v>0</v>
      </c>
      <c r="H16" s="182"/>
      <c r="I16" s="183">
        <f>ROUND(E16*H16,2)</f>
        <v>0</v>
      </c>
      <c r="J16" s="182"/>
      <c r="K16" s="183">
        <f>ROUND(E16*J16,2)</f>
        <v>0</v>
      </c>
      <c r="L16" s="183">
        <v>15</v>
      </c>
      <c r="M16" s="183">
        <f>G16*(1+L16/100)</f>
        <v>0</v>
      </c>
      <c r="N16" s="183">
        <v>0</v>
      </c>
      <c r="O16" s="183">
        <f>ROUND(E16*N16,2)</f>
        <v>0</v>
      </c>
      <c r="P16" s="183">
        <v>0</v>
      </c>
      <c r="Q16" s="183">
        <f>ROUND(E16*P16,2)</f>
        <v>0</v>
      </c>
      <c r="R16" s="183"/>
      <c r="S16" s="183" t="s">
        <v>311</v>
      </c>
      <c r="T16" s="184" t="s">
        <v>297</v>
      </c>
      <c r="U16" s="162">
        <v>0</v>
      </c>
      <c r="V16" s="162">
        <f>ROUND(E16*U16,2)</f>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892</v>
      </c>
      <c r="D17" s="180" t="s">
        <v>332</v>
      </c>
      <c r="E17" s="181">
        <v>1</v>
      </c>
      <c r="F17" s="182"/>
      <c r="G17" s="183">
        <f>ROUND(E17*F17,2)</f>
        <v>0</v>
      </c>
      <c r="H17" s="182"/>
      <c r="I17" s="183">
        <f>ROUND(E17*H17,2)</f>
        <v>0</v>
      </c>
      <c r="J17" s="182"/>
      <c r="K17" s="183">
        <f>ROUND(E17*J17,2)</f>
        <v>0</v>
      </c>
      <c r="L17" s="183">
        <v>15</v>
      </c>
      <c r="M17" s="183">
        <f>G17*(1+L17/100)</f>
        <v>0</v>
      </c>
      <c r="N17" s="183">
        <v>0</v>
      </c>
      <c r="O17" s="183">
        <f>ROUND(E17*N17,2)</f>
        <v>0</v>
      </c>
      <c r="P17" s="183">
        <v>0</v>
      </c>
      <c r="Q17" s="183">
        <f>ROUND(E17*P17,2)</f>
        <v>0</v>
      </c>
      <c r="R17" s="183"/>
      <c r="S17" s="183" t="s">
        <v>311</v>
      </c>
      <c r="T17" s="184" t="s">
        <v>297</v>
      </c>
      <c r="U17" s="162">
        <v>0</v>
      </c>
      <c r="V17" s="162">
        <f>ROUND(E17*U17,2)</f>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894</v>
      </c>
      <c r="D18" s="180" t="s">
        <v>310</v>
      </c>
      <c r="E18" s="181">
        <v>2</v>
      </c>
      <c r="F18" s="182"/>
      <c r="G18" s="183">
        <f>ROUND(E18*F18,2)</f>
        <v>0</v>
      </c>
      <c r="H18" s="182"/>
      <c r="I18" s="183">
        <f>ROUND(E18*H18,2)</f>
        <v>0</v>
      </c>
      <c r="J18" s="182"/>
      <c r="K18" s="183">
        <f>ROUND(E18*J18,2)</f>
        <v>0</v>
      </c>
      <c r="L18" s="183">
        <v>15</v>
      </c>
      <c r="M18" s="183">
        <f>G18*(1+L18/100)</f>
        <v>0</v>
      </c>
      <c r="N18" s="183">
        <v>0</v>
      </c>
      <c r="O18" s="183">
        <f>ROUND(E18*N18,2)</f>
        <v>0</v>
      </c>
      <c r="P18" s="183">
        <v>0</v>
      </c>
      <c r="Q18" s="183">
        <f>ROUND(E18*P18,2)</f>
        <v>0</v>
      </c>
      <c r="R18" s="183"/>
      <c r="S18" s="183" t="s">
        <v>311</v>
      </c>
      <c r="T18" s="184" t="s">
        <v>297</v>
      </c>
      <c r="U18" s="162">
        <v>0</v>
      </c>
      <c r="V18" s="162">
        <f>ROUND(E18*U18,2)</f>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898</v>
      </c>
      <c r="D19" s="180" t="s">
        <v>310</v>
      </c>
      <c r="E19" s="181">
        <v>2</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5" t="s">
        <v>291</v>
      </c>
      <c r="B20" s="166" t="s">
        <v>215</v>
      </c>
      <c r="C20" s="186" t="s">
        <v>191</v>
      </c>
      <c r="D20" s="167"/>
      <c r="E20" s="168"/>
      <c r="F20" s="169"/>
      <c r="G20" s="169">
        <f>SUMIF(AG21:AG22,"&lt;&gt;NOR",G21:G22)</f>
        <v>0</v>
      </c>
      <c r="H20" s="169"/>
      <c r="I20" s="169">
        <f>SUM(I21:I22)</f>
        <v>0</v>
      </c>
      <c r="J20" s="169"/>
      <c r="K20" s="169">
        <f>SUM(K21:K22)</f>
        <v>0</v>
      </c>
      <c r="L20" s="169"/>
      <c r="M20" s="169">
        <f>SUM(M21:M22)</f>
        <v>0</v>
      </c>
      <c r="N20" s="169"/>
      <c r="O20" s="169">
        <f>SUM(O21:O22)</f>
        <v>0</v>
      </c>
      <c r="P20" s="169"/>
      <c r="Q20" s="169">
        <f>SUM(Q21:Q22)</f>
        <v>0</v>
      </c>
      <c r="R20" s="169"/>
      <c r="S20" s="169"/>
      <c r="T20" s="170"/>
      <c r="U20" s="164"/>
      <c r="V20" s="164">
        <f>SUM(V21:V22)</f>
        <v>0</v>
      </c>
      <c r="W20" s="164"/>
      <c r="AG20" t="s">
        <v>292</v>
      </c>
    </row>
    <row r="21" spans="1:60" outlineLevel="1" x14ac:dyDescent="0.2">
      <c r="A21" s="178">
        <v>10</v>
      </c>
      <c r="B21" s="179" t="s">
        <v>887</v>
      </c>
      <c r="C21" s="187" t="s">
        <v>993</v>
      </c>
      <c r="D21" s="180" t="s">
        <v>310</v>
      </c>
      <c r="E21" s="181">
        <v>1</v>
      </c>
      <c r="F21" s="182"/>
      <c r="G21" s="183">
        <f>ROUND(E21*F21,2)</f>
        <v>0</v>
      </c>
      <c r="H21" s="182"/>
      <c r="I21" s="183">
        <f>ROUND(E21*H21,2)</f>
        <v>0</v>
      </c>
      <c r="J21" s="182"/>
      <c r="K21" s="183">
        <f>ROUND(E21*J21,2)</f>
        <v>0</v>
      </c>
      <c r="L21" s="183">
        <v>15</v>
      </c>
      <c r="M21" s="183">
        <f>G21*(1+L21/100)</f>
        <v>0</v>
      </c>
      <c r="N21" s="183">
        <v>0</v>
      </c>
      <c r="O21" s="183">
        <f>ROUND(E21*N21,2)</f>
        <v>0</v>
      </c>
      <c r="P21" s="183">
        <v>0</v>
      </c>
      <c r="Q21" s="183">
        <f>ROUND(E21*P21,2)</f>
        <v>0</v>
      </c>
      <c r="R21" s="183"/>
      <c r="S21" s="183" t="s">
        <v>311</v>
      </c>
      <c r="T21" s="184" t="s">
        <v>297</v>
      </c>
      <c r="U21" s="162">
        <v>0</v>
      </c>
      <c r="V21" s="162">
        <f>ROUND(E21*U21,2)</f>
        <v>0</v>
      </c>
      <c r="W21" s="162"/>
      <c r="X21" s="152"/>
      <c r="Y21" s="152"/>
      <c r="Z21" s="152"/>
      <c r="AA21" s="152"/>
      <c r="AB21" s="152"/>
      <c r="AC21" s="152"/>
      <c r="AD21" s="152"/>
      <c r="AE21" s="152"/>
      <c r="AF21" s="152"/>
      <c r="AG21" s="152" t="s">
        <v>901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11</v>
      </c>
      <c r="B22" s="172" t="s">
        <v>889</v>
      </c>
      <c r="C22" s="188" t="s">
        <v>913</v>
      </c>
      <c r="D22" s="173" t="s">
        <v>310</v>
      </c>
      <c r="E22" s="174">
        <v>1</v>
      </c>
      <c r="F22" s="175"/>
      <c r="G22" s="176">
        <f>ROUND(E22*F22,2)</f>
        <v>0</v>
      </c>
      <c r="H22" s="175"/>
      <c r="I22" s="176">
        <f>ROUND(E22*H22,2)</f>
        <v>0</v>
      </c>
      <c r="J22" s="175"/>
      <c r="K22" s="176">
        <f>ROUND(E22*J22,2)</f>
        <v>0</v>
      </c>
      <c r="L22" s="176">
        <v>15</v>
      </c>
      <c r="M22" s="176">
        <f>G22*(1+L22/100)</f>
        <v>0</v>
      </c>
      <c r="N22" s="176">
        <v>0</v>
      </c>
      <c r="O22" s="176">
        <f>ROUND(E22*N22,2)</f>
        <v>0</v>
      </c>
      <c r="P22" s="176">
        <v>0</v>
      </c>
      <c r="Q22" s="176">
        <f>ROUND(E22*P22,2)</f>
        <v>0</v>
      </c>
      <c r="R22" s="176"/>
      <c r="S22" s="176" t="s">
        <v>311</v>
      </c>
      <c r="T22" s="177" t="s">
        <v>297</v>
      </c>
      <c r="U22" s="162">
        <v>0</v>
      </c>
      <c r="V22" s="162">
        <f>ROUND(E22*U22,2)</f>
        <v>0</v>
      </c>
      <c r="W22" s="162"/>
      <c r="X22" s="152"/>
      <c r="Y22" s="152"/>
      <c r="Z22" s="152"/>
      <c r="AA22" s="152"/>
      <c r="AB22" s="152"/>
      <c r="AC22" s="152"/>
      <c r="AD22" s="152"/>
      <c r="AE22" s="152"/>
      <c r="AF22" s="152"/>
      <c r="AG22" s="152" t="s">
        <v>901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x14ac:dyDescent="0.2">
      <c r="A23" s="5"/>
      <c r="B23" s="6"/>
      <c r="C23" s="189"/>
      <c r="D23" s="8"/>
      <c r="E23" s="5"/>
      <c r="F23" s="5"/>
      <c r="G23" s="5"/>
      <c r="H23" s="5"/>
      <c r="I23" s="5"/>
      <c r="J23" s="5"/>
      <c r="K23" s="5"/>
      <c r="L23" s="5"/>
      <c r="M23" s="5"/>
      <c r="N23" s="5"/>
      <c r="O23" s="5"/>
      <c r="P23" s="5"/>
      <c r="Q23" s="5"/>
      <c r="R23" s="5"/>
      <c r="S23" s="5"/>
      <c r="T23" s="5"/>
      <c r="U23" s="5"/>
      <c r="V23" s="5"/>
      <c r="W23" s="5"/>
      <c r="AE23">
        <v>15</v>
      </c>
      <c r="AF23">
        <v>21</v>
      </c>
    </row>
    <row r="24" spans="1:60" x14ac:dyDescent="0.2">
      <c r="A24" s="155"/>
      <c r="B24" s="156" t="s">
        <v>29</v>
      </c>
      <c r="C24" s="190"/>
      <c r="D24" s="157"/>
      <c r="E24" s="158"/>
      <c r="F24" s="158"/>
      <c r="G24" s="185">
        <f>G8+G20</f>
        <v>0</v>
      </c>
      <c r="H24" s="5"/>
      <c r="I24" s="5"/>
      <c r="J24" s="5"/>
      <c r="K24" s="5"/>
      <c r="L24" s="5"/>
      <c r="M24" s="5"/>
      <c r="N24" s="5"/>
      <c r="O24" s="5"/>
      <c r="P24" s="5"/>
      <c r="Q24" s="5"/>
      <c r="R24" s="5"/>
      <c r="S24" s="5"/>
      <c r="T24" s="5"/>
      <c r="U24" s="5"/>
      <c r="V24" s="5"/>
      <c r="W24" s="5"/>
      <c r="AE24">
        <f>SUMIF(L7:L22,AE23,G7:G22)</f>
        <v>0</v>
      </c>
      <c r="AF24">
        <f>SUMIF(L7:L22,AF23,G7:G22)</f>
        <v>0</v>
      </c>
      <c r="AG24" t="s">
        <v>319</v>
      </c>
    </row>
    <row r="25" spans="1:60" x14ac:dyDescent="0.2">
      <c r="C25" s="191"/>
      <c r="D25" s="143"/>
      <c r="AG25" t="s">
        <v>320</v>
      </c>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37MY/IGaiWkuTIsQ5KoMmtJEu5fFKt8i0G6nvgTU2OLt+I6rhAoqcG5/4dZS5Qq5b8ERsGwQyCc44FdJY5xVog==" saltValue="CcKW8HoOg6rYKGQ6De20vg==" spinCount="100000" sheet="1"/>
  <mergeCells count="6">
    <mergeCell ref="C14:G14"/>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117</v>
      </c>
      <c r="C3" s="264" t="s">
        <v>118</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SUMIF(AG27:AG62,"&lt;&gt;NOR",G27:G62)</f>
        <v>0</v>
      </c>
      <c r="H26" s="169"/>
      <c r="I26" s="169">
        <f>SUM(I27:I62)</f>
        <v>0</v>
      </c>
      <c r="J26" s="169"/>
      <c r="K26" s="169">
        <f>SUM(K27:K62)</f>
        <v>0</v>
      </c>
      <c r="L26" s="169"/>
      <c r="M26" s="169">
        <f>SUM(M27:M62)</f>
        <v>0</v>
      </c>
      <c r="N26" s="169"/>
      <c r="O26" s="169">
        <f>SUM(O27:O62)</f>
        <v>0.41000000000000003</v>
      </c>
      <c r="P26" s="169"/>
      <c r="Q26" s="169">
        <f>SUM(Q27:Q62)</f>
        <v>0</v>
      </c>
      <c r="R26" s="169"/>
      <c r="S26" s="169"/>
      <c r="T26" s="170"/>
      <c r="U26" s="164"/>
      <c r="V26" s="164">
        <f>SUM(V27:V62)</f>
        <v>17.160000000000004</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5.1000000000000005</v>
      </c>
      <c r="F52" s="175"/>
      <c r="G52" s="176">
        <f>ROUND(E52*F52,2)</f>
        <v>0</v>
      </c>
      <c r="H52" s="175"/>
      <c r="I52" s="176">
        <f>ROUND(E52*H52,2)</f>
        <v>0</v>
      </c>
      <c r="J52" s="175"/>
      <c r="K52" s="176">
        <f>ROUND(E52*J52,2)</f>
        <v>0</v>
      </c>
      <c r="L52" s="176">
        <v>15</v>
      </c>
      <c r="M52" s="176">
        <f>G52*(1+L52/100)</f>
        <v>0</v>
      </c>
      <c r="N52" s="176">
        <v>3.6700000000000001E-3</v>
      </c>
      <c r="O52" s="176">
        <f>ROUND(E52*N52,2)</f>
        <v>0.02</v>
      </c>
      <c r="P52" s="176">
        <v>0</v>
      </c>
      <c r="Q52" s="176">
        <f>ROUND(E52*P52,2)</f>
        <v>0</v>
      </c>
      <c r="R52" s="176" t="s">
        <v>686</v>
      </c>
      <c r="S52" s="176" t="s">
        <v>296</v>
      </c>
      <c r="T52" s="177" t="s">
        <v>296</v>
      </c>
      <c r="U52" s="162">
        <v>0.36200000000000004</v>
      </c>
      <c r="V52" s="162">
        <f>ROUND(E52*U52,2)</f>
        <v>1.85</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972</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71">
        <v>12</v>
      </c>
      <c r="B55" s="172" t="s">
        <v>729</v>
      </c>
      <c r="C55" s="188" t="s">
        <v>730</v>
      </c>
      <c r="D55" s="173" t="s">
        <v>404</v>
      </c>
      <c r="E55" s="174">
        <v>35.906000000000006</v>
      </c>
      <c r="F55" s="175"/>
      <c r="G55" s="176">
        <f>ROUND(E55*F55,2)</f>
        <v>0</v>
      </c>
      <c r="H55" s="175"/>
      <c r="I55" s="176">
        <f>ROUND(E55*H55,2)</f>
        <v>0</v>
      </c>
      <c r="J55" s="175"/>
      <c r="K55" s="176">
        <f>ROUND(E55*J55,2)</f>
        <v>0</v>
      </c>
      <c r="L55" s="176">
        <v>15</v>
      </c>
      <c r="M55" s="176">
        <f>G55*(1+L55/100)</f>
        <v>0</v>
      </c>
      <c r="N55" s="176">
        <v>1.4800000000000002E-3</v>
      </c>
      <c r="O55" s="176">
        <f>ROUND(E55*N55,2)</f>
        <v>0.05</v>
      </c>
      <c r="P55" s="176">
        <v>0</v>
      </c>
      <c r="Q55" s="176">
        <f>ROUND(E55*P55,2)</f>
        <v>0</v>
      </c>
      <c r="R55" s="176"/>
      <c r="S55" s="176" t="s">
        <v>311</v>
      </c>
      <c r="T55" s="177" t="s">
        <v>296</v>
      </c>
      <c r="U55" s="162">
        <v>5.6000000000000001E-2</v>
      </c>
      <c r="V55" s="162">
        <f>ROUND(E55*U55,2)</f>
        <v>2.0099999999999998</v>
      </c>
      <c r="W55" s="162"/>
      <c r="X55" s="152"/>
      <c r="Y55" s="152"/>
      <c r="Z55" s="152"/>
      <c r="AA55" s="152"/>
      <c r="AB55" s="152"/>
      <c r="AC55" s="152"/>
      <c r="AD55" s="152"/>
      <c r="AE55" s="152"/>
      <c r="AF55" s="152"/>
      <c r="AG55" s="152" t="s">
        <v>324</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973</v>
      </c>
      <c r="D56" s="197"/>
      <c r="E56" s="198">
        <v>16.340000000000003</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974</v>
      </c>
      <c r="D57" s="197"/>
      <c r="E57" s="198">
        <v>25.840000000000003</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975</v>
      </c>
      <c r="D58" s="197"/>
      <c r="E58" s="198">
        <v>11.096</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734</v>
      </c>
      <c r="D59" s="197"/>
      <c r="E59" s="198">
        <v>-17.369999999999997</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13</v>
      </c>
      <c r="B60" s="172" t="s">
        <v>735</v>
      </c>
      <c r="C60" s="188" t="s">
        <v>736</v>
      </c>
      <c r="D60" s="173" t="s">
        <v>332</v>
      </c>
      <c r="E60" s="174">
        <v>3.5</v>
      </c>
      <c r="F60" s="175"/>
      <c r="G60" s="176">
        <f>ROUND(E60*F60,2)</f>
        <v>0</v>
      </c>
      <c r="H60" s="175"/>
      <c r="I60" s="176">
        <f>ROUND(E60*H60,2)</f>
        <v>0</v>
      </c>
      <c r="J60" s="175"/>
      <c r="K60" s="176">
        <f>ROUND(E60*J60,2)</f>
        <v>0</v>
      </c>
      <c r="L60" s="176">
        <v>15</v>
      </c>
      <c r="M60" s="176">
        <f>G60*(1+L60/100)</f>
        <v>0</v>
      </c>
      <c r="N60" s="176">
        <v>8.490000000000001E-3</v>
      </c>
      <c r="O60" s="176">
        <f>ROUND(E60*N60,2)</f>
        <v>0.03</v>
      </c>
      <c r="P60" s="176">
        <v>0</v>
      </c>
      <c r="Q60" s="176">
        <f>ROUND(E60*P60,2)</f>
        <v>0</v>
      </c>
      <c r="R60" s="176"/>
      <c r="S60" s="176" t="s">
        <v>311</v>
      </c>
      <c r="T60" s="177" t="s">
        <v>297</v>
      </c>
      <c r="U60" s="162">
        <v>0.19700000000000001</v>
      </c>
      <c r="V60" s="162">
        <f>ROUND(E60*U60,2)</f>
        <v>0.69</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737</v>
      </c>
      <c r="D61" s="197"/>
      <c r="E61" s="198">
        <v>2</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738</v>
      </c>
      <c r="D62" s="197"/>
      <c r="E62" s="198">
        <v>1.5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x14ac:dyDescent="0.2">
      <c r="A63" s="165" t="s">
        <v>291</v>
      </c>
      <c r="B63" s="166" t="s">
        <v>232</v>
      </c>
      <c r="C63" s="186" t="s">
        <v>233</v>
      </c>
      <c r="D63" s="167"/>
      <c r="E63" s="168"/>
      <c r="F63" s="169"/>
      <c r="G63" s="169">
        <f>SUMIF(AG64:AG69,"&lt;&gt;NOR",G64:G69)</f>
        <v>0</v>
      </c>
      <c r="H63" s="169"/>
      <c r="I63" s="169">
        <f>SUM(I64:I69)</f>
        <v>0</v>
      </c>
      <c r="J63" s="169"/>
      <c r="K63" s="169">
        <f>SUM(K64:K69)</f>
        <v>0</v>
      </c>
      <c r="L63" s="169"/>
      <c r="M63" s="169">
        <f>SUM(M64:M69)</f>
        <v>0</v>
      </c>
      <c r="N63" s="169"/>
      <c r="O63" s="169">
        <f>SUM(O64:O69)</f>
        <v>0.15000000000000002</v>
      </c>
      <c r="P63" s="169"/>
      <c r="Q63" s="169">
        <f>SUM(Q64:Q69)</f>
        <v>0</v>
      </c>
      <c r="R63" s="169"/>
      <c r="S63" s="169"/>
      <c r="T63" s="170"/>
      <c r="U63" s="164"/>
      <c r="V63" s="164">
        <f>SUM(V64:V69)</f>
        <v>7.53</v>
      </c>
      <c r="W63" s="164"/>
      <c r="AG63" t="s">
        <v>292</v>
      </c>
    </row>
    <row r="64" spans="1:60" outlineLevel="1" x14ac:dyDescent="0.2">
      <c r="A64" s="171">
        <v>14</v>
      </c>
      <c r="B64" s="172" t="s">
        <v>739</v>
      </c>
      <c r="C64" s="188" t="s">
        <v>740</v>
      </c>
      <c r="D64" s="173" t="s">
        <v>404</v>
      </c>
      <c r="E64" s="174">
        <v>0.60000000000000009</v>
      </c>
      <c r="F64" s="175"/>
      <c r="G64" s="176">
        <f>ROUND(E64*F64,2)</f>
        <v>0</v>
      </c>
      <c r="H64" s="175"/>
      <c r="I64" s="176">
        <f>ROUND(E64*H64,2)</f>
        <v>0</v>
      </c>
      <c r="J64" s="175"/>
      <c r="K64" s="176">
        <f>ROUND(E64*J64,2)</f>
        <v>0</v>
      </c>
      <c r="L64" s="176">
        <v>15</v>
      </c>
      <c r="M64" s="176">
        <f>G64*(1+L64/100)</f>
        <v>0</v>
      </c>
      <c r="N64" s="176">
        <v>0.11219000000000001</v>
      </c>
      <c r="O64" s="176">
        <f>ROUND(E64*N64,2)</f>
        <v>7.0000000000000007E-2</v>
      </c>
      <c r="P64" s="176">
        <v>0</v>
      </c>
      <c r="Q64" s="176">
        <f>ROUND(E64*P64,2)</f>
        <v>0</v>
      </c>
      <c r="R64" s="176"/>
      <c r="S64" s="176" t="s">
        <v>311</v>
      </c>
      <c r="T64" s="177" t="s">
        <v>296</v>
      </c>
      <c r="U64" s="162">
        <v>0.55489000000000011</v>
      </c>
      <c r="V64" s="162">
        <f>ROUND(E64*U64,2)</f>
        <v>0.33</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741</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742</v>
      </c>
      <c r="D66" s="197"/>
      <c r="E66" s="198">
        <v>0.60000000000000009</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71">
        <v>15</v>
      </c>
      <c r="B67" s="172" t="s">
        <v>743</v>
      </c>
      <c r="C67" s="188" t="s">
        <v>744</v>
      </c>
      <c r="D67" s="173" t="s">
        <v>404</v>
      </c>
      <c r="E67" s="174">
        <v>21.040000000000003</v>
      </c>
      <c r="F67" s="175"/>
      <c r="G67" s="176">
        <f>ROUND(E67*F67,2)</f>
        <v>0</v>
      </c>
      <c r="H67" s="175"/>
      <c r="I67" s="176">
        <f>ROUND(E67*H67,2)</f>
        <v>0</v>
      </c>
      <c r="J67" s="175"/>
      <c r="K67" s="176">
        <f>ROUND(E67*J67,2)</f>
        <v>0</v>
      </c>
      <c r="L67" s="176">
        <v>15</v>
      </c>
      <c r="M67" s="176">
        <f>G67*(1+L67/100)</f>
        <v>0</v>
      </c>
      <c r="N67" s="176">
        <v>3.7500000000000003E-3</v>
      </c>
      <c r="O67" s="176">
        <f>ROUND(E67*N67,2)</f>
        <v>0.08</v>
      </c>
      <c r="P67" s="176">
        <v>0</v>
      </c>
      <c r="Q67" s="176">
        <f>ROUND(E67*P67,2)</f>
        <v>0</v>
      </c>
      <c r="R67" s="176"/>
      <c r="S67" s="176" t="s">
        <v>311</v>
      </c>
      <c r="T67" s="177" t="s">
        <v>296</v>
      </c>
      <c r="U67" s="162">
        <v>0.34200000000000003</v>
      </c>
      <c r="V67" s="162">
        <f>ROUND(E67*U67,2)</f>
        <v>7.2</v>
      </c>
      <c r="W67" s="162"/>
      <c r="X67" s="152"/>
      <c r="Y67" s="152"/>
      <c r="Z67" s="152"/>
      <c r="AA67" s="152"/>
      <c r="AB67" s="152"/>
      <c r="AC67" s="152"/>
      <c r="AD67" s="152"/>
      <c r="AE67" s="152"/>
      <c r="AF67" s="152"/>
      <c r="AG67" s="152" t="s">
        <v>324</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994</v>
      </c>
      <c r="D68" s="197"/>
      <c r="E68" s="198">
        <v>3.6700000000000004</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995</v>
      </c>
      <c r="D69" s="197"/>
      <c r="E69" s="198">
        <v>17.37</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x14ac:dyDescent="0.2">
      <c r="A70" s="165" t="s">
        <v>291</v>
      </c>
      <c r="B70" s="166" t="s">
        <v>234</v>
      </c>
      <c r="C70" s="186" t="s">
        <v>235</v>
      </c>
      <c r="D70" s="167"/>
      <c r="E70" s="168"/>
      <c r="F70" s="169"/>
      <c r="G70" s="169">
        <f>SUMIF(AG71:AG96,"&lt;&gt;NOR",G71:G96)</f>
        <v>0</v>
      </c>
      <c r="H70" s="169"/>
      <c r="I70" s="169">
        <f>SUM(I71:I96)</f>
        <v>0</v>
      </c>
      <c r="J70" s="169"/>
      <c r="K70" s="169">
        <f>SUM(K71:K96)</f>
        <v>0</v>
      </c>
      <c r="L70" s="169"/>
      <c r="M70" s="169">
        <f>SUM(M71:M96)</f>
        <v>0</v>
      </c>
      <c r="N70" s="169"/>
      <c r="O70" s="169">
        <f>SUM(O71:O96)</f>
        <v>0</v>
      </c>
      <c r="P70" s="169"/>
      <c r="Q70" s="169">
        <f>SUM(Q71:Q96)</f>
        <v>1.54</v>
      </c>
      <c r="R70" s="169"/>
      <c r="S70" s="169"/>
      <c r="T70" s="170"/>
      <c r="U70" s="164"/>
      <c r="V70" s="164">
        <f>SUM(V71:V96)</f>
        <v>24.53</v>
      </c>
      <c r="W70" s="164"/>
      <c r="AG70" t="s">
        <v>292</v>
      </c>
    </row>
    <row r="71" spans="1:60" outlineLevel="1" x14ac:dyDescent="0.2">
      <c r="A71" s="171">
        <v>16</v>
      </c>
      <c r="B71" s="172" t="s">
        <v>747</v>
      </c>
      <c r="C71" s="188" t="s">
        <v>748</v>
      </c>
      <c r="D71" s="173" t="s">
        <v>404</v>
      </c>
      <c r="E71" s="174">
        <v>1.05</v>
      </c>
      <c r="F71" s="175"/>
      <c r="G71" s="176">
        <f>ROUND(E71*F71,2)</f>
        <v>0</v>
      </c>
      <c r="H71" s="175"/>
      <c r="I71" s="176">
        <f>ROUND(E71*H71,2)</f>
        <v>0</v>
      </c>
      <c r="J71" s="175"/>
      <c r="K71" s="176">
        <f>ROUND(E71*J71,2)</f>
        <v>0</v>
      </c>
      <c r="L71" s="176">
        <v>15</v>
      </c>
      <c r="M71" s="176">
        <f>G71*(1+L71/100)</f>
        <v>0</v>
      </c>
      <c r="N71" s="176">
        <v>6.7000000000000002E-4</v>
      </c>
      <c r="O71" s="176">
        <f>ROUND(E71*N71,2)</f>
        <v>0</v>
      </c>
      <c r="P71" s="176">
        <v>0.18400000000000002</v>
      </c>
      <c r="Q71" s="176">
        <f>ROUND(E71*P71,2)</f>
        <v>0.19</v>
      </c>
      <c r="R71" s="176" t="s">
        <v>749</v>
      </c>
      <c r="S71" s="176" t="s">
        <v>296</v>
      </c>
      <c r="T71" s="177" t="s">
        <v>296</v>
      </c>
      <c r="U71" s="162">
        <v>0.22700000000000001</v>
      </c>
      <c r="V71" s="162">
        <f>ROUND(E71*U71,2)</f>
        <v>0.24</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ht="22.5" outlineLevel="1" x14ac:dyDescent="0.2">
      <c r="A72" s="159"/>
      <c r="B72" s="160"/>
      <c r="C72" s="274" t="s">
        <v>750</v>
      </c>
      <c r="D72" s="275"/>
      <c r="E72" s="275"/>
      <c r="F72" s="275"/>
      <c r="G72" s="275"/>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678</v>
      </c>
      <c r="AH72" s="152"/>
      <c r="AI72" s="152"/>
      <c r="AJ72" s="152"/>
      <c r="AK72" s="152"/>
      <c r="AL72" s="152"/>
      <c r="AM72" s="152"/>
      <c r="AN72" s="152"/>
      <c r="AO72" s="152"/>
      <c r="AP72" s="152"/>
      <c r="AQ72" s="152"/>
      <c r="AR72" s="152"/>
      <c r="AS72" s="152"/>
      <c r="AT72" s="152"/>
      <c r="AU72" s="152"/>
      <c r="AV72" s="152"/>
      <c r="AW72" s="152"/>
      <c r="AX72" s="152"/>
      <c r="AY72" s="152"/>
      <c r="AZ72" s="152"/>
      <c r="BA72" s="195" t="str">
        <f>C72</f>
        <v>nebo vybourání otvorů průřezové plochy přes 4 m2 v příčkách, včetně pomocného lešení o výšce podlahy do 1900 mm a pro zatížení do 1,5 kPa  (150 kg/m2),</v>
      </c>
      <c r="BB72" s="152"/>
      <c r="BC72" s="152"/>
      <c r="BD72" s="152"/>
      <c r="BE72" s="152"/>
      <c r="BF72" s="152"/>
      <c r="BG72" s="152"/>
      <c r="BH72" s="152"/>
    </row>
    <row r="73" spans="1:60" outlineLevel="1" x14ac:dyDescent="0.2">
      <c r="A73" s="159"/>
      <c r="B73" s="160"/>
      <c r="C73" s="204" t="s">
        <v>751</v>
      </c>
      <c r="D73" s="197"/>
      <c r="E73" s="198">
        <v>1.05</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17</v>
      </c>
      <c r="B74" s="172" t="s">
        <v>752</v>
      </c>
      <c r="C74" s="188" t="s">
        <v>753</v>
      </c>
      <c r="D74" s="173" t="s">
        <v>404</v>
      </c>
      <c r="E74" s="174">
        <v>3.8250000000000002</v>
      </c>
      <c r="F74" s="175"/>
      <c r="G74" s="176">
        <f>ROUND(E74*F74,2)</f>
        <v>0</v>
      </c>
      <c r="H74" s="175"/>
      <c r="I74" s="176">
        <f>ROUND(E74*H74,2)</f>
        <v>0</v>
      </c>
      <c r="J74" s="175"/>
      <c r="K74" s="176">
        <f>ROUND(E74*J74,2)</f>
        <v>0</v>
      </c>
      <c r="L74" s="176">
        <v>15</v>
      </c>
      <c r="M74" s="176">
        <f>G74*(1+L74/100)</f>
        <v>0</v>
      </c>
      <c r="N74" s="176">
        <v>0</v>
      </c>
      <c r="O74" s="176">
        <f>ROUND(E74*N74,2)</f>
        <v>0</v>
      </c>
      <c r="P74" s="176">
        <v>0.02</v>
      </c>
      <c r="Q74" s="176">
        <f>ROUND(E74*P74,2)</f>
        <v>0.08</v>
      </c>
      <c r="R74" s="176" t="s">
        <v>749</v>
      </c>
      <c r="S74" s="176" t="s">
        <v>296</v>
      </c>
      <c r="T74" s="177" t="s">
        <v>296</v>
      </c>
      <c r="U74" s="162">
        <v>0.23</v>
      </c>
      <c r="V74" s="162">
        <f>ROUND(E74*U74,2)</f>
        <v>0.88</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4" t="s">
        <v>754</v>
      </c>
      <c r="D75" s="275"/>
      <c r="E75" s="275"/>
      <c r="F75" s="275"/>
      <c r="G75" s="275"/>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678</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755</v>
      </c>
      <c r="D76" s="197"/>
      <c r="E76" s="198">
        <v>1.125</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04" t="s">
        <v>756</v>
      </c>
      <c r="D77" s="197"/>
      <c r="E77" s="198">
        <v>2.7</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757</v>
      </c>
      <c r="C78" s="188" t="s">
        <v>758</v>
      </c>
      <c r="D78" s="173" t="s">
        <v>332</v>
      </c>
      <c r="E78" s="174">
        <v>3.7</v>
      </c>
      <c r="F78" s="175"/>
      <c r="G78" s="176">
        <f>ROUND(E78*F78,2)</f>
        <v>0</v>
      </c>
      <c r="H78" s="175"/>
      <c r="I78" s="176">
        <f>ROUND(E78*H78,2)</f>
        <v>0</v>
      </c>
      <c r="J78" s="175"/>
      <c r="K78" s="176">
        <f>ROUND(E78*J78,2)</f>
        <v>0</v>
      </c>
      <c r="L78" s="176">
        <v>15</v>
      </c>
      <c r="M78" s="176">
        <f>G78*(1+L78/100)</f>
        <v>0</v>
      </c>
      <c r="N78" s="176">
        <v>0</v>
      </c>
      <c r="O78" s="176">
        <f>ROUND(E78*N78,2)</f>
        <v>0</v>
      </c>
      <c r="P78" s="176">
        <v>4.0000000000000002E-4</v>
      </c>
      <c r="Q78" s="176">
        <f>ROUND(E78*P78,2)</f>
        <v>0</v>
      </c>
      <c r="R78" s="176" t="s">
        <v>749</v>
      </c>
      <c r="S78" s="176" t="s">
        <v>296</v>
      </c>
      <c r="T78" s="177" t="s">
        <v>296</v>
      </c>
      <c r="U78" s="162">
        <v>7.0000000000000007E-2</v>
      </c>
      <c r="V78" s="162">
        <f>ROUND(E78*U78,2)</f>
        <v>0.26</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759</v>
      </c>
      <c r="D79" s="197"/>
      <c r="E79" s="198">
        <v>3.7</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19</v>
      </c>
      <c r="B80" s="172" t="s">
        <v>760</v>
      </c>
      <c r="C80" s="188" t="s">
        <v>761</v>
      </c>
      <c r="D80" s="173" t="s">
        <v>332</v>
      </c>
      <c r="E80" s="174">
        <v>5</v>
      </c>
      <c r="F80" s="175"/>
      <c r="G80" s="176">
        <f>ROUND(E80*F80,2)</f>
        <v>0</v>
      </c>
      <c r="H80" s="175"/>
      <c r="I80" s="176">
        <f>ROUND(E80*H80,2)</f>
        <v>0</v>
      </c>
      <c r="J80" s="175"/>
      <c r="K80" s="176">
        <f>ROUND(E80*J80,2)</f>
        <v>0</v>
      </c>
      <c r="L80" s="176">
        <v>15</v>
      </c>
      <c r="M80" s="176">
        <f>G80*(1+L80/100)</f>
        <v>0</v>
      </c>
      <c r="N80" s="176">
        <v>0</v>
      </c>
      <c r="O80" s="176">
        <f>ROUND(E80*N80,2)</f>
        <v>0</v>
      </c>
      <c r="P80" s="176">
        <v>4.6000000000000001E-4</v>
      </c>
      <c r="Q80" s="176">
        <f>ROUND(E80*P80,2)</f>
        <v>0</v>
      </c>
      <c r="R80" s="176" t="s">
        <v>749</v>
      </c>
      <c r="S80" s="176" t="s">
        <v>296</v>
      </c>
      <c r="T80" s="177" t="s">
        <v>296</v>
      </c>
      <c r="U80" s="162">
        <v>0.81</v>
      </c>
      <c r="V80" s="162">
        <f>ROUND(E80*U80,2)</f>
        <v>4.05</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762</v>
      </c>
      <c r="D81" s="197"/>
      <c r="E81" s="198">
        <v>5</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ht="33.75" outlineLevel="1" x14ac:dyDescent="0.2">
      <c r="A82" s="171">
        <v>20</v>
      </c>
      <c r="B82" s="172" t="s">
        <v>967</v>
      </c>
      <c r="C82" s="188" t="s">
        <v>968</v>
      </c>
      <c r="D82" s="173" t="s">
        <v>404</v>
      </c>
      <c r="E82" s="174">
        <v>0.75</v>
      </c>
      <c r="F82" s="175"/>
      <c r="G82" s="176">
        <f>ROUND(E82*F82,2)</f>
        <v>0</v>
      </c>
      <c r="H82" s="175"/>
      <c r="I82" s="176">
        <f>ROUND(E82*H82,2)</f>
        <v>0</v>
      </c>
      <c r="J82" s="175"/>
      <c r="K82" s="176">
        <f>ROUND(E82*J82,2)</f>
        <v>0</v>
      </c>
      <c r="L82" s="176">
        <v>15</v>
      </c>
      <c r="M82" s="176">
        <f>G82*(1+L82/100)</f>
        <v>0</v>
      </c>
      <c r="N82" s="176">
        <v>1.6500000000000002E-3</v>
      </c>
      <c r="O82" s="176">
        <f>ROUND(E82*N82,2)</f>
        <v>0</v>
      </c>
      <c r="P82" s="176">
        <v>0.18700000000000003</v>
      </c>
      <c r="Q82" s="176">
        <f>ROUND(E82*P82,2)</f>
        <v>0.14000000000000001</v>
      </c>
      <c r="R82" s="176" t="s">
        <v>749</v>
      </c>
      <c r="S82" s="176" t="s">
        <v>296</v>
      </c>
      <c r="T82" s="177" t="s">
        <v>296</v>
      </c>
      <c r="U82" s="162">
        <v>0.48000000000000004</v>
      </c>
      <c r="V82" s="162">
        <f>ROUND(E82*U82,2)</f>
        <v>0.36</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74" t="s">
        <v>765</v>
      </c>
      <c r="D83" s="275"/>
      <c r="E83" s="275"/>
      <c r="F83" s="275"/>
      <c r="G83" s="275"/>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678</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996</v>
      </c>
      <c r="D84" s="197"/>
      <c r="E84" s="198">
        <v>0.75</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x14ac:dyDescent="0.2">
      <c r="A85" s="171">
        <v>21</v>
      </c>
      <c r="B85" s="172" t="s">
        <v>763</v>
      </c>
      <c r="C85" s="188" t="s">
        <v>764</v>
      </c>
      <c r="D85" s="173" t="s">
        <v>404</v>
      </c>
      <c r="E85" s="174">
        <v>2.7</v>
      </c>
      <c r="F85" s="175"/>
      <c r="G85" s="176">
        <f>ROUND(E85*F85,2)</f>
        <v>0</v>
      </c>
      <c r="H85" s="175"/>
      <c r="I85" s="176">
        <f>ROUND(E85*H85,2)</f>
        <v>0</v>
      </c>
      <c r="J85" s="175"/>
      <c r="K85" s="176">
        <f>ROUND(E85*J85,2)</f>
        <v>0</v>
      </c>
      <c r="L85" s="176">
        <v>15</v>
      </c>
      <c r="M85" s="176">
        <f>G85*(1+L85/100)</f>
        <v>0</v>
      </c>
      <c r="N85" s="176">
        <v>5.4000000000000001E-4</v>
      </c>
      <c r="O85" s="176">
        <f>ROUND(E85*N85,2)</f>
        <v>0</v>
      </c>
      <c r="P85" s="176">
        <v>0.18000000000000002</v>
      </c>
      <c r="Q85" s="176">
        <f>ROUND(E85*P85,2)</f>
        <v>0.49</v>
      </c>
      <c r="R85" s="176" t="s">
        <v>749</v>
      </c>
      <c r="S85" s="176" t="s">
        <v>296</v>
      </c>
      <c r="T85" s="177" t="s">
        <v>296</v>
      </c>
      <c r="U85" s="162">
        <v>0.30900000000000005</v>
      </c>
      <c r="V85" s="162">
        <f>ROUND(E85*U85,2)</f>
        <v>0.83</v>
      </c>
      <c r="W85" s="162"/>
      <c r="X85" s="152"/>
      <c r="Y85" s="152"/>
      <c r="Z85" s="152"/>
      <c r="AA85" s="152"/>
      <c r="AB85" s="152"/>
      <c r="AC85" s="152"/>
      <c r="AD85" s="152"/>
      <c r="AE85" s="152"/>
      <c r="AF85" s="152"/>
      <c r="AG85" s="152" t="s">
        <v>324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4" t="s">
        <v>765</v>
      </c>
      <c r="D86" s="275"/>
      <c r="E86" s="275"/>
      <c r="F86" s="275"/>
      <c r="G86" s="275"/>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678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959</v>
      </c>
      <c r="D87" s="197"/>
      <c r="E87" s="198">
        <v>2.7</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2.5" outlineLevel="1" x14ac:dyDescent="0.2">
      <c r="A88" s="171">
        <v>22</v>
      </c>
      <c r="B88" s="172" t="s">
        <v>768</v>
      </c>
      <c r="C88" s="188" t="s">
        <v>769</v>
      </c>
      <c r="D88" s="173" t="s">
        <v>404</v>
      </c>
      <c r="E88" s="174">
        <v>9.3000000000000007</v>
      </c>
      <c r="F88" s="175"/>
      <c r="G88" s="176">
        <f>ROUND(E88*F88,2)</f>
        <v>0</v>
      </c>
      <c r="H88" s="175"/>
      <c r="I88" s="176">
        <f>ROUND(E88*H88,2)</f>
        <v>0</v>
      </c>
      <c r="J88" s="175"/>
      <c r="K88" s="176">
        <f>ROUND(E88*J88,2)</f>
        <v>0</v>
      </c>
      <c r="L88" s="176">
        <v>15</v>
      </c>
      <c r="M88" s="176">
        <f>G88*(1+L88/100)</f>
        <v>0</v>
      </c>
      <c r="N88" s="176">
        <v>0</v>
      </c>
      <c r="O88" s="176">
        <f>ROUND(E88*N88,2)</f>
        <v>0</v>
      </c>
      <c r="P88" s="176">
        <v>6.8000000000000005E-2</v>
      </c>
      <c r="Q88" s="176">
        <f>ROUND(E88*P88,2)</f>
        <v>0.63</v>
      </c>
      <c r="R88" s="176" t="s">
        <v>749</v>
      </c>
      <c r="S88" s="176" t="s">
        <v>296</v>
      </c>
      <c r="T88" s="177" t="s">
        <v>296</v>
      </c>
      <c r="U88" s="162">
        <v>0.30000000000000004</v>
      </c>
      <c r="V88" s="162">
        <f>ROUND(E88*U88,2)</f>
        <v>2.79</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4" t="s">
        <v>770</v>
      </c>
      <c r="D89" s="275"/>
      <c r="E89" s="275"/>
      <c r="F89" s="275"/>
      <c r="G89" s="27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678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771</v>
      </c>
      <c r="D90" s="197"/>
      <c r="E90" s="198">
        <v>10.200000000000001</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772</v>
      </c>
      <c r="D91" s="197"/>
      <c r="E91" s="198">
        <v>-0.89999999999999991</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78">
        <v>23</v>
      </c>
      <c r="B92" s="179" t="s">
        <v>773</v>
      </c>
      <c r="C92" s="187" t="s">
        <v>774</v>
      </c>
      <c r="D92" s="180" t="s">
        <v>366</v>
      </c>
      <c r="E92" s="181">
        <v>1</v>
      </c>
      <c r="F92" s="182"/>
      <c r="G92" s="183">
        <f>ROUND(E92*F92,2)</f>
        <v>0</v>
      </c>
      <c r="H92" s="182"/>
      <c r="I92" s="183">
        <f>ROUND(E92*H92,2)</f>
        <v>0</v>
      </c>
      <c r="J92" s="182"/>
      <c r="K92" s="183">
        <f>ROUND(E92*J92,2)</f>
        <v>0</v>
      </c>
      <c r="L92" s="183">
        <v>15</v>
      </c>
      <c r="M92" s="183">
        <f>G92*(1+L92/100)</f>
        <v>0</v>
      </c>
      <c r="N92" s="183">
        <v>0</v>
      </c>
      <c r="O92" s="183">
        <f>ROUND(E92*N92,2)</f>
        <v>0</v>
      </c>
      <c r="P92" s="183">
        <v>9.0000000000000011E-3</v>
      </c>
      <c r="Q92" s="183">
        <f>ROUND(E92*P92,2)</f>
        <v>0.01</v>
      </c>
      <c r="R92" s="183"/>
      <c r="S92" s="183" t="s">
        <v>311</v>
      </c>
      <c r="T92" s="184" t="s">
        <v>296</v>
      </c>
      <c r="U92" s="162">
        <v>0.11700000000000001</v>
      </c>
      <c r="V92" s="162">
        <f>ROUND(E92*U92,2)</f>
        <v>0.12</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24</v>
      </c>
      <c r="B93" s="172" t="s">
        <v>775</v>
      </c>
      <c r="C93" s="188" t="s">
        <v>776</v>
      </c>
      <c r="D93" s="173" t="s">
        <v>777</v>
      </c>
      <c r="E93" s="174">
        <v>15</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778</v>
      </c>
      <c r="S93" s="176" t="s">
        <v>296</v>
      </c>
      <c r="T93" s="177" t="s">
        <v>779</v>
      </c>
      <c r="U93" s="162">
        <v>1</v>
      </c>
      <c r="V93" s="162">
        <f>ROUND(E93*U93,2)</f>
        <v>15</v>
      </c>
      <c r="W93" s="162"/>
      <c r="X93" s="152"/>
      <c r="Y93" s="152"/>
      <c r="Z93" s="152"/>
      <c r="AA93" s="152"/>
      <c r="AB93" s="152"/>
      <c r="AC93" s="152"/>
      <c r="AD93" s="152"/>
      <c r="AE93" s="152"/>
      <c r="AF93" s="152"/>
      <c r="AG93" s="152" t="s">
        <v>780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2" t="s">
        <v>781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0" t="s">
        <v>782</v>
      </c>
      <c r="D95" s="271"/>
      <c r="E95" s="271"/>
      <c r="F95" s="271"/>
      <c r="G95" s="271"/>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329</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0" t="s">
        <v>783</v>
      </c>
      <c r="D96" s="271"/>
      <c r="E96" s="271"/>
      <c r="F96" s="271"/>
      <c r="G96" s="271"/>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329</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x14ac:dyDescent="0.2">
      <c r="A97" s="165" t="s">
        <v>291</v>
      </c>
      <c r="B97" s="166" t="s">
        <v>236</v>
      </c>
      <c r="C97" s="186" t="s">
        <v>237</v>
      </c>
      <c r="D97" s="167"/>
      <c r="E97" s="168"/>
      <c r="F97" s="169"/>
      <c r="G97" s="169">
        <f>SUMIF(AG98:AG99,"&lt;&gt;NOR",G98:G99)</f>
        <v>0</v>
      </c>
      <c r="H97" s="169"/>
      <c r="I97" s="169">
        <f>SUM(I98:I99)</f>
        <v>0</v>
      </c>
      <c r="J97" s="169"/>
      <c r="K97" s="169">
        <f>SUM(K98:K99)</f>
        <v>0</v>
      </c>
      <c r="L97" s="169"/>
      <c r="M97" s="169">
        <f>SUM(M98:M99)</f>
        <v>0</v>
      </c>
      <c r="N97" s="169"/>
      <c r="O97" s="169">
        <f>SUM(O98:O99)</f>
        <v>0</v>
      </c>
      <c r="P97" s="169"/>
      <c r="Q97" s="169">
        <f>SUM(Q98:Q99)</f>
        <v>0</v>
      </c>
      <c r="R97" s="169"/>
      <c r="S97" s="169"/>
      <c r="T97" s="170"/>
      <c r="U97" s="164"/>
      <c r="V97" s="164">
        <f>SUM(V98:V99)</f>
        <v>0.92</v>
      </c>
      <c r="W97" s="164"/>
      <c r="AG97" t="s">
        <v>292</v>
      </c>
    </row>
    <row r="98" spans="1:60" ht="33.75" outlineLevel="1" x14ac:dyDescent="0.2">
      <c r="A98" s="171">
        <v>25</v>
      </c>
      <c r="B98" s="172" t="s">
        <v>784</v>
      </c>
      <c r="C98" s="188" t="s">
        <v>785</v>
      </c>
      <c r="D98" s="173" t="s">
        <v>396</v>
      </c>
      <c r="E98" s="174">
        <v>0.98191000000000006</v>
      </c>
      <c r="F98" s="175"/>
      <c r="G98" s="176">
        <f>ROUND(E98*F98,2)</f>
        <v>0</v>
      </c>
      <c r="H98" s="175"/>
      <c r="I98" s="176">
        <f>ROUND(E98*H98,2)</f>
        <v>0</v>
      </c>
      <c r="J98" s="175"/>
      <c r="K98" s="176">
        <f>ROUND(E98*J98,2)</f>
        <v>0</v>
      </c>
      <c r="L98" s="176">
        <v>15</v>
      </c>
      <c r="M98" s="176">
        <f>G98*(1+L98/100)</f>
        <v>0</v>
      </c>
      <c r="N98" s="176">
        <v>0</v>
      </c>
      <c r="O98" s="176">
        <f>ROUND(E98*N98,2)</f>
        <v>0</v>
      </c>
      <c r="P98" s="176">
        <v>0</v>
      </c>
      <c r="Q98" s="176">
        <f>ROUND(E98*P98,2)</f>
        <v>0</v>
      </c>
      <c r="R98" s="176" t="s">
        <v>676</v>
      </c>
      <c r="S98" s="176" t="s">
        <v>296</v>
      </c>
      <c r="T98" s="177" t="s">
        <v>296</v>
      </c>
      <c r="U98" s="162">
        <v>0.9385</v>
      </c>
      <c r="V98" s="162">
        <f>ROUND(E98*U98,2)</f>
        <v>0.92</v>
      </c>
      <c r="W98" s="162"/>
      <c r="X98" s="152"/>
      <c r="Y98" s="152"/>
      <c r="Z98" s="152"/>
      <c r="AA98" s="152"/>
      <c r="AB98" s="152"/>
      <c r="AC98" s="152"/>
      <c r="AD98" s="152"/>
      <c r="AE98" s="152"/>
      <c r="AF98" s="152"/>
      <c r="AG98" s="152" t="s">
        <v>786</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4" t="s">
        <v>787</v>
      </c>
      <c r="D99" s="275"/>
      <c r="E99" s="275"/>
      <c r="F99" s="275"/>
      <c r="G99" s="275"/>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678</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238</v>
      </c>
      <c r="C100" s="186" t="s">
        <v>239</v>
      </c>
      <c r="D100" s="167"/>
      <c r="E100" s="168"/>
      <c r="F100" s="169"/>
      <c r="G100" s="169">
        <f>SUMIF(AG101:AG114,"&lt;&gt;NOR",G101:G114)</f>
        <v>0</v>
      </c>
      <c r="H100" s="169"/>
      <c r="I100" s="169">
        <f>SUM(I101:I114)</f>
        <v>0</v>
      </c>
      <c r="J100" s="169"/>
      <c r="K100" s="169">
        <f>SUM(K101:K114)</f>
        <v>0</v>
      </c>
      <c r="L100" s="169"/>
      <c r="M100" s="169">
        <f>SUM(M101:M114)</f>
        <v>0</v>
      </c>
      <c r="N100" s="169"/>
      <c r="O100" s="169">
        <f>SUM(O101:O114)</f>
        <v>0.04</v>
      </c>
      <c r="P100" s="169"/>
      <c r="Q100" s="169">
        <f>SUM(Q101:Q114)</f>
        <v>0</v>
      </c>
      <c r="R100" s="169"/>
      <c r="S100" s="169"/>
      <c r="T100" s="170"/>
      <c r="U100" s="164"/>
      <c r="V100" s="164">
        <f>SUM(V101:V114)</f>
        <v>7.57</v>
      </c>
      <c r="W100" s="164"/>
      <c r="AG100" t="s">
        <v>292</v>
      </c>
    </row>
    <row r="101" spans="1:60" outlineLevel="1" x14ac:dyDescent="0.2">
      <c r="A101" s="171">
        <v>26</v>
      </c>
      <c r="B101" s="172" t="s">
        <v>788</v>
      </c>
      <c r="C101" s="188" t="s">
        <v>789</v>
      </c>
      <c r="D101" s="173" t="s">
        <v>404</v>
      </c>
      <c r="E101" s="174">
        <v>9.99</v>
      </c>
      <c r="F101" s="175"/>
      <c r="G101" s="176">
        <f>ROUND(E101*F101,2)</f>
        <v>0</v>
      </c>
      <c r="H101" s="175"/>
      <c r="I101" s="176">
        <f>ROUND(E101*H101,2)</f>
        <v>0</v>
      </c>
      <c r="J101" s="175"/>
      <c r="K101" s="176">
        <f>ROUND(E101*J101,2)</f>
        <v>0</v>
      </c>
      <c r="L101" s="176">
        <v>15</v>
      </c>
      <c r="M101" s="176">
        <f>G101*(1+L101/100)</f>
        <v>0</v>
      </c>
      <c r="N101" s="176">
        <v>3.6800000000000001E-3</v>
      </c>
      <c r="O101" s="176">
        <f>ROUND(E101*N101,2)</f>
        <v>0.04</v>
      </c>
      <c r="P101" s="176">
        <v>0</v>
      </c>
      <c r="Q101" s="176">
        <f>ROUND(E101*P101,2)</f>
        <v>0</v>
      </c>
      <c r="R101" s="176" t="s">
        <v>790</v>
      </c>
      <c r="S101" s="176" t="s">
        <v>296</v>
      </c>
      <c r="T101" s="177" t="s">
        <v>296</v>
      </c>
      <c r="U101" s="162">
        <v>0.38500000000000001</v>
      </c>
      <c r="V101" s="162">
        <f>ROUND(E101*U101,2)</f>
        <v>3.85</v>
      </c>
      <c r="W101" s="162"/>
      <c r="X101" s="152"/>
      <c r="Y101" s="152"/>
      <c r="Z101" s="152"/>
      <c r="AA101" s="152"/>
      <c r="AB101" s="152"/>
      <c r="AC101" s="152"/>
      <c r="AD101" s="152"/>
      <c r="AE101" s="152"/>
      <c r="AF101" s="152"/>
      <c r="AG101" s="152" t="s">
        <v>324</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791</v>
      </c>
      <c r="D102" s="197"/>
      <c r="E102" s="198"/>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792</v>
      </c>
      <c r="D103" s="197"/>
      <c r="E103" s="198">
        <v>1.125</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59"/>
      <c r="B104" s="160"/>
      <c r="C104" s="204" t="s">
        <v>793</v>
      </c>
      <c r="D104" s="197"/>
      <c r="E104" s="198">
        <v>2.5500000000000003</v>
      </c>
      <c r="F104" s="162"/>
      <c r="G104" s="162"/>
      <c r="H104" s="162"/>
      <c r="I104" s="162"/>
      <c r="J104" s="162"/>
      <c r="K104" s="162"/>
      <c r="L104" s="162"/>
      <c r="M104" s="162"/>
      <c r="N104" s="162"/>
      <c r="O104" s="162"/>
      <c r="P104" s="162"/>
      <c r="Q104" s="162"/>
      <c r="R104" s="162"/>
      <c r="S104" s="162"/>
      <c r="T104" s="162"/>
      <c r="U104" s="162"/>
      <c r="V104" s="162"/>
      <c r="W104" s="162"/>
      <c r="X104" s="152"/>
      <c r="Y104" s="152"/>
      <c r="Z104" s="152"/>
      <c r="AA104" s="152"/>
      <c r="AB104" s="152"/>
      <c r="AC104" s="152"/>
      <c r="AD104" s="152"/>
      <c r="AE104" s="152"/>
      <c r="AF104" s="152"/>
      <c r="AG104" s="152" t="s">
        <v>680</v>
      </c>
      <c r="AH104" s="152">
        <v>0</v>
      </c>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794</v>
      </c>
      <c r="D105" s="197"/>
      <c r="E105" s="198">
        <v>4.83</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795</v>
      </c>
      <c r="D106" s="197"/>
      <c r="E106" s="198">
        <v>0.93</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796</v>
      </c>
      <c r="D107" s="197"/>
      <c r="E107" s="198">
        <v>0.55500000000000005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78">
        <v>27</v>
      </c>
      <c r="B108" s="179" t="s">
        <v>797</v>
      </c>
      <c r="C108" s="187" t="s">
        <v>798</v>
      </c>
      <c r="D108" s="180" t="s">
        <v>366</v>
      </c>
      <c r="E108" s="181">
        <v>1</v>
      </c>
      <c r="F108" s="182"/>
      <c r="G108" s="183">
        <f>ROUND(E108*F108,2)</f>
        <v>0</v>
      </c>
      <c r="H108" s="182"/>
      <c r="I108" s="183">
        <f>ROUND(E108*H108,2)</f>
        <v>0</v>
      </c>
      <c r="J108" s="182"/>
      <c r="K108" s="183">
        <f>ROUND(E108*J108,2)</f>
        <v>0</v>
      </c>
      <c r="L108" s="183">
        <v>15</v>
      </c>
      <c r="M108" s="183">
        <f>G108*(1+L108/100)</f>
        <v>0</v>
      </c>
      <c r="N108" s="183">
        <v>1.6000000000000001E-4</v>
      </c>
      <c r="O108" s="183">
        <f>ROUND(E108*N108,2)</f>
        <v>0</v>
      </c>
      <c r="P108" s="183">
        <v>0</v>
      </c>
      <c r="Q108" s="183">
        <f>ROUND(E108*P108,2)</f>
        <v>0</v>
      </c>
      <c r="R108" s="183" t="s">
        <v>790</v>
      </c>
      <c r="S108" s="183" t="s">
        <v>296</v>
      </c>
      <c r="T108" s="184" t="s">
        <v>296</v>
      </c>
      <c r="U108" s="162">
        <v>0.1</v>
      </c>
      <c r="V108" s="162">
        <f>ROUND(E108*U108,2)</f>
        <v>0.1</v>
      </c>
      <c r="W108" s="162"/>
      <c r="X108" s="152"/>
      <c r="Y108" s="152"/>
      <c r="Z108" s="152"/>
      <c r="AA108" s="152"/>
      <c r="AB108" s="152"/>
      <c r="AC108" s="152"/>
      <c r="AD108" s="152"/>
      <c r="AE108" s="152"/>
      <c r="AF108" s="152"/>
      <c r="AG108" s="152" t="s">
        <v>324</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28</v>
      </c>
      <c r="B109" s="179" t="s">
        <v>799</v>
      </c>
      <c r="C109" s="187" t="s">
        <v>800</v>
      </c>
      <c r="D109" s="180" t="s">
        <v>366</v>
      </c>
      <c r="E109" s="181">
        <v>11</v>
      </c>
      <c r="F109" s="182"/>
      <c r="G109" s="183">
        <f>ROUND(E109*F109,2)</f>
        <v>0</v>
      </c>
      <c r="H109" s="182"/>
      <c r="I109" s="183">
        <f>ROUND(E109*H109,2)</f>
        <v>0</v>
      </c>
      <c r="J109" s="182"/>
      <c r="K109" s="183">
        <f>ROUND(E109*J109,2)</f>
        <v>0</v>
      </c>
      <c r="L109" s="183">
        <v>15</v>
      </c>
      <c r="M109" s="183">
        <f>G109*(1+L109/100)</f>
        <v>0</v>
      </c>
      <c r="N109" s="183">
        <v>1.7000000000000001E-4</v>
      </c>
      <c r="O109" s="183">
        <f>ROUND(E109*N109,2)</f>
        <v>0</v>
      </c>
      <c r="P109" s="183">
        <v>0</v>
      </c>
      <c r="Q109" s="183">
        <f>ROUND(E109*P109,2)</f>
        <v>0</v>
      </c>
      <c r="R109" s="183" t="s">
        <v>790</v>
      </c>
      <c r="S109" s="183" t="s">
        <v>296</v>
      </c>
      <c r="T109" s="184" t="s">
        <v>296</v>
      </c>
      <c r="U109" s="162">
        <v>0.1</v>
      </c>
      <c r="V109" s="162">
        <f>ROUND(E109*U109,2)</f>
        <v>1.1000000000000001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1">
        <v>29</v>
      </c>
      <c r="B110" s="172" t="s">
        <v>801</v>
      </c>
      <c r="C110" s="188" t="s">
        <v>802</v>
      </c>
      <c r="D110" s="173" t="s">
        <v>332</v>
      </c>
      <c r="E110" s="174">
        <v>12.600000000000001</v>
      </c>
      <c r="F110" s="175"/>
      <c r="G110" s="176">
        <f>ROUND(E110*F110,2)</f>
        <v>0</v>
      </c>
      <c r="H110" s="175"/>
      <c r="I110" s="176">
        <f>ROUND(E110*H110,2)</f>
        <v>0</v>
      </c>
      <c r="J110" s="175"/>
      <c r="K110" s="176">
        <f>ROUND(E110*J110,2)</f>
        <v>0</v>
      </c>
      <c r="L110" s="176">
        <v>15</v>
      </c>
      <c r="M110" s="176">
        <f>G110*(1+L110/100)</f>
        <v>0</v>
      </c>
      <c r="N110" s="176">
        <v>1.1E-4</v>
      </c>
      <c r="O110" s="176">
        <f>ROUND(E110*N110,2)</f>
        <v>0</v>
      </c>
      <c r="P110" s="176">
        <v>0</v>
      </c>
      <c r="Q110" s="176">
        <f>ROUND(E110*P110,2)</f>
        <v>0</v>
      </c>
      <c r="R110" s="176" t="s">
        <v>790</v>
      </c>
      <c r="S110" s="176" t="s">
        <v>296</v>
      </c>
      <c r="T110" s="177" t="s">
        <v>296</v>
      </c>
      <c r="U110" s="162">
        <v>0.2</v>
      </c>
      <c r="V110" s="162">
        <f>ROUND(E110*U110,2)</f>
        <v>2.52</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803</v>
      </c>
      <c r="D111" s="197"/>
      <c r="E111" s="198">
        <v>8.3000000000000007</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804</v>
      </c>
      <c r="D112" s="197"/>
      <c r="E112" s="198">
        <v>4.3000000000000007</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30</v>
      </c>
      <c r="B113" s="160" t="s">
        <v>805</v>
      </c>
      <c r="C113" s="208" t="s">
        <v>806</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790</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807</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246</v>
      </c>
      <c r="C115" s="186" t="s">
        <v>247</v>
      </c>
      <c r="D115" s="167"/>
      <c r="E115" s="168"/>
      <c r="F115" s="169"/>
      <c r="G115" s="169">
        <f>SUMIF(AG116:AG118,"&lt;&gt;NOR",G116:G118)</f>
        <v>0</v>
      </c>
      <c r="H115" s="169"/>
      <c r="I115" s="169">
        <f>SUM(I116:I118)</f>
        <v>0</v>
      </c>
      <c r="J115" s="169"/>
      <c r="K115" s="169">
        <f>SUM(K116:K118)</f>
        <v>0</v>
      </c>
      <c r="L115" s="169"/>
      <c r="M115" s="169">
        <f>SUM(M116:M118)</f>
        <v>0</v>
      </c>
      <c r="N115" s="169"/>
      <c r="O115" s="169">
        <f>SUM(O116:O118)</f>
        <v>0</v>
      </c>
      <c r="P115" s="169"/>
      <c r="Q115" s="169">
        <f>SUM(Q116:Q118)</f>
        <v>0</v>
      </c>
      <c r="R115" s="169"/>
      <c r="S115" s="169"/>
      <c r="T115" s="170"/>
      <c r="U115" s="164"/>
      <c r="V115" s="164">
        <f>SUM(V116:V118)</f>
        <v>0.2</v>
      </c>
      <c r="W115" s="164"/>
      <c r="AG115" t="s">
        <v>292</v>
      </c>
    </row>
    <row r="116" spans="1:60" outlineLevel="1" x14ac:dyDescent="0.2">
      <c r="A116" s="171">
        <v>31</v>
      </c>
      <c r="B116" s="172" t="s">
        <v>808</v>
      </c>
      <c r="C116" s="188" t="s">
        <v>809</v>
      </c>
      <c r="D116" s="173" t="s">
        <v>366</v>
      </c>
      <c r="E116" s="174">
        <v>1</v>
      </c>
      <c r="F116" s="175"/>
      <c r="G116" s="176">
        <f>ROUND(E116*F116,2)</f>
        <v>0</v>
      </c>
      <c r="H116" s="175"/>
      <c r="I116" s="176">
        <f>ROUND(E116*H116,2)</f>
        <v>0</v>
      </c>
      <c r="J116" s="175"/>
      <c r="K116" s="176">
        <f>ROUND(E116*J116,2)</f>
        <v>0</v>
      </c>
      <c r="L116" s="176">
        <v>15</v>
      </c>
      <c r="M116" s="176">
        <f>G116*(1+L116/100)</f>
        <v>0</v>
      </c>
      <c r="N116" s="176">
        <v>0</v>
      </c>
      <c r="O116" s="176">
        <f>ROUND(E116*N116,2)</f>
        <v>0</v>
      </c>
      <c r="P116" s="176">
        <v>1E-3</v>
      </c>
      <c r="Q116" s="176">
        <f>ROUND(E116*P116,2)</f>
        <v>0</v>
      </c>
      <c r="R116" s="176"/>
      <c r="S116" s="176" t="s">
        <v>311</v>
      </c>
      <c r="T116" s="177" t="s">
        <v>296</v>
      </c>
      <c r="U116" s="162">
        <v>0.2</v>
      </c>
      <c r="V116" s="162">
        <f>ROUND(E116*U116,2)</f>
        <v>0.2</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32</v>
      </c>
      <c r="B117" s="160" t="s">
        <v>810</v>
      </c>
      <c r="C117" s="208" t="s">
        <v>811</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812</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813</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248</v>
      </c>
      <c r="C119" s="186" t="s">
        <v>249</v>
      </c>
      <c r="D119" s="167"/>
      <c r="E119" s="168"/>
      <c r="F119" s="169"/>
      <c r="G119" s="169">
        <f>SUMIF(AG120:AG133,"&lt;&gt;NOR",G120:G133)</f>
        <v>0</v>
      </c>
      <c r="H119" s="169"/>
      <c r="I119" s="169">
        <f>SUM(I120:I133)</f>
        <v>0</v>
      </c>
      <c r="J119" s="169"/>
      <c r="K119" s="169">
        <f>SUM(K120:K133)</f>
        <v>0</v>
      </c>
      <c r="L119" s="169"/>
      <c r="M119" s="169">
        <f>SUM(M120:M133)</f>
        <v>0</v>
      </c>
      <c r="N119" s="169"/>
      <c r="O119" s="169">
        <f>SUM(O120:O133)</f>
        <v>0.02</v>
      </c>
      <c r="P119" s="169"/>
      <c r="Q119" s="169">
        <f>SUM(Q120:Q133)</f>
        <v>0</v>
      </c>
      <c r="R119" s="169"/>
      <c r="S119" s="169"/>
      <c r="T119" s="170"/>
      <c r="U119" s="164"/>
      <c r="V119" s="164">
        <f>SUM(V120:V133)</f>
        <v>3.56</v>
      </c>
      <c r="W119" s="164"/>
      <c r="AG119" t="s">
        <v>292</v>
      </c>
    </row>
    <row r="120" spans="1:60" ht="22.5" outlineLevel="1" x14ac:dyDescent="0.2">
      <c r="A120" s="171">
        <v>33</v>
      </c>
      <c r="B120" s="172" t="s">
        <v>814</v>
      </c>
      <c r="C120" s="188" t="s">
        <v>815</v>
      </c>
      <c r="D120" s="173" t="s">
        <v>404</v>
      </c>
      <c r="E120" s="174">
        <v>3.6750000000000003</v>
      </c>
      <c r="F120" s="175"/>
      <c r="G120" s="176">
        <f>ROUND(E120*F120,2)</f>
        <v>0</v>
      </c>
      <c r="H120" s="175"/>
      <c r="I120" s="176">
        <f>ROUND(E120*H120,2)</f>
        <v>0</v>
      </c>
      <c r="J120" s="175"/>
      <c r="K120" s="176">
        <f>ROUND(E120*J120,2)</f>
        <v>0</v>
      </c>
      <c r="L120" s="176">
        <v>15</v>
      </c>
      <c r="M120" s="176">
        <f>G120*(1+L120/100)</f>
        <v>0</v>
      </c>
      <c r="N120" s="176">
        <v>4.8300000000000001E-3</v>
      </c>
      <c r="O120" s="176">
        <f>ROUND(E120*N120,2)</f>
        <v>0.02</v>
      </c>
      <c r="P120" s="176">
        <v>0</v>
      </c>
      <c r="Q120" s="176">
        <f>ROUND(E120*P120,2)</f>
        <v>0</v>
      </c>
      <c r="R120" s="176" t="s">
        <v>816</v>
      </c>
      <c r="S120" s="176" t="s">
        <v>296</v>
      </c>
      <c r="T120" s="177" t="s">
        <v>296</v>
      </c>
      <c r="U120" s="162">
        <v>0.97000000000000008</v>
      </c>
      <c r="V120" s="162">
        <f>ROUND(E120*U120,2)</f>
        <v>3.56</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33.75" outlineLevel="1" x14ac:dyDescent="0.2">
      <c r="A121" s="159"/>
      <c r="B121" s="160"/>
      <c r="C121" s="272" t="s">
        <v>817</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95" t="str">
        <f>C121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1" s="152"/>
      <c r="BC121" s="152"/>
      <c r="BD121" s="152"/>
      <c r="BE121" s="152"/>
      <c r="BF121" s="152"/>
      <c r="BG121" s="152"/>
      <c r="BH121" s="152"/>
    </row>
    <row r="122" spans="1:60" outlineLevel="1" x14ac:dyDescent="0.2">
      <c r="A122" s="159"/>
      <c r="B122" s="160"/>
      <c r="C122" s="204" t="s">
        <v>792</v>
      </c>
      <c r="D122" s="197"/>
      <c r="E122" s="198">
        <v>1.125</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4" t="s">
        <v>793</v>
      </c>
      <c r="D123" s="197"/>
      <c r="E123" s="198">
        <v>2.5500000000000003</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71">
        <v>34</v>
      </c>
      <c r="B124" s="172" t="s">
        <v>818</v>
      </c>
      <c r="C124" s="188" t="s">
        <v>819</v>
      </c>
      <c r="D124" s="173" t="s">
        <v>404</v>
      </c>
      <c r="E124" s="174">
        <v>4.0425000000000004</v>
      </c>
      <c r="F124" s="175"/>
      <c r="G124" s="176">
        <f>ROUND(E124*F124,2)</f>
        <v>0</v>
      </c>
      <c r="H124" s="175"/>
      <c r="I124" s="176">
        <f>ROUND(E124*H124,2)</f>
        <v>0</v>
      </c>
      <c r="J124" s="175"/>
      <c r="K124" s="176">
        <f>ROUND(E124*J124,2)</f>
        <v>0</v>
      </c>
      <c r="L124" s="176">
        <v>15</v>
      </c>
      <c r="M124" s="176">
        <f>G124*(1+L124/100)</f>
        <v>0</v>
      </c>
      <c r="N124" s="176">
        <v>0</v>
      </c>
      <c r="O124" s="176">
        <f>ROUND(E124*N124,2)</f>
        <v>0</v>
      </c>
      <c r="P124" s="176">
        <v>0</v>
      </c>
      <c r="Q124" s="176">
        <f>ROUND(E124*P124,2)</f>
        <v>0</v>
      </c>
      <c r="R124" s="176"/>
      <c r="S124" s="176" t="s">
        <v>311</v>
      </c>
      <c r="T124" s="177" t="s">
        <v>297</v>
      </c>
      <c r="U124" s="162">
        <v>0</v>
      </c>
      <c r="V124" s="162">
        <f>ROUND(E124*U124,2)</f>
        <v>0</v>
      </c>
      <c r="W124" s="162"/>
      <c r="X124" s="152"/>
      <c r="Y124" s="152"/>
      <c r="Z124" s="152"/>
      <c r="AA124" s="152"/>
      <c r="AB124" s="152"/>
      <c r="AC124" s="152"/>
      <c r="AD124" s="152"/>
      <c r="AE124" s="152"/>
      <c r="AF124" s="152"/>
      <c r="AG124" s="152" t="s">
        <v>664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2" t="s">
        <v>820</v>
      </c>
      <c r="D125" s="273"/>
      <c r="E125" s="273"/>
      <c r="F125" s="273"/>
      <c r="G125" s="273"/>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5" t="s">
        <v>713</v>
      </c>
      <c r="D126" s="199"/>
      <c r="E126" s="200"/>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6" t="s">
        <v>821</v>
      </c>
      <c r="D127" s="199"/>
      <c r="E127" s="200">
        <v>1.125</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2</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06" t="s">
        <v>822</v>
      </c>
      <c r="D128" s="199"/>
      <c r="E128" s="200">
        <v>2.5500000000000003</v>
      </c>
      <c r="F128" s="162"/>
      <c r="G128" s="162"/>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680</v>
      </c>
      <c r="AH128" s="152">
        <v>2</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7" t="s">
        <v>716</v>
      </c>
      <c r="D129" s="201"/>
      <c r="E129" s="202">
        <v>3.6750000000000003</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3</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5" t="s">
        <v>717</v>
      </c>
      <c r="D130" s="199"/>
      <c r="E130" s="200"/>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4" t="s">
        <v>823</v>
      </c>
      <c r="D131" s="197"/>
      <c r="E131" s="198">
        <v>4.0425000000000004</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v>35</v>
      </c>
      <c r="B132" s="160" t="s">
        <v>824</v>
      </c>
      <c r="C132" s="208" t="s">
        <v>825</v>
      </c>
      <c r="D132" s="161" t="s">
        <v>0</v>
      </c>
      <c r="E132" s="203"/>
      <c r="F132" s="163"/>
      <c r="G132" s="162">
        <f>ROUND(E132*F132,2)</f>
        <v>0</v>
      </c>
      <c r="H132" s="163"/>
      <c r="I132" s="162">
        <f>ROUND(E132*H132,2)</f>
        <v>0</v>
      </c>
      <c r="J132" s="163"/>
      <c r="K132" s="162">
        <f>ROUND(E132*J132,2)</f>
        <v>0</v>
      </c>
      <c r="L132" s="162">
        <v>15</v>
      </c>
      <c r="M132" s="162">
        <f>G132*(1+L132/100)</f>
        <v>0</v>
      </c>
      <c r="N132" s="162">
        <v>0</v>
      </c>
      <c r="O132" s="162">
        <f>ROUND(E132*N132,2)</f>
        <v>0</v>
      </c>
      <c r="P132" s="162">
        <v>0</v>
      </c>
      <c r="Q132" s="162">
        <f>ROUND(E132*P132,2)</f>
        <v>0</v>
      </c>
      <c r="R132" s="162" t="s">
        <v>816</v>
      </c>
      <c r="S132" s="162" t="s">
        <v>296</v>
      </c>
      <c r="T132" s="162" t="s">
        <v>296</v>
      </c>
      <c r="U132" s="162">
        <v>0</v>
      </c>
      <c r="V132" s="162">
        <f>ROUND(E132*U132,2)</f>
        <v>0</v>
      </c>
      <c r="W132" s="162"/>
      <c r="X132" s="152"/>
      <c r="Y132" s="152"/>
      <c r="Z132" s="152"/>
      <c r="AA132" s="152"/>
      <c r="AB132" s="152"/>
      <c r="AC132" s="152"/>
      <c r="AD132" s="152"/>
      <c r="AE132" s="152"/>
      <c r="AF132" s="152"/>
      <c r="AG132" s="152" t="s">
        <v>786</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76" t="s">
        <v>813</v>
      </c>
      <c r="D133" s="277"/>
      <c r="E133" s="277"/>
      <c r="F133" s="277"/>
      <c r="G133" s="277"/>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678</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x14ac:dyDescent="0.2">
      <c r="A134" s="165" t="s">
        <v>291</v>
      </c>
      <c r="B134" s="166" t="s">
        <v>250</v>
      </c>
      <c r="C134" s="186" t="s">
        <v>251</v>
      </c>
      <c r="D134" s="167"/>
      <c r="E134" s="168"/>
      <c r="F134" s="169"/>
      <c r="G134" s="169">
        <f>SUMIF(AG135:AG137,"&lt;&gt;NOR",G135:G137)</f>
        <v>0</v>
      </c>
      <c r="H134" s="169"/>
      <c r="I134" s="169">
        <f>SUM(I135:I137)</f>
        <v>0</v>
      </c>
      <c r="J134" s="169"/>
      <c r="K134" s="169">
        <f>SUM(K135:K137)</f>
        <v>0</v>
      </c>
      <c r="L134" s="169"/>
      <c r="M134" s="169">
        <f>SUM(M135:M137)</f>
        <v>0</v>
      </c>
      <c r="N134" s="169"/>
      <c r="O134" s="169">
        <f>SUM(O135:O137)</f>
        <v>0</v>
      </c>
      <c r="P134" s="169"/>
      <c r="Q134" s="169">
        <f>SUM(Q135:Q137)</f>
        <v>0</v>
      </c>
      <c r="R134" s="169"/>
      <c r="S134" s="169"/>
      <c r="T134" s="170"/>
      <c r="U134" s="164"/>
      <c r="V134" s="164">
        <f>SUM(V135:V137)</f>
        <v>0.49</v>
      </c>
      <c r="W134" s="164"/>
      <c r="AG134" t="s">
        <v>292</v>
      </c>
    </row>
    <row r="135" spans="1:60" ht="22.5" outlineLevel="1" x14ac:dyDescent="0.2">
      <c r="A135" s="171">
        <v>36</v>
      </c>
      <c r="B135" s="172" t="s">
        <v>826</v>
      </c>
      <c r="C135" s="188" t="s">
        <v>827</v>
      </c>
      <c r="D135" s="173" t="s">
        <v>404</v>
      </c>
      <c r="E135" s="174">
        <v>3.8250000000000002</v>
      </c>
      <c r="F135" s="175"/>
      <c r="G135" s="176">
        <f>ROUND(E135*F135,2)</f>
        <v>0</v>
      </c>
      <c r="H135" s="175"/>
      <c r="I135" s="176">
        <f>ROUND(E135*H135,2)</f>
        <v>0</v>
      </c>
      <c r="J135" s="175"/>
      <c r="K135" s="176">
        <f>ROUND(E135*J135,2)</f>
        <v>0</v>
      </c>
      <c r="L135" s="176">
        <v>15</v>
      </c>
      <c r="M135" s="176">
        <f>G135*(1+L135/100)</f>
        <v>0</v>
      </c>
      <c r="N135" s="176">
        <v>0</v>
      </c>
      <c r="O135" s="176">
        <f>ROUND(E135*N135,2)</f>
        <v>0</v>
      </c>
      <c r="P135" s="176">
        <v>1E-3</v>
      </c>
      <c r="Q135" s="176">
        <f>ROUND(E135*P135,2)</f>
        <v>0</v>
      </c>
      <c r="R135" s="176" t="s">
        <v>828</v>
      </c>
      <c r="S135" s="176" t="s">
        <v>296</v>
      </c>
      <c r="T135" s="177" t="s">
        <v>296</v>
      </c>
      <c r="U135" s="162">
        <v>0.128</v>
      </c>
      <c r="V135" s="162">
        <f>ROUND(E135*U135,2)</f>
        <v>0.49</v>
      </c>
      <c r="W135" s="162"/>
      <c r="X135" s="152"/>
      <c r="Y135" s="152"/>
      <c r="Z135" s="152"/>
      <c r="AA135" s="152"/>
      <c r="AB135" s="152"/>
      <c r="AC135" s="152"/>
      <c r="AD135" s="152"/>
      <c r="AE135" s="152"/>
      <c r="AF135" s="152"/>
      <c r="AG135" s="152" t="s">
        <v>324</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755</v>
      </c>
      <c r="D136" s="197"/>
      <c r="E136" s="198">
        <v>1.125</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756</v>
      </c>
      <c r="D137" s="197"/>
      <c r="E137" s="198">
        <v>2.7</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5" t="s">
        <v>291</v>
      </c>
      <c r="B138" s="166" t="s">
        <v>252</v>
      </c>
      <c r="C138" s="186" t="s">
        <v>253</v>
      </c>
      <c r="D138" s="167"/>
      <c r="E138" s="168"/>
      <c r="F138" s="169"/>
      <c r="G138" s="169">
        <f>SUMIF(AG139:AG151,"&lt;&gt;NOR",G139:G151)</f>
        <v>0</v>
      </c>
      <c r="H138" s="169"/>
      <c r="I138" s="169">
        <f>SUM(I139:I151)</f>
        <v>0</v>
      </c>
      <c r="J138" s="169"/>
      <c r="K138" s="169">
        <f>SUM(K139:K151)</f>
        <v>0</v>
      </c>
      <c r="L138" s="169"/>
      <c r="M138" s="169">
        <f>SUM(M139:M151)</f>
        <v>0</v>
      </c>
      <c r="N138" s="169"/>
      <c r="O138" s="169">
        <f>SUM(O139:O151)</f>
        <v>0.09</v>
      </c>
      <c r="P138" s="169"/>
      <c r="Q138" s="169">
        <f>SUM(Q139:Q151)</f>
        <v>0</v>
      </c>
      <c r="R138" s="169"/>
      <c r="S138" s="169"/>
      <c r="T138" s="170"/>
      <c r="U138" s="164"/>
      <c r="V138" s="164">
        <f>SUM(V139:V151)</f>
        <v>18.670000000000002</v>
      </c>
      <c r="W138" s="164"/>
      <c r="AG138" t="s">
        <v>292</v>
      </c>
    </row>
    <row r="139" spans="1:60" ht="22.5" outlineLevel="1" x14ac:dyDescent="0.2">
      <c r="A139" s="171">
        <v>37</v>
      </c>
      <c r="B139" s="172" t="s">
        <v>829</v>
      </c>
      <c r="C139" s="188" t="s">
        <v>830</v>
      </c>
      <c r="D139" s="173" t="s">
        <v>404</v>
      </c>
      <c r="E139" s="174">
        <v>17.37</v>
      </c>
      <c r="F139" s="175"/>
      <c r="G139" s="176">
        <f>ROUND(E139*F139,2)</f>
        <v>0</v>
      </c>
      <c r="H139" s="175"/>
      <c r="I139" s="176">
        <f>ROUND(E139*H139,2)</f>
        <v>0</v>
      </c>
      <c r="J139" s="175"/>
      <c r="K139" s="176">
        <f>ROUND(E139*J139,2)</f>
        <v>0</v>
      </c>
      <c r="L139" s="176">
        <v>15</v>
      </c>
      <c r="M139" s="176">
        <f>G139*(1+L139/100)</f>
        <v>0</v>
      </c>
      <c r="N139" s="176">
        <v>5.0300000000000006E-3</v>
      </c>
      <c r="O139" s="176">
        <f>ROUND(E139*N139,2)</f>
        <v>0.09</v>
      </c>
      <c r="P139" s="176">
        <v>0</v>
      </c>
      <c r="Q139" s="176">
        <f>ROUND(E139*P139,2)</f>
        <v>0</v>
      </c>
      <c r="R139" s="176" t="s">
        <v>816</v>
      </c>
      <c r="S139" s="176" t="s">
        <v>296</v>
      </c>
      <c r="T139" s="177" t="s">
        <v>296</v>
      </c>
      <c r="U139" s="162">
        <v>1.0746000000000002</v>
      </c>
      <c r="V139" s="162">
        <f>ROUND(E139*U139,2)</f>
        <v>18.670000000000002</v>
      </c>
      <c r="W139" s="162"/>
      <c r="X139" s="152"/>
      <c r="Y139" s="152"/>
      <c r="Z139" s="152"/>
      <c r="AA139" s="152"/>
      <c r="AB139" s="152"/>
      <c r="AC139" s="152"/>
      <c r="AD139" s="152"/>
      <c r="AE139" s="152"/>
      <c r="AF139" s="152"/>
      <c r="AG139" s="152" t="s">
        <v>324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ht="33.75" outlineLevel="1" x14ac:dyDescent="0.2">
      <c r="A140" s="159"/>
      <c r="B140" s="160"/>
      <c r="C140" s="272" t="s">
        <v>940</v>
      </c>
      <c r="D140" s="273"/>
      <c r="E140" s="273"/>
      <c r="F140" s="273"/>
      <c r="G140" s="273"/>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329</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95" t="str">
        <f>C140</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40" s="152"/>
      <c r="BC140" s="152"/>
      <c r="BD140" s="152"/>
      <c r="BE140" s="152"/>
      <c r="BF140" s="152"/>
      <c r="BG140" s="152"/>
      <c r="BH140" s="152"/>
    </row>
    <row r="141" spans="1:60" outlineLevel="1" x14ac:dyDescent="0.2">
      <c r="A141" s="159"/>
      <c r="B141" s="160"/>
      <c r="C141" s="204" t="s">
        <v>832</v>
      </c>
      <c r="D141" s="197"/>
      <c r="E141" s="198">
        <v>5.16</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04" t="s">
        <v>833</v>
      </c>
      <c r="D142" s="197"/>
      <c r="E142" s="198">
        <v>-0.72</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834</v>
      </c>
      <c r="D143" s="197"/>
      <c r="E143" s="198">
        <v>4.83</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835</v>
      </c>
      <c r="D144" s="197"/>
      <c r="E144" s="198">
        <v>9</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836</v>
      </c>
      <c r="D145" s="197"/>
      <c r="E145" s="198">
        <v>-0.89999999999999991</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71">
        <v>38</v>
      </c>
      <c r="B146" s="172" t="s">
        <v>837</v>
      </c>
      <c r="C146" s="188" t="s">
        <v>838</v>
      </c>
      <c r="D146" s="173" t="s">
        <v>332</v>
      </c>
      <c r="E146" s="174">
        <v>0.75</v>
      </c>
      <c r="F146" s="175"/>
      <c r="G146" s="176">
        <f>ROUND(E146*F146,2)</f>
        <v>0</v>
      </c>
      <c r="H146" s="175"/>
      <c r="I146" s="176">
        <f>ROUND(E146*H146,2)</f>
        <v>0</v>
      </c>
      <c r="J146" s="175"/>
      <c r="K146" s="176">
        <f>ROUND(E146*J146,2)</f>
        <v>0</v>
      </c>
      <c r="L146" s="176">
        <v>15</v>
      </c>
      <c r="M146" s="176">
        <f>G146*(1+L146/100)</f>
        <v>0</v>
      </c>
      <c r="N146" s="176">
        <v>2.4400000000000003E-3</v>
      </c>
      <c r="O146" s="176">
        <f>ROUND(E146*N146,2)</f>
        <v>0</v>
      </c>
      <c r="P146" s="176">
        <v>0</v>
      </c>
      <c r="Q146" s="176">
        <f>ROUND(E146*P146,2)</f>
        <v>0</v>
      </c>
      <c r="R146" s="176" t="s">
        <v>839</v>
      </c>
      <c r="S146" s="176" t="s">
        <v>296</v>
      </c>
      <c r="T146" s="177" t="s">
        <v>296</v>
      </c>
      <c r="U146" s="162">
        <v>0</v>
      </c>
      <c r="V146" s="162">
        <f>ROUND(E146*U146,2)</f>
        <v>0</v>
      </c>
      <c r="W146" s="162"/>
      <c r="X146" s="152"/>
      <c r="Y146" s="152"/>
      <c r="Z146" s="152"/>
      <c r="AA146" s="152"/>
      <c r="AB146" s="152"/>
      <c r="AC146" s="152"/>
      <c r="AD146" s="152"/>
      <c r="AE146" s="152"/>
      <c r="AF146" s="152"/>
      <c r="AG146" s="152" t="s">
        <v>840</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4" t="s">
        <v>841</v>
      </c>
      <c r="D147" s="275"/>
      <c r="E147" s="275"/>
      <c r="F147" s="275"/>
      <c r="G147" s="275"/>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678</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842</v>
      </c>
      <c r="D148" s="197"/>
      <c r="E148" s="198">
        <v>0.75</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71">
        <v>39</v>
      </c>
      <c r="B149" s="172" t="s">
        <v>843</v>
      </c>
      <c r="C149" s="188" t="s">
        <v>844</v>
      </c>
      <c r="D149" s="173" t="s">
        <v>404</v>
      </c>
      <c r="E149" s="174">
        <v>18.585900000000002</v>
      </c>
      <c r="F149" s="175"/>
      <c r="G149" s="176">
        <f>ROUND(E149*F149,2)</f>
        <v>0</v>
      </c>
      <c r="H149" s="175"/>
      <c r="I149" s="176">
        <f>ROUND(E149*H149,2)</f>
        <v>0</v>
      </c>
      <c r="J149" s="175"/>
      <c r="K149" s="176">
        <f>ROUND(E149*J149,2)</f>
        <v>0</v>
      </c>
      <c r="L149" s="176">
        <v>15</v>
      </c>
      <c r="M149" s="176">
        <f>G149*(1+L149/100)</f>
        <v>0</v>
      </c>
      <c r="N149" s="176">
        <v>0</v>
      </c>
      <c r="O149" s="176">
        <f>ROUND(E149*N149,2)</f>
        <v>0</v>
      </c>
      <c r="P149" s="176">
        <v>0</v>
      </c>
      <c r="Q149" s="176">
        <f>ROUND(E149*P149,2)</f>
        <v>0</v>
      </c>
      <c r="R149" s="176"/>
      <c r="S149" s="176" t="s">
        <v>311</v>
      </c>
      <c r="T149" s="177" t="s">
        <v>297</v>
      </c>
      <c r="U149" s="162">
        <v>0</v>
      </c>
      <c r="V149" s="162">
        <f>ROUND(E149*U149,2)</f>
        <v>0</v>
      </c>
      <c r="W149" s="162"/>
      <c r="X149" s="152"/>
      <c r="Y149" s="152"/>
      <c r="Z149" s="152"/>
      <c r="AA149" s="152"/>
      <c r="AB149" s="152"/>
      <c r="AC149" s="152"/>
      <c r="AD149" s="152"/>
      <c r="AE149" s="152"/>
      <c r="AF149" s="152"/>
      <c r="AG149" s="152" t="s">
        <v>664</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845</v>
      </c>
      <c r="D150" s="197"/>
      <c r="E150" s="198">
        <v>18.585900000000002</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v>40</v>
      </c>
      <c r="B151" s="160" t="s">
        <v>846</v>
      </c>
      <c r="C151" s="208" t="s">
        <v>847</v>
      </c>
      <c r="D151" s="161" t="s">
        <v>0</v>
      </c>
      <c r="E151" s="203"/>
      <c r="F151" s="163"/>
      <c r="G151" s="162">
        <f>ROUND(E151*F151,2)</f>
        <v>0</v>
      </c>
      <c r="H151" s="163"/>
      <c r="I151" s="162">
        <f>ROUND(E151*H151,2)</f>
        <v>0</v>
      </c>
      <c r="J151" s="163"/>
      <c r="K151" s="162">
        <f>ROUND(E151*J151,2)</f>
        <v>0</v>
      </c>
      <c r="L151" s="162">
        <v>15</v>
      </c>
      <c r="M151" s="162">
        <f>G151*(1+L151/100)</f>
        <v>0</v>
      </c>
      <c r="N151" s="162">
        <v>0</v>
      </c>
      <c r="O151" s="162">
        <f>ROUND(E151*N151,2)</f>
        <v>0</v>
      </c>
      <c r="P151" s="162">
        <v>0</v>
      </c>
      <c r="Q151" s="162">
        <f>ROUND(E151*P151,2)</f>
        <v>0</v>
      </c>
      <c r="R151" s="162" t="s">
        <v>816</v>
      </c>
      <c r="S151" s="162" t="s">
        <v>296</v>
      </c>
      <c r="T151" s="162" t="s">
        <v>296</v>
      </c>
      <c r="U151" s="162">
        <v>0</v>
      </c>
      <c r="V151" s="162">
        <f>ROUND(E151*U151,2)</f>
        <v>0</v>
      </c>
      <c r="W151" s="162"/>
      <c r="X151" s="152"/>
      <c r="Y151" s="152"/>
      <c r="Z151" s="152"/>
      <c r="AA151" s="152"/>
      <c r="AB151" s="152"/>
      <c r="AC151" s="152"/>
      <c r="AD151" s="152"/>
      <c r="AE151" s="152"/>
      <c r="AF151" s="152"/>
      <c r="AG151" s="152" t="s">
        <v>786</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5" t="s">
        <v>291</v>
      </c>
      <c r="B152" s="166" t="s">
        <v>254</v>
      </c>
      <c r="C152" s="186" t="s">
        <v>255</v>
      </c>
      <c r="D152" s="167"/>
      <c r="E152" s="168"/>
      <c r="F152" s="169"/>
      <c r="G152" s="169">
        <f>SUMIF(AG153:AG157,"&lt;&gt;NOR",G153:G157)</f>
        <v>0</v>
      </c>
      <c r="H152" s="169"/>
      <c r="I152" s="169">
        <f>SUM(I153:I157)</f>
        <v>0</v>
      </c>
      <c r="J152" s="169"/>
      <c r="K152" s="169">
        <f>SUM(K153:K157)</f>
        <v>0</v>
      </c>
      <c r="L152" s="169"/>
      <c r="M152" s="169">
        <f>SUM(M153:M157)</f>
        <v>0</v>
      </c>
      <c r="N152" s="169"/>
      <c r="O152" s="169">
        <f>SUM(O153:O157)</f>
        <v>0.01</v>
      </c>
      <c r="P152" s="169"/>
      <c r="Q152" s="169">
        <f>SUM(Q153:Q157)</f>
        <v>0</v>
      </c>
      <c r="R152" s="169"/>
      <c r="S152" s="169"/>
      <c r="T152" s="170"/>
      <c r="U152" s="164"/>
      <c r="V152" s="164">
        <f>SUM(V153:V157)</f>
        <v>0</v>
      </c>
      <c r="W152" s="164"/>
      <c r="AG152" t="s">
        <v>292</v>
      </c>
    </row>
    <row r="153" spans="1:60" outlineLevel="1" x14ac:dyDescent="0.2">
      <c r="A153" s="171">
        <v>41</v>
      </c>
      <c r="B153" s="172" t="s">
        <v>848</v>
      </c>
      <c r="C153" s="188" t="s">
        <v>849</v>
      </c>
      <c r="D153" s="173" t="s">
        <v>404</v>
      </c>
      <c r="E153" s="174">
        <v>35.906000000000006</v>
      </c>
      <c r="F153" s="175"/>
      <c r="G153" s="176">
        <f>ROUND(E153*F153,2)</f>
        <v>0</v>
      </c>
      <c r="H153" s="175"/>
      <c r="I153" s="176">
        <f>ROUND(E153*H153,2)</f>
        <v>0</v>
      </c>
      <c r="J153" s="175"/>
      <c r="K153" s="176">
        <f>ROUND(E153*J153,2)</f>
        <v>0</v>
      </c>
      <c r="L153" s="176">
        <v>15</v>
      </c>
      <c r="M153" s="176">
        <f>G153*(1+L153/100)</f>
        <v>0</v>
      </c>
      <c r="N153" s="176">
        <v>2.2000000000000001E-4</v>
      </c>
      <c r="O153" s="176">
        <f>ROUND(E153*N153,2)</f>
        <v>0.01</v>
      </c>
      <c r="P153" s="176">
        <v>0</v>
      </c>
      <c r="Q153" s="176">
        <f>ROUND(E153*P153,2)</f>
        <v>0</v>
      </c>
      <c r="R153" s="176" t="s">
        <v>839</v>
      </c>
      <c r="S153" s="176" t="s">
        <v>296</v>
      </c>
      <c r="T153" s="177" t="s">
        <v>296</v>
      </c>
      <c r="U153" s="162">
        <v>0</v>
      </c>
      <c r="V153" s="162">
        <f>ROUND(E153*U153,2)</f>
        <v>0</v>
      </c>
      <c r="W153" s="162"/>
      <c r="X153" s="152"/>
      <c r="Y153" s="152"/>
      <c r="Z153" s="152"/>
      <c r="AA153" s="152"/>
      <c r="AB153" s="152"/>
      <c r="AC153" s="152"/>
      <c r="AD153" s="152"/>
      <c r="AE153" s="152"/>
      <c r="AF153" s="152"/>
      <c r="AG153" s="152" t="s">
        <v>840</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04" t="s">
        <v>973</v>
      </c>
      <c r="D154" s="197"/>
      <c r="E154" s="198">
        <v>16.340000000000003</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680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974</v>
      </c>
      <c r="D155" s="197"/>
      <c r="E155" s="198">
        <v>25.840000000000003</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975</v>
      </c>
      <c r="D156" s="197"/>
      <c r="E156" s="198">
        <v>11.096</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734</v>
      </c>
      <c r="D157" s="197"/>
      <c r="E157" s="198">
        <v>-17.369999999999997</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x14ac:dyDescent="0.2">
      <c r="A158" s="165" t="s">
        <v>291</v>
      </c>
      <c r="B158" s="166" t="s">
        <v>256</v>
      </c>
      <c r="C158" s="186" t="s">
        <v>257</v>
      </c>
      <c r="D158" s="167"/>
      <c r="E158" s="168"/>
      <c r="F158" s="169"/>
      <c r="G158" s="169">
        <f>SUMIF(AG159:AG159,"&lt;&gt;NOR",G159:G159)</f>
        <v>0</v>
      </c>
      <c r="H158" s="169"/>
      <c r="I158" s="169">
        <f>SUM(I159:I159)</f>
        <v>0</v>
      </c>
      <c r="J158" s="169"/>
      <c r="K158" s="169">
        <f>SUM(K159:K159)</f>
        <v>0</v>
      </c>
      <c r="L158" s="169"/>
      <c r="M158" s="169">
        <f>SUM(M159:M159)</f>
        <v>0</v>
      </c>
      <c r="N158" s="169"/>
      <c r="O158" s="169">
        <f>SUM(O159:O159)</f>
        <v>0</v>
      </c>
      <c r="P158" s="169"/>
      <c r="Q158" s="169">
        <f>SUM(Q159:Q159)</f>
        <v>0</v>
      </c>
      <c r="R158" s="169"/>
      <c r="S158" s="169"/>
      <c r="T158" s="170"/>
      <c r="U158" s="164"/>
      <c r="V158" s="164">
        <f>SUM(V159:V159)</f>
        <v>0</v>
      </c>
      <c r="W158" s="164"/>
      <c r="AG158" t="s">
        <v>292</v>
      </c>
    </row>
    <row r="159" spans="1:60" ht="22.5" outlineLevel="1" x14ac:dyDescent="0.2">
      <c r="A159" s="178">
        <v>42</v>
      </c>
      <c r="B159" s="179" t="s">
        <v>850</v>
      </c>
      <c r="C159" s="187" t="s">
        <v>851</v>
      </c>
      <c r="D159" s="180" t="s">
        <v>310</v>
      </c>
      <c r="E159" s="181">
        <v>1</v>
      </c>
      <c r="F159" s="182"/>
      <c r="G159" s="183">
        <f>ROUND(E159*F159,2)</f>
        <v>0</v>
      </c>
      <c r="H159" s="182"/>
      <c r="I159" s="183">
        <f>ROUND(E159*H159,2)</f>
        <v>0</v>
      </c>
      <c r="J159" s="182"/>
      <c r="K159" s="183">
        <f>ROUND(E159*J159,2)</f>
        <v>0</v>
      </c>
      <c r="L159" s="183">
        <v>15</v>
      </c>
      <c r="M159" s="183">
        <f>G159*(1+L159/100)</f>
        <v>0</v>
      </c>
      <c r="N159" s="183">
        <v>0</v>
      </c>
      <c r="O159" s="183">
        <f>ROUND(E159*N159,2)</f>
        <v>0</v>
      </c>
      <c r="P159" s="183">
        <v>0</v>
      </c>
      <c r="Q159" s="183">
        <f>ROUND(E159*P159,2)</f>
        <v>0</v>
      </c>
      <c r="R159" s="183"/>
      <c r="S159" s="183" t="s">
        <v>311</v>
      </c>
      <c r="T159" s="184" t="s">
        <v>297</v>
      </c>
      <c r="U159" s="162">
        <v>0</v>
      </c>
      <c r="V159" s="162">
        <f>ROUND(E159*U159,2)</f>
        <v>0</v>
      </c>
      <c r="W159" s="162"/>
      <c r="X159" s="152"/>
      <c r="Y159" s="152"/>
      <c r="Z159" s="152"/>
      <c r="AA159" s="152"/>
      <c r="AB159" s="152"/>
      <c r="AC159" s="152"/>
      <c r="AD159" s="152"/>
      <c r="AE159" s="152"/>
      <c r="AF159" s="152"/>
      <c r="AG159" s="152" t="s">
        <v>664</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x14ac:dyDescent="0.2">
      <c r="A160" s="165" t="s">
        <v>291</v>
      </c>
      <c r="B160" s="166" t="s">
        <v>258</v>
      </c>
      <c r="C160" s="186" t="s">
        <v>259</v>
      </c>
      <c r="D160" s="167"/>
      <c r="E160" s="168"/>
      <c r="F160" s="169"/>
      <c r="G160" s="169">
        <f>SUMIF(AG161:AG161,"&lt;&gt;NOR",G161:G161)</f>
        <v>0</v>
      </c>
      <c r="H160" s="169"/>
      <c r="I160" s="169">
        <f>SUM(I161:I161)</f>
        <v>0</v>
      </c>
      <c r="J160" s="169"/>
      <c r="K160" s="169">
        <f>SUM(K161:K161)</f>
        <v>0</v>
      </c>
      <c r="L160" s="169"/>
      <c r="M160" s="169">
        <f>SUM(M161:M161)</f>
        <v>0</v>
      </c>
      <c r="N160" s="169"/>
      <c r="O160" s="169">
        <f>SUM(O161:O161)</f>
        <v>0</v>
      </c>
      <c r="P160" s="169"/>
      <c r="Q160" s="169">
        <f>SUM(Q161:Q161)</f>
        <v>0</v>
      </c>
      <c r="R160" s="169"/>
      <c r="S160" s="169"/>
      <c r="T160" s="170"/>
      <c r="U160" s="164"/>
      <c r="V160" s="164">
        <f>SUM(V161:V161)</f>
        <v>0</v>
      </c>
      <c r="W160" s="164"/>
      <c r="AG160" t="s">
        <v>292</v>
      </c>
    </row>
    <row r="161" spans="1:60" ht="22.5" outlineLevel="1" x14ac:dyDescent="0.2">
      <c r="A161" s="178">
        <v>43</v>
      </c>
      <c r="B161" s="179" t="s">
        <v>852</v>
      </c>
      <c r="C161" s="187" t="s">
        <v>853</v>
      </c>
      <c r="D161" s="180" t="s">
        <v>310</v>
      </c>
      <c r="E161" s="181">
        <v>2</v>
      </c>
      <c r="F161" s="182"/>
      <c r="G161" s="183">
        <f>ROUND(E161*F161,2)</f>
        <v>0</v>
      </c>
      <c r="H161" s="182"/>
      <c r="I161" s="183">
        <f>ROUND(E161*H161,2)</f>
        <v>0</v>
      </c>
      <c r="J161" s="182"/>
      <c r="K161" s="183">
        <f>ROUND(E161*J161,2)</f>
        <v>0</v>
      </c>
      <c r="L161" s="183">
        <v>15</v>
      </c>
      <c r="M161" s="183">
        <f>G161*(1+L161/100)</f>
        <v>0</v>
      </c>
      <c r="N161" s="183">
        <v>0</v>
      </c>
      <c r="O161" s="183">
        <f>ROUND(E161*N161,2)</f>
        <v>0</v>
      </c>
      <c r="P161" s="183">
        <v>0</v>
      </c>
      <c r="Q161" s="183">
        <f>ROUND(E161*P161,2)</f>
        <v>0</v>
      </c>
      <c r="R161" s="183"/>
      <c r="S161" s="183" t="s">
        <v>311</v>
      </c>
      <c r="T161" s="184" t="s">
        <v>297</v>
      </c>
      <c r="U161" s="162">
        <v>0</v>
      </c>
      <c r="V161" s="162">
        <f>ROUND(E161*U161,2)</f>
        <v>0</v>
      </c>
      <c r="W161" s="162"/>
      <c r="X161" s="152"/>
      <c r="Y161" s="152"/>
      <c r="Z161" s="152"/>
      <c r="AA161" s="152"/>
      <c r="AB161" s="152"/>
      <c r="AC161" s="152"/>
      <c r="AD161" s="152"/>
      <c r="AE161" s="152"/>
      <c r="AF161" s="152"/>
      <c r="AG161" s="152" t="s">
        <v>664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x14ac:dyDescent="0.2">
      <c r="A162" s="165" t="s">
        <v>291</v>
      </c>
      <c r="B162" s="166" t="s">
        <v>260</v>
      </c>
      <c r="C162" s="186" t="s">
        <v>261</v>
      </c>
      <c r="D162" s="167"/>
      <c r="E162" s="168"/>
      <c r="F162" s="169"/>
      <c r="G162" s="169">
        <f>SUMIF(AG163:AG170,"&lt;&gt;NOR",G163:G170)</f>
        <v>0</v>
      </c>
      <c r="H162" s="169"/>
      <c r="I162" s="169">
        <f>SUM(I163:I170)</f>
        <v>0</v>
      </c>
      <c r="J162" s="169"/>
      <c r="K162" s="169">
        <f>SUM(K163:K170)</f>
        <v>0</v>
      </c>
      <c r="L162" s="169"/>
      <c r="M162" s="169">
        <f>SUM(M163:M170)</f>
        <v>0</v>
      </c>
      <c r="N162" s="169"/>
      <c r="O162" s="169">
        <f>SUM(O163:O170)</f>
        <v>0</v>
      </c>
      <c r="P162" s="169"/>
      <c r="Q162" s="169">
        <f>SUM(Q163:Q170)</f>
        <v>0</v>
      </c>
      <c r="R162" s="169"/>
      <c r="S162" s="169"/>
      <c r="T162" s="170"/>
      <c r="U162" s="164"/>
      <c r="V162" s="164">
        <f>SUM(V163:V170)</f>
        <v>5.17</v>
      </c>
      <c r="W162" s="164"/>
      <c r="AG162" t="s">
        <v>292</v>
      </c>
    </row>
    <row r="163" spans="1:60" ht="22.5" outlineLevel="1" x14ac:dyDescent="0.2">
      <c r="A163" s="178">
        <v>44</v>
      </c>
      <c r="B163" s="179" t="s">
        <v>976</v>
      </c>
      <c r="C163" s="187" t="s">
        <v>977</v>
      </c>
      <c r="D163" s="180" t="s">
        <v>396</v>
      </c>
      <c r="E163" s="181">
        <v>1.54596</v>
      </c>
      <c r="F163" s="182"/>
      <c r="G163" s="183">
        <f t="shared" ref="G163:G170" si="0">ROUND(E163*F163,2)</f>
        <v>0</v>
      </c>
      <c r="H163" s="182"/>
      <c r="I163" s="183">
        <f t="shared" ref="I163:I170" si="1">ROUND(E163*H163,2)</f>
        <v>0</v>
      </c>
      <c r="J163" s="182"/>
      <c r="K163" s="183">
        <f t="shared" ref="K163:K170" si="2">ROUND(E163*J163,2)</f>
        <v>0</v>
      </c>
      <c r="L163" s="183">
        <v>15</v>
      </c>
      <c r="M163" s="183">
        <f t="shared" ref="M163:M170" si="3">G163*(1+L163/100)</f>
        <v>0</v>
      </c>
      <c r="N163" s="183">
        <v>0</v>
      </c>
      <c r="O163" s="183">
        <f t="shared" ref="O163:O170" si="4">ROUND(E163*N163,2)</f>
        <v>0</v>
      </c>
      <c r="P163" s="183">
        <v>0</v>
      </c>
      <c r="Q163" s="183">
        <f t="shared" ref="Q163:Q170" si="5">ROUND(E163*P163,2)</f>
        <v>0</v>
      </c>
      <c r="R163" s="183" t="s">
        <v>749</v>
      </c>
      <c r="S163" s="183" t="s">
        <v>296</v>
      </c>
      <c r="T163" s="184" t="s">
        <v>296</v>
      </c>
      <c r="U163" s="162">
        <v>0.93300000000000005</v>
      </c>
      <c r="V163" s="162">
        <f t="shared" ref="V163:V170" si="6">ROUND(E163*U163,2)</f>
        <v>1.44</v>
      </c>
      <c r="W163" s="162"/>
      <c r="X163" s="152"/>
      <c r="Y163" s="152"/>
      <c r="Z163" s="152"/>
      <c r="AA163" s="152"/>
      <c r="AB163" s="152"/>
      <c r="AC163" s="152"/>
      <c r="AD163" s="152"/>
      <c r="AE163" s="152"/>
      <c r="AF163" s="152"/>
      <c r="AG163" s="152" t="s">
        <v>856</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78">
        <v>45</v>
      </c>
      <c r="B164" s="179" t="s">
        <v>1061</v>
      </c>
      <c r="C164" s="187" t="s">
        <v>1062</v>
      </c>
      <c r="D164" s="180" t="s">
        <v>396</v>
      </c>
      <c r="E164" s="181">
        <v>1.54596</v>
      </c>
      <c r="F164" s="182"/>
      <c r="G164" s="183">
        <f t="shared" si="0"/>
        <v>0</v>
      </c>
      <c r="H164" s="182"/>
      <c r="I164" s="183">
        <f t="shared" si="1"/>
        <v>0</v>
      </c>
      <c r="J164" s="182"/>
      <c r="K164" s="183">
        <f t="shared" si="2"/>
        <v>0</v>
      </c>
      <c r="L164" s="183">
        <v>15</v>
      </c>
      <c r="M164" s="183">
        <f t="shared" si="3"/>
        <v>0</v>
      </c>
      <c r="N164" s="183">
        <v>0</v>
      </c>
      <c r="O164" s="183">
        <f t="shared" si="4"/>
        <v>0</v>
      </c>
      <c r="P164" s="183">
        <v>0</v>
      </c>
      <c r="Q164" s="183">
        <f t="shared" si="5"/>
        <v>0</v>
      </c>
      <c r="R164" s="183" t="s">
        <v>749</v>
      </c>
      <c r="S164" s="183" t="s">
        <v>296</v>
      </c>
      <c r="T164" s="184" t="s">
        <v>296</v>
      </c>
      <c r="U164" s="162">
        <v>0.65300000000000002</v>
      </c>
      <c r="V164" s="162">
        <f t="shared" si="6"/>
        <v>1.01</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46</v>
      </c>
      <c r="B165" s="179" t="s">
        <v>854</v>
      </c>
      <c r="C165" s="187" t="s">
        <v>855</v>
      </c>
      <c r="D165" s="180" t="s">
        <v>396</v>
      </c>
      <c r="E165" s="181">
        <v>1.54596</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0.49000000000000005</v>
      </c>
      <c r="V165" s="162">
        <f t="shared" si="6"/>
        <v>0.76</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47</v>
      </c>
      <c r="B166" s="179" t="s">
        <v>857</v>
      </c>
      <c r="C166" s="187" t="s">
        <v>858</v>
      </c>
      <c r="D166" s="180" t="s">
        <v>396</v>
      </c>
      <c r="E166" s="181">
        <v>37.102920000000005</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v>
      </c>
      <c r="V166" s="162">
        <f t="shared" si="6"/>
        <v>0</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78">
        <v>48</v>
      </c>
      <c r="B167" s="179" t="s">
        <v>859</v>
      </c>
      <c r="C167" s="187" t="s">
        <v>860</v>
      </c>
      <c r="D167" s="180" t="s">
        <v>396</v>
      </c>
      <c r="E167" s="181">
        <v>1.54596</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0.94200000000000006</v>
      </c>
      <c r="V167" s="162">
        <f t="shared" si="6"/>
        <v>1.46</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ht="22.5" outlineLevel="1" x14ac:dyDescent="0.2">
      <c r="A168" s="178">
        <v>49</v>
      </c>
      <c r="B168" s="179" t="s">
        <v>861</v>
      </c>
      <c r="C168" s="187" t="s">
        <v>862</v>
      </c>
      <c r="D168" s="180" t="s">
        <v>396</v>
      </c>
      <c r="E168" s="181">
        <v>4.6378600000000008</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0.10500000000000001</v>
      </c>
      <c r="V168" s="162">
        <f t="shared" si="6"/>
        <v>0.49</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8">
        <v>50</v>
      </c>
      <c r="B169" s="179" t="s">
        <v>863</v>
      </c>
      <c r="C169" s="187" t="s">
        <v>864</v>
      </c>
      <c r="D169" s="180" t="s">
        <v>396</v>
      </c>
      <c r="E169" s="181">
        <v>1.54596</v>
      </c>
      <c r="F169" s="182"/>
      <c r="G169" s="183">
        <f t="shared" si="0"/>
        <v>0</v>
      </c>
      <c r="H169" s="182"/>
      <c r="I169" s="183">
        <f t="shared" si="1"/>
        <v>0</v>
      </c>
      <c r="J169" s="182"/>
      <c r="K169" s="183">
        <f t="shared" si="2"/>
        <v>0</v>
      </c>
      <c r="L169" s="183">
        <v>15</v>
      </c>
      <c r="M169" s="183">
        <f t="shared" si="3"/>
        <v>0</v>
      </c>
      <c r="N169" s="183">
        <v>0</v>
      </c>
      <c r="O169" s="183">
        <f t="shared" si="4"/>
        <v>0</v>
      </c>
      <c r="P169" s="183">
        <v>0</v>
      </c>
      <c r="Q169" s="183">
        <f t="shared" si="5"/>
        <v>0</v>
      </c>
      <c r="R169" s="183" t="s">
        <v>749</v>
      </c>
      <c r="S169" s="183" t="s">
        <v>296</v>
      </c>
      <c r="T169" s="184" t="s">
        <v>296</v>
      </c>
      <c r="U169" s="162">
        <v>0</v>
      </c>
      <c r="V169" s="162">
        <f t="shared" si="6"/>
        <v>0</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71">
        <v>51</v>
      </c>
      <c r="B170" s="172" t="s">
        <v>865</v>
      </c>
      <c r="C170" s="188" t="s">
        <v>866</v>
      </c>
      <c r="D170" s="173" t="s">
        <v>396</v>
      </c>
      <c r="E170" s="174">
        <v>1.54596</v>
      </c>
      <c r="F170" s="175"/>
      <c r="G170" s="176">
        <f t="shared" si="0"/>
        <v>0</v>
      </c>
      <c r="H170" s="175"/>
      <c r="I170" s="176">
        <f t="shared" si="1"/>
        <v>0</v>
      </c>
      <c r="J170" s="175"/>
      <c r="K170" s="176">
        <f t="shared" si="2"/>
        <v>0</v>
      </c>
      <c r="L170" s="176">
        <v>15</v>
      </c>
      <c r="M170" s="176">
        <f t="shared" si="3"/>
        <v>0</v>
      </c>
      <c r="N170" s="176">
        <v>0</v>
      </c>
      <c r="O170" s="176">
        <f t="shared" si="4"/>
        <v>0</v>
      </c>
      <c r="P170" s="176">
        <v>0</v>
      </c>
      <c r="Q170" s="176">
        <f t="shared" si="5"/>
        <v>0</v>
      </c>
      <c r="R170" s="176"/>
      <c r="S170" s="176" t="s">
        <v>296</v>
      </c>
      <c r="T170" s="177" t="s">
        <v>296</v>
      </c>
      <c r="U170" s="162">
        <v>6.0000000000000001E-3</v>
      </c>
      <c r="V170" s="162">
        <f t="shared" si="6"/>
        <v>0.01</v>
      </c>
      <c r="W170" s="162"/>
      <c r="X170" s="152"/>
      <c r="Y170" s="152"/>
      <c r="Z170" s="152"/>
      <c r="AA170" s="152"/>
      <c r="AB170" s="152"/>
      <c r="AC170" s="152"/>
      <c r="AD170" s="152"/>
      <c r="AE170" s="152"/>
      <c r="AF170" s="152"/>
      <c r="AG170" s="152" t="s">
        <v>856</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x14ac:dyDescent="0.2">
      <c r="A171" s="5"/>
      <c r="B171" s="6"/>
      <c r="C171" s="189"/>
      <c r="D171" s="8"/>
      <c r="E171" s="5"/>
      <c r="F171" s="5"/>
      <c r="G171" s="5"/>
      <c r="H171" s="5"/>
      <c r="I171" s="5"/>
      <c r="J171" s="5"/>
      <c r="K171" s="5"/>
      <c r="L171" s="5"/>
      <c r="M171" s="5"/>
      <c r="N171" s="5"/>
      <c r="O171" s="5"/>
      <c r="P171" s="5"/>
      <c r="Q171" s="5"/>
      <c r="R171" s="5"/>
      <c r="S171" s="5"/>
      <c r="T171" s="5"/>
      <c r="U171" s="5"/>
      <c r="V171" s="5"/>
      <c r="W171" s="5"/>
      <c r="AE171">
        <v>15</v>
      </c>
      <c r="AF171">
        <v>21</v>
      </c>
    </row>
    <row r="172" spans="1:60" x14ac:dyDescent="0.2">
      <c r="A172" s="155"/>
      <c r="B172" s="156" t="s">
        <v>29</v>
      </c>
      <c r="C172" s="190"/>
      <c r="D172" s="157"/>
      <c r="E172" s="158"/>
      <c r="F172" s="158"/>
      <c r="G172" s="185">
        <f>G8+G26+G63+G70+G97+G100+G115+G119+G134+G138+G152+G158+G160+G162</f>
        <v>0</v>
      </c>
      <c r="H172" s="5"/>
      <c r="I172" s="5"/>
      <c r="J172" s="5"/>
      <c r="K172" s="5"/>
      <c r="L172" s="5"/>
      <c r="M172" s="5"/>
      <c r="N172" s="5"/>
      <c r="O172" s="5"/>
      <c r="P172" s="5"/>
      <c r="Q172" s="5"/>
      <c r="R172" s="5"/>
      <c r="S172" s="5"/>
      <c r="T172" s="5"/>
      <c r="U172" s="5"/>
      <c r="V172" s="5"/>
      <c r="W172" s="5"/>
      <c r="AE172">
        <f>SUMIF(L7:L170,AE171,G7:G170)</f>
        <v>0</v>
      </c>
      <c r="AF172">
        <f>SUMIF(L7:L170,AF171,G7:G170)</f>
        <v>0</v>
      </c>
      <c r="AG172" t="s">
        <v>319</v>
      </c>
    </row>
    <row r="173" spans="1:60" x14ac:dyDescent="0.2">
      <c r="C173" s="191"/>
      <c r="D173" s="143"/>
      <c r="AG173" t="s">
        <v>320</v>
      </c>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r3eKXcX33ab5gUD7Gm73ud0jQaMS6QxnE3tStAHnfYU2M4gGfQgXVScZD/jItGDJcDY/ktgz/YfV0+ECjTOZGQ==" saltValue="8drVujpq3hcCjoyAtHR6FA=="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99:G99"/>
    <mergeCell ref="C37:G37"/>
    <mergeCell ref="C45:G45"/>
    <mergeCell ref="C65:G65"/>
    <mergeCell ref="C72:G72"/>
    <mergeCell ref="C75:G75"/>
    <mergeCell ref="C83:G83"/>
    <mergeCell ref="C86:G86"/>
    <mergeCell ref="C89:G89"/>
    <mergeCell ref="C94:G94"/>
    <mergeCell ref="C95:G95"/>
    <mergeCell ref="C96:G96"/>
    <mergeCell ref="C147:G147"/>
    <mergeCell ref="C114:G114"/>
    <mergeCell ref="C118:G118"/>
    <mergeCell ref="C121:G121"/>
    <mergeCell ref="C125:G125"/>
    <mergeCell ref="C133:G133"/>
    <mergeCell ref="C140:G1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117</v>
      </c>
      <c r="C3" s="264" t="s">
        <v>118</v>
      </c>
      <c r="D3" s="265"/>
      <c r="E3" s="265"/>
      <c r="F3" s="265"/>
      <c r="G3" s="266"/>
      <c r="AC3" s="90" t="s">
        <v>267</v>
      </c>
      <c r="AG3" t="s">
        <v>269</v>
      </c>
    </row>
    <row r="4" spans="1:60" ht="24.95" customHeight="1" x14ac:dyDescent="0.2">
      <c r="A4" s="145" t="s">
        <v>9</v>
      </c>
      <c r="B4" s="146" t="s">
        <v>119</v>
      </c>
      <c r="C4" s="267" t="s">
        <v>120</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216</v>
      </c>
      <c r="C8" s="186" t="s">
        <v>185</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ht="22.5" outlineLevel="1" x14ac:dyDescent="0.2">
      <c r="A9" s="171">
        <v>1</v>
      </c>
      <c r="B9" s="172" t="s">
        <v>867</v>
      </c>
      <c r="C9" s="188" t="s">
        <v>969</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911</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218</v>
      </c>
      <c r="C11" s="186" t="s">
        <v>187</v>
      </c>
      <c r="D11" s="167"/>
      <c r="E11" s="168"/>
      <c r="F11" s="169"/>
      <c r="G11" s="169">
        <f>SUMIF(AG12:AG25,"&lt;&gt;NOR",G12:G25)</f>
        <v>0</v>
      </c>
      <c r="H11" s="169"/>
      <c r="I11" s="169">
        <f>SUM(I12:I25)</f>
        <v>0</v>
      </c>
      <c r="J11" s="169"/>
      <c r="K11" s="169">
        <f>SUM(K12:K25)</f>
        <v>0</v>
      </c>
      <c r="L11" s="169"/>
      <c r="M11" s="169">
        <f>SUM(M12:M25)</f>
        <v>0</v>
      </c>
      <c r="N11" s="169"/>
      <c r="O11" s="169">
        <f>SUM(O12:O25)</f>
        <v>0</v>
      </c>
      <c r="P11" s="169"/>
      <c r="Q11" s="169">
        <f>SUM(Q12:Q25)</f>
        <v>0</v>
      </c>
      <c r="R11" s="169"/>
      <c r="S11" s="169"/>
      <c r="T11" s="170"/>
      <c r="U11" s="164"/>
      <c r="V11" s="164">
        <f>SUM(V12:V25)</f>
        <v>0</v>
      </c>
      <c r="W11" s="164"/>
      <c r="AG11" t="s">
        <v>292</v>
      </c>
    </row>
    <row r="12" spans="1:60" outlineLevel="1" x14ac:dyDescent="0.2">
      <c r="A12" s="178">
        <v>2</v>
      </c>
      <c r="B12" s="179" t="s">
        <v>871</v>
      </c>
      <c r="C12" s="187" t="s">
        <v>872</v>
      </c>
      <c r="D12" s="180" t="s">
        <v>332</v>
      </c>
      <c r="E12" s="181">
        <v>15</v>
      </c>
      <c r="F12" s="182"/>
      <c r="G12" s="183">
        <f t="shared" ref="G12:G25" si="0">ROUND(E12*F12,2)</f>
        <v>0</v>
      </c>
      <c r="H12" s="182"/>
      <c r="I12" s="183">
        <f t="shared" ref="I12:I25" si="1">ROUND(E12*H12,2)</f>
        <v>0</v>
      </c>
      <c r="J12" s="182"/>
      <c r="K12" s="183">
        <f t="shared" ref="K12:K25" si="2">ROUND(E12*J12,2)</f>
        <v>0</v>
      </c>
      <c r="L12" s="183">
        <v>15</v>
      </c>
      <c r="M12" s="183">
        <f t="shared" ref="M12:M25" si="3">G12*(1+L12/100)</f>
        <v>0</v>
      </c>
      <c r="N12" s="183">
        <v>0</v>
      </c>
      <c r="O12" s="183">
        <f t="shared" ref="O12:O25" si="4">ROUND(E12*N12,2)</f>
        <v>0</v>
      </c>
      <c r="P12" s="183">
        <v>0</v>
      </c>
      <c r="Q12" s="183">
        <f t="shared" ref="Q12:Q25" si="5">ROUND(E12*P12,2)</f>
        <v>0</v>
      </c>
      <c r="R12" s="183"/>
      <c r="S12" s="183" t="s">
        <v>311</v>
      </c>
      <c r="T12" s="184" t="s">
        <v>297</v>
      </c>
      <c r="U12" s="162">
        <v>0</v>
      </c>
      <c r="V12" s="162">
        <f t="shared" ref="V12:V25" si="6">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28</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23</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882</v>
      </c>
      <c r="D17" s="180" t="s">
        <v>310</v>
      </c>
      <c r="E17" s="181">
        <v>2</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884</v>
      </c>
      <c r="D18" s="180" t="s">
        <v>310</v>
      </c>
      <c r="E18" s="181">
        <v>1</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886</v>
      </c>
      <c r="D19" s="180" t="s">
        <v>310</v>
      </c>
      <c r="E19" s="181">
        <v>3</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888</v>
      </c>
      <c r="D20" s="180" t="s">
        <v>310</v>
      </c>
      <c r="E20" s="181">
        <v>2</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11</v>
      </c>
      <c r="B21" s="179" t="s">
        <v>889</v>
      </c>
      <c r="C21" s="187" t="s">
        <v>890</v>
      </c>
      <c r="D21" s="180" t="s">
        <v>310</v>
      </c>
      <c r="E21" s="181">
        <v>3</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12</v>
      </c>
      <c r="B22" s="179" t="s">
        <v>891</v>
      </c>
      <c r="C22" s="187" t="s">
        <v>892</v>
      </c>
      <c r="D22" s="180" t="s">
        <v>332</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13</v>
      </c>
      <c r="B23" s="179" t="s">
        <v>893</v>
      </c>
      <c r="C23" s="187" t="s">
        <v>894</v>
      </c>
      <c r="D23" s="180" t="s">
        <v>310</v>
      </c>
      <c r="E23" s="181">
        <v>8</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14</v>
      </c>
      <c r="B24" s="179" t="s">
        <v>895</v>
      </c>
      <c r="C24" s="187" t="s">
        <v>896</v>
      </c>
      <c r="D24" s="180" t="s">
        <v>310</v>
      </c>
      <c r="E24" s="181">
        <v>2</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15</v>
      </c>
      <c r="B25" s="179" t="s">
        <v>897</v>
      </c>
      <c r="C25" s="187" t="s">
        <v>898</v>
      </c>
      <c r="D25" s="180" t="s">
        <v>310</v>
      </c>
      <c r="E25" s="181">
        <v>8</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219</v>
      </c>
      <c r="C26" s="186" t="s">
        <v>191</v>
      </c>
      <c r="D26" s="167"/>
      <c r="E26" s="168"/>
      <c r="F26" s="169"/>
      <c r="G26" s="169">
        <f>SUMIF(AG27:AG28,"&lt;&gt;NOR",G27:G28)</f>
        <v>0</v>
      </c>
      <c r="H26" s="169"/>
      <c r="I26" s="169">
        <f>SUM(I27:I28)</f>
        <v>0</v>
      </c>
      <c r="J26" s="169"/>
      <c r="K26" s="169">
        <f>SUM(K27:K28)</f>
        <v>0</v>
      </c>
      <c r="L26" s="169"/>
      <c r="M26" s="169">
        <f>SUM(M27:M28)</f>
        <v>0</v>
      </c>
      <c r="N26" s="169"/>
      <c r="O26" s="169">
        <f>SUM(O27:O28)</f>
        <v>0</v>
      </c>
      <c r="P26" s="169"/>
      <c r="Q26" s="169">
        <f>SUM(Q27:Q28)</f>
        <v>0</v>
      </c>
      <c r="R26" s="169"/>
      <c r="S26" s="169"/>
      <c r="T26" s="170"/>
      <c r="U26" s="164"/>
      <c r="V26" s="164">
        <f>SUM(V27:V28)</f>
        <v>0</v>
      </c>
      <c r="W26" s="164"/>
      <c r="AG26" t="s">
        <v>292</v>
      </c>
    </row>
    <row r="27" spans="1:60" outlineLevel="1" x14ac:dyDescent="0.2">
      <c r="A27" s="178">
        <v>16</v>
      </c>
      <c r="B27" s="179" t="s">
        <v>899</v>
      </c>
      <c r="C27" s="187" t="s">
        <v>912</v>
      </c>
      <c r="D27" s="180" t="s">
        <v>310</v>
      </c>
      <c r="E27" s="181">
        <v>1</v>
      </c>
      <c r="F27" s="182"/>
      <c r="G27" s="183">
        <f>ROUND(E27*F27,2)</f>
        <v>0</v>
      </c>
      <c r="H27" s="182"/>
      <c r="I27" s="183">
        <f>ROUND(E27*H27,2)</f>
        <v>0</v>
      </c>
      <c r="J27" s="182"/>
      <c r="K27" s="183">
        <f>ROUND(E27*J27,2)</f>
        <v>0</v>
      </c>
      <c r="L27" s="183">
        <v>15</v>
      </c>
      <c r="M27" s="183">
        <f>G27*(1+L27/100)</f>
        <v>0</v>
      </c>
      <c r="N27" s="183">
        <v>0</v>
      </c>
      <c r="O27" s="183">
        <f>ROUND(E27*N27,2)</f>
        <v>0</v>
      </c>
      <c r="P27" s="183">
        <v>0</v>
      </c>
      <c r="Q27" s="183">
        <f>ROUND(E27*P27,2)</f>
        <v>0</v>
      </c>
      <c r="R27" s="183"/>
      <c r="S27" s="183" t="s">
        <v>311</v>
      </c>
      <c r="T27" s="184" t="s">
        <v>297</v>
      </c>
      <c r="U27" s="162">
        <v>0</v>
      </c>
      <c r="V27" s="162">
        <f>ROUND(E27*U27,2)</f>
        <v>0</v>
      </c>
      <c r="W27" s="162"/>
      <c r="X27" s="152"/>
      <c r="Y27" s="152"/>
      <c r="Z27" s="152"/>
      <c r="AA27" s="152"/>
      <c r="AB27" s="152"/>
      <c r="AC27" s="152"/>
      <c r="AD27" s="152"/>
      <c r="AE27" s="152"/>
      <c r="AF27" s="152"/>
      <c r="AG27" s="152" t="s">
        <v>901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17</v>
      </c>
      <c r="B28" s="172" t="s">
        <v>902</v>
      </c>
      <c r="C28" s="188" t="s">
        <v>913</v>
      </c>
      <c r="D28" s="173" t="s">
        <v>310</v>
      </c>
      <c r="E28" s="174">
        <v>1</v>
      </c>
      <c r="F28" s="175"/>
      <c r="G28" s="176">
        <f>ROUND(E28*F28,2)</f>
        <v>0</v>
      </c>
      <c r="H28" s="175"/>
      <c r="I28" s="176">
        <f>ROUND(E28*H28,2)</f>
        <v>0</v>
      </c>
      <c r="J28" s="175"/>
      <c r="K28" s="176">
        <f>ROUND(E28*J28,2)</f>
        <v>0</v>
      </c>
      <c r="L28" s="176">
        <v>15</v>
      </c>
      <c r="M28" s="176">
        <f>G28*(1+L28/100)</f>
        <v>0</v>
      </c>
      <c r="N28" s="176">
        <v>0</v>
      </c>
      <c r="O28" s="176">
        <f>ROUND(E28*N28,2)</f>
        <v>0</v>
      </c>
      <c r="P28" s="176">
        <v>0</v>
      </c>
      <c r="Q28" s="176">
        <f>ROUND(E28*P28,2)</f>
        <v>0</v>
      </c>
      <c r="R28" s="176"/>
      <c r="S28" s="176" t="s">
        <v>311</v>
      </c>
      <c r="T28" s="177"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x14ac:dyDescent="0.2">
      <c r="A29" s="5"/>
      <c r="B29" s="6"/>
      <c r="C29" s="189"/>
      <c r="D29" s="8"/>
      <c r="E29" s="5"/>
      <c r="F29" s="5"/>
      <c r="G29" s="5"/>
      <c r="H29" s="5"/>
      <c r="I29" s="5"/>
      <c r="J29" s="5"/>
      <c r="K29" s="5"/>
      <c r="L29" s="5"/>
      <c r="M29" s="5"/>
      <c r="N29" s="5"/>
      <c r="O29" s="5"/>
      <c r="P29" s="5"/>
      <c r="Q29" s="5"/>
      <c r="R29" s="5"/>
      <c r="S29" s="5"/>
      <c r="T29" s="5"/>
      <c r="U29" s="5"/>
      <c r="V29" s="5"/>
      <c r="W29" s="5"/>
      <c r="AE29">
        <v>15</v>
      </c>
      <c r="AF29">
        <v>21</v>
      </c>
    </row>
    <row r="30" spans="1:60" x14ac:dyDescent="0.2">
      <c r="A30" s="155"/>
      <c r="B30" s="156" t="s">
        <v>29</v>
      </c>
      <c r="C30" s="190"/>
      <c r="D30" s="157"/>
      <c r="E30" s="158"/>
      <c r="F30" s="158"/>
      <c r="G30" s="185">
        <f>G8+G11+G26</f>
        <v>0</v>
      </c>
      <c r="H30" s="5"/>
      <c r="I30" s="5"/>
      <c r="J30" s="5"/>
      <c r="K30" s="5"/>
      <c r="L30" s="5"/>
      <c r="M30" s="5"/>
      <c r="N30" s="5"/>
      <c r="O30" s="5"/>
      <c r="P30" s="5"/>
      <c r="Q30" s="5"/>
      <c r="R30" s="5"/>
      <c r="S30" s="5"/>
      <c r="T30" s="5"/>
      <c r="U30" s="5"/>
      <c r="V30" s="5"/>
      <c r="W30" s="5"/>
      <c r="AE30">
        <f>SUMIF(L7:L28,AE29,G7:G28)</f>
        <v>0</v>
      </c>
      <c r="AF30">
        <f>SUMIF(L7:L28,AF29,G7:G28)</f>
        <v>0</v>
      </c>
      <c r="AG30" t="s">
        <v>319</v>
      </c>
    </row>
    <row r="31" spans="1:60" x14ac:dyDescent="0.2">
      <c r="C31" s="191"/>
      <c r="D31" s="143"/>
      <c r="AG31" t="s">
        <v>320</v>
      </c>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Ql65E3cL5K/7bvQfdqVPn3x7xTA1Xp38mMkgswdovusK1unbUOH0n0XLk9j3QD8fh8X3a5WxxREE1vHgnskMA==" saltValue="8bm5llLyYfH/Eh2W+GsFjA=="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121</v>
      </c>
      <c r="C3" s="264" t="s">
        <v>122</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SUMIF(AG9:AG16,"&lt;&gt;NOR",G9:G16)</f>
        <v>0</v>
      </c>
      <c r="H8" s="169"/>
      <c r="I8" s="169">
        <f>SUM(I9:I16)</f>
        <v>0</v>
      </c>
      <c r="J8" s="169"/>
      <c r="K8" s="169">
        <f>SUM(K9:K16)</f>
        <v>0</v>
      </c>
      <c r="L8" s="169"/>
      <c r="M8" s="169">
        <f>SUM(M9:M16)</f>
        <v>0</v>
      </c>
      <c r="N8" s="169"/>
      <c r="O8" s="169">
        <f>SUM(O9:O16)</f>
        <v>0.24</v>
      </c>
      <c r="P8" s="169"/>
      <c r="Q8" s="169">
        <f>SUM(Q9:Q16)</f>
        <v>0</v>
      </c>
      <c r="R8" s="169"/>
      <c r="S8" s="169"/>
      <c r="T8" s="170"/>
      <c r="U8" s="164"/>
      <c r="V8" s="164">
        <f>SUM(V9:V16)</f>
        <v>3.46</v>
      </c>
      <c r="W8" s="164"/>
      <c r="AG8" t="s">
        <v>292</v>
      </c>
    </row>
    <row r="9" spans="1:60" ht="22.5" outlineLevel="1" x14ac:dyDescent="0.2">
      <c r="A9" s="171">
        <v>1</v>
      </c>
      <c r="B9" s="172" t="s">
        <v>681</v>
      </c>
      <c r="C9" s="188" t="s">
        <v>682</v>
      </c>
      <c r="D9" s="173" t="s">
        <v>675</v>
      </c>
      <c r="E9" s="174">
        <v>0.27</v>
      </c>
      <c r="F9" s="175"/>
      <c r="G9" s="176">
        <f>ROUND(E9*F9,2)</f>
        <v>0</v>
      </c>
      <c r="H9" s="175"/>
      <c r="I9" s="176">
        <f>ROUND(E9*H9,2)</f>
        <v>0</v>
      </c>
      <c r="J9" s="175"/>
      <c r="K9" s="176">
        <f>ROUND(E9*J9,2)</f>
        <v>0</v>
      </c>
      <c r="L9" s="176">
        <v>15</v>
      </c>
      <c r="M9" s="176">
        <f>G9*(1+L9/100)</f>
        <v>0</v>
      </c>
      <c r="N9" s="176">
        <v>0.76182000000000005</v>
      </c>
      <c r="O9" s="176">
        <f>ROUND(E9*N9,2)</f>
        <v>0.21</v>
      </c>
      <c r="P9" s="176">
        <v>0</v>
      </c>
      <c r="Q9" s="176">
        <f>ROUND(E9*P9,2)</f>
        <v>0</v>
      </c>
      <c r="R9" s="176" t="s">
        <v>676</v>
      </c>
      <c r="S9" s="176" t="s">
        <v>296</v>
      </c>
      <c r="T9" s="177" t="s">
        <v>296</v>
      </c>
      <c r="U9" s="162">
        <v>3.0818800000000004</v>
      </c>
      <c r="V9" s="162">
        <f>ROUND(E9*U9,2)</f>
        <v>0.83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905</v>
      </c>
      <c r="D11" s="197"/>
      <c r="E11" s="198">
        <v>0.27</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1">
        <v>2</v>
      </c>
      <c r="B12" s="172" t="s">
        <v>690</v>
      </c>
      <c r="C12" s="188" t="s">
        <v>691</v>
      </c>
      <c r="D12" s="173" t="s">
        <v>366</v>
      </c>
      <c r="E12" s="174">
        <v>1</v>
      </c>
      <c r="F12" s="175"/>
      <c r="G12" s="176">
        <f>ROUND(E12*F12,2)</f>
        <v>0</v>
      </c>
      <c r="H12" s="175"/>
      <c r="I12" s="176">
        <f>ROUND(E12*H12,2)</f>
        <v>0</v>
      </c>
      <c r="J12" s="175"/>
      <c r="K12" s="176">
        <f>ROUND(E12*J12,2)</f>
        <v>0</v>
      </c>
      <c r="L12" s="176">
        <v>15</v>
      </c>
      <c r="M12" s="176">
        <f>G12*(1+L12/100)</f>
        <v>0</v>
      </c>
      <c r="N12" s="176">
        <v>1.7090000000000001E-2</v>
      </c>
      <c r="O12" s="176">
        <f>ROUND(E12*N12,2)</f>
        <v>0.02</v>
      </c>
      <c r="P12" s="176">
        <v>0</v>
      </c>
      <c r="Q12" s="176">
        <f>ROUND(E12*P12,2)</f>
        <v>0</v>
      </c>
      <c r="R12" s="176"/>
      <c r="S12" s="176" t="s">
        <v>311</v>
      </c>
      <c r="T12" s="177" t="s">
        <v>296</v>
      </c>
      <c r="U12" s="162">
        <v>1.29</v>
      </c>
      <c r="V12" s="162">
        <f>ROUND(E12*U12,2)</f>
        <v>1.29</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04" t="s">
        <v>692</v>
      </c>
      <c r="D13" s="197"/>
      <c r="E13" s="198">
        <v>1</v>
      </c>
      <c r="F13" s="162"/>
      <c r="G13" s="162"/>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680</v>
      </c>
      <c r="AH13" s="152">
        <v>0</v>
      </c>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1">
        <v>3</v>
      </c>
      <c r="B14" s="172" t="s">
        <v>693</v>
      </c>
      <c r="C14" s="188" t="s">
        <v>694</v>
      </c>
      <c r="D14" s="173" t="s">
        <v>332</v>
      </c>
      <c r="E14" s="174">
        <v>6</v>
      </c>
      <c r="F14" s="175"/>
      <c r="G14" s="176">
        <f>ROUND(E14*F14,2)</f>
        <v>0</v>
      </c>
      <c r="H14" s="175"/>
      <c r="I14" s="176">
        <f>ROUND(E14*H14,2)</f>
        <v>0</v>
      </c>
      <c r="J14" s="175"/>
      <c r="K14" s="176">
        <f>ROUND(E14*J14,2)</f>
        <v>0</v>
      </c>
      <c r="L14" s="176">
        <v>15</v>
      </c>
      <c r="M14" s="176">
        <f>G14*(1+L14/100)</f>
        <v>0</v>
      </c>
      <c r="N14" s="176">
        <v>1.0200000000000001E-3</v>
      </c>
      <c r="O14" s="176">
        <f>ROUND(E14*N14,2)</f>
        <v>0.01</v>
      </c>
      <c r="P14" s="176">
        <v>0</v>
      </c>
      <c r="Q14" s="176">
        <f>ROUND(E14*P14,2)</f>
        <v>0</v>
      </c>
      <c r="R14" s="176"/>
      <c r="S14" s="176" t="s">
        <v>311</v>
      </c>
      <c r="T14" s="177" t="s">
        <v>297</v>
      </c>
      <c r="U14" s="162">
        <v>0.223</v>
      </c>
      <c r="V14" s="162">
        <f>ROUND(E14*U14,2)</f>
        <v>1.34</v>
      </c>
      <c r="W14" s="162"/>
      <c r="X14" s="152"/>
      <c r="Y14" s="152"/>
      <c r="Z14" s="152"/>
      <c r="AA14" s="152"/>
      <c r="AB14" s="152"/>
      <c r="AC14" s="152"/>
      <c r="AD14" s="152"/>
      <c r="AE14" s="152"/>
      <c r="AF14" s="152"/>
      <c r="AG14" s="152" t="s">
        <v>324</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72" t="s">
        <v>695</v>
      </c>
      <c r="D15" s="273"/>
      <c r="E15" s="273"/>
      <c r="F15" s="273"/>
      <c r="G15" s="273"/>
      <c r="H15" s="162"/>
      <c r="I15" s="162"/>
      <c r="J15" s="162"/>
      <c r="K15" s="162"/>
      <c r="L15" s="162"/>
      <c r="M15" s="162"/>
      <c r="N15" s="162"/>
      <c r="O15" s="162"/>
      <c r="P15" s="162"/>
      <c r="Q15" s="162"/>
      <c r="R15" s="162"/>
      <c r="S15" s="162"/>
      <c r="T15" s="162"/>
      <c r="U15" s="162"/>
      <c r="V15" s="162"/>
      <c r="W15" s="162"/>
      <c r="X15" s="152"/>
      <c r="Y15" s="152"/>
      <c r="Z15" s="152"/>
      <c r="AA15" s="152"/>
      <c r="AB15" s="152"/>
      <c r="AC15" s="152"/>
      <c r="AD15" s="152"/>
      <c r="AE15" s="152"/>
      <c r="AF15" s="152"/>
      <c r="AG15" s="152" t="s">
        <v>329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04" t="s">
        <v>698</v>
      </c>
      <c r="D16" s="197"/>
      <c r="E16" s="198">
        <v>6</v>
      </c>
      <c r="F16" s="162"/>
      <c r="G16" s="162"/>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680</v>
      </c>
      <c r="AH16" s="152">
        <v>0</v>
      </c>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5" t="s">
        <v>291</v>
      </c>
      <c r="B17" s="166" t="s">
        <v>230</v>
      </c>
      <c r="C17" s="186" t="s">
        <v>231</v>
      </c>
      <c r="D17" s="167"/>
      <c r="E17" s="168"/>
      <c r="F17" s="169"/>
      <c r="G17" s="169">
        <f>SUMIF(AG18:AG47,"&lt;&gt;NOR",G18:G47)</f>
        <v>0</v>
      </c>
      <c r="H17" s="169"/>
      <c r="I17" s="169">
        <f>SUM(I18:I47)</f>
        <v>0</v>
      </c>
      <c r="J17" s="169"/>
      <c r="K17" s="169">
        <f>SUM(K18:K47)</f>
        <v>0</v>
      </c>
      <c r="L17" s="169"/>
      <c r="M17" s="169">
        <f>SUM(M18:M47)</f>
        <v>0</v>
      </c>
      <c r="N17" s="169"/>
      <c r="O17" s="169">
        <f>SUM(O18:O47)</f>
        <v>0.15000000000000002</v>
      </c>
      <c r="P17" s="169"/>
      <c r="Q17" s="169">
        <f>SUM(Q18:Q47)</f>
        <v>0</v>
      </c>
      <c r="R17" s="169"/>
      <c r="S17" s="169"/>
      <c r="T17" s="170"/>
      <c r="U17" s="164"/>
      <c r="V17" s="164">
        <f>SUM(V18:V47)</f>
        <v>7.0799999999999992</v>
      </c>
      <c r="W17" s="164"/>
      <c r="AG17" t="s">
        <v>292</v>
      </c>
    </row>
    <row r="18" spans="1:60" outlineLevel="1" x14ac:dyDescent="0.2">
      <c r="A18" s="171">
        <v>4</v>
      </c>
      <c r="B18" s="172" t="s">
        <v>699</v>
      </c>
      <c r="C18" s="188" t="s">
        <v>700</v>
      </c>
      <c r="D18" s="173" t="s">
        <v>366</v>
      </c>
      <c r="E18" s="174">
        <v>4</v>
      </c>
      <c r="F18" s="175"/>
      <c r="G18" s="176">
        <f>ROUND(E18*F18,2)</f>
        <v>0</v>
      </c>
      <c r="H18" s="175"/>
      <c r="I18" s="176">
        <f>ROUND(E18*H18,2)</f>
        <v>0</v>
      </c>
      <c r="J18" s="175"/>
      <c r="K18" s="176">
        <f>ROUND(E18*J18,2)</f>
        <v>0</v>
      </c>
      <c r="L18" s="176">
        <v>15</v>
      </c>
      <c r="M18" s="176">
        <f>G18*(1+L18/100)</f>
        <v>0</v>
      </c>
      <c r="N18" s="176">
        <v>3.2000000000000002E-3</v>
      </c>
      <c r="O18" s="176">
        <f>ROUND(E18*N18,2)</f>
        <v>0.01</v>
      </c>
      <c r="P18" s="176">
        <v>0</v>
      </c>
      <c r="Q18" s="176">
        <f>ROUND(E18*P18,2)</f>
        <v>0</v>
      </c>
      <c r="R18" s="176" t="s">
        <v>676</v>
      </c>
      <c r="S18" s="176" t="s">
        <v>296</v>
      </c>
      <c r="T18" s="177" t="s">
        <v>296</v>
      </c>
      <c r="U18" s="162">
        <v>0.22498000000000001</v>
      </c>
      <c r="V18" s="162">
        <f>ROUND(E18*U18,2)</f>
        <v>0.9</v>
      </c>
      <c r="W18" s="162"/>
      <c r="X18" s="152"/>
      <c r="Y18" s="152"/>
      <c r="Z18" s="152"/>
      <c r="AA18" s="152"/>
      <c r="AB18" s="152"/>
      <c r="AC18" s="152"/>
      <c r="AD18" s="152"/>
      <c r="AE18" s="152"/>
      <c r="AF18" s="152"/>
      <c r="AG18" s="152" t="s">
        <v>324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4" t="s">
        <v>701</v>
      </c>
      <c r="D19" s="275"/>
      <c r="E19" s="275"/>
      <c r="F19" s="275"/>
      <c r="G19" s="275"/>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678</v>
      </c>
      <c r="AH19" s="152"/>
      <c r="AI19" s="152"/>
      <c r="AJ19" s="152"/>
      <c r="AK19" s="152"/>
      <c r="AL19" s="152"/>
      <c r="AM19" s="152"/>
      <c r="AN19" s="152"/>
      <c r="AO19" s="152"/>
      <c r="AP19" s="152"/>
      <c r="AQ19" s="152"/>
      <c r="AR19" s="152"/>
      <c r="AS19" s="152"/>
      <c r="AT19" s="152"/>
      <c r="AU19" s="152"/>
      <c r="AV19" s="152"/>
      <c r="AW19" s="152"/>
      <c r="AX19" s="152"/>
      <c r="AY19" s="152"/>
      <c r="AZ19" s="152"/>
      <c r="BA19" s="195" t="str">
        <f>C19</f>
        <v>jakoukoliv maltou, z pomocného pracovního lešení o výšce podlahy do 1900 mm a pro zatížení do 1,5 kPa,</v>
      </c>
      <c r="BB19" s="152"/>
      <c r="BC19" s="152"/>
      <c r="BD19" s="152"/>
      <c r="BE19" s="152"/>
      <c r="BF19" s="152"/>
      <c r="BG19" s="152"/>
      <c r="BH19" s="152"/>
    </row>
    <row r="20" spans="1:60" outlineLevel="1" x14ac:dyDescent="0.2">
      <c r="A20" s="159"/>
      <c r="B20" s="160"/>
      <c r="C20" s="204" t="s">
        <v>949</v>
      </c>
      <c r="D20" s="197"/>
      <c r="E20" s="198">
        <v>4</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703</v>
      </c>
      <c r="C21" s="188" t="s">
        <v>704</v>
      </c>
      <c r="D21" s="173" t="s">
        <v>366</v>
      </c>
      <c r="E21" s="174">
        <v>1</v>
      </c>
      <c r="F21" s="175"/>
      <c r="G21" s="176">
        <f>ROUND(E21*F21,2)</f>
        <v>0</v>
      </c>
      <c r="H21" s="175"/>
      <c r="I21" s="176">
        <f>ROUND(E21*H21,2)</f>
        <v>0</v>
      </c>
      <c r="J21" s="175"/>
      <c r="K21" s="176">
        <f>ROUND(E21*J21,2)</f>
        <v>0</v>
      </c>
      <c r="L21" s="176">
        <v>15</v>
      </c>
      <c r="M21" s="176">
        <f>G21*(1+L21/100)</f>
        <v>0</v>
      </c>
      <c r="N21" s="176">
        <v>3.5620000000000006E-2</v>
      </c>
      <c r="O21" s="176">
        <f>ROUND(E21*N21,2)</f>
        <v>0.04</v>
      </c>
      <c r="P21" s="176">
        <v>0</v>
      </c>
      <c r="Q21" s="176">
        <f>ROUND(E21*P21,2)</f>
        <v>0</v>
      </c>
      <c r="R21" s="176" t="s">
        <v>676</v>
      </c>
      <c r="S21" s="176" t="s">
        <v>296</v>
      </c>
      <c r="T21" s="177" t="s">
        <v>296</v>
      </c>
      <c r="U21" s="162">
        <v>0.8829300000000001</v>
      </c>
      <c r="V21" s="162">
        <f>ROUND(E21*U21,2)</f>
        <v>0.88</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4" t="s">
        <v>701</v>
      </c>
      <c r="D22" s="275"/>
      <c r="E22" s="275"/>
      <c r="F22" s="275"/>
      <c r="G22" s="275"/>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678</v>
      </c>
      <c r="AH22" s="152"/>
      <c r="AI22" s="152"/>
      <c r="AJ22" s="152"/>
      <c r="AK22" s="152"/>
      <c r="AL22" s="152"/>
      <c r="AM22" s="152"/>
      <c r="AN22" s="152"/>
      <c r="AO22" s="152"/>
      <c r="AP22" s="152"/>
      <c r="AQ22" s="152"/>
      <c r="AR22" s="152"/>
      <c r="AS22" s="152"/>
      <c r="AT22" s="152"/>
      <c r="AU22" s="152"/>
      <c r="AV22" s="152"/>
      <c r="AW22" s="152"/>
      <c r="AX22" s="152"/>
      <c r="AY22" s="152"/>
      <c r="AZ22" s="152"/>
      <c r="BA22" s="195" t="str">
        <f>C22</f>
        <v>jakoukoliv maltou, z pomocného pracovního lešení o výšce podlahy do 1900 mm a pro zatížení do 1,5 kPa,</v>
      </c>
      <c r="BB22" s="152"/>
      <c r="BC22" s="152"/>
      <c r="BD22" s="152"/>
      <c r="BE22" s="152"/>
      <c r="BF22" s="152"/>
      <c r="BG22" s="152"/>
      <c r="BH22" s="152"/>
    </row>
    <row r="23" spans="1:60" outlineLevel="1" x14ac:dyDescent="0.2">
      <c r="A23" s="159"/>
      <c r="B23" s="160"/>
      <c r="C23" s="204" t="s">
        <v>1045</v>
      </c>
      <c r="D23" s="197"/>
      <c r="E23" s="198">
        <v>1</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71">
        <v>6</v>
      </c>
      <c r="B24" s="172" t="s">
        <v>705</v>
      </c>
      <c r="C24" s="188" t="s">
        <v>706</v>
      </c>
      <c r="D24" s="173" t="s">
        <v>332</v>
      </c>
      <c r="E24" s="174">
        <v>8</v>
      </c>
      <c r="F24" s="175"/>
      <c r="G24" s="176">
        <f>ROUND(E24*F24,2)</f>
        <v>0</v>
      </c>
      <c r="H24" s="175"/>
      <c r="I24" s="176">
        <f>ROUND(E24*H24,2)</f>
        <v>0</v>
      </c>
      <c r="J24" s="175"/>
      <c r="K24" s="176">
        <f>ROUND(E24*J24,2)</f>
        <v>0</v>
      </c>
      <c r="L24" s="176">
        <v>15</v>
      </c>
      <c r="M24" s="176">
        <f>G24*(1+L24/100)</f>
        <v>0</v>
      </c>
      <c r="N24" s="176">
        <v>4.3300000000000005E-3</v>
      </c>
      <c r="O24" s="176">
        <f>ROUND(E24*N24,2)</f>
        <v>0.03</v>
      </c>
      <c r="P24" s="176">
        <v>0</v>
      </c>
      <c r="Q24" s="176">
        <f>ROUND(E24*P24,2)</f>
        <v>0</v>
      </c>
      <c r="R24" s="176" t="s">
        <v>676</v>
      </c>
      <c r="S24" s="176" t="s">
        <v>296</v>
      </c>
      <c r="T24" s="177" t="s">
        <v>296</v>
      </c>
      <c r="U24" s="162">
        <v>0.15200000000000002</v>
      </c>
      <c r="V24" s="162">
        <f>ROUND(E24*U24,2)</f>
        <v>1.22</v>
      </c>
      <c r="W24" s="162"/>
      <c r="X24" s="152"/>
      <c r="Y24" s="152"/>
      <c r="Z24" s="152"/>
      <c r="AA24" s="152"/>
      <c r="AB24" s="152"/>
      <c r="AC24" s="152"/>
      <c r="AD24" s="152"/>
      <c r="AE24" s="152"/>
      <c r="AF24" s="152"/>
      <c r="AG24" s="152" t="s">
        <v>324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74" t="s">
        <v>707</v>
      </c>
      <c r="D25" s="275"/>
      <c r="E25" s="275"/>
      <c r="F25" s="275"/>
      <c r="G25" s="275"/>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678</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04" t="s">
        <v>709</v>
      </c>
      <c r="D26" s="197"/>
      <c r="E26" s="198">
        <v>8</v>
      </c>
      <c r="F26" s="162"/>
      <c r="G26" s="162"/>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680</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71">
        <v>7</v>
      </c>
      <c r="B27" s="172" t="s">
        <v>710</v>
      </c>
      <c r="C27" s="188" t="s">
        <v>711</v>
      </c>
      <c r="D27" s="173" t="s">
        <v>404</v>
      </c>
      <c r="E27" s="174">
        <v>0.75</v>
      </c>
      <c r="F27" s="175"/>
      <c r="G27" s="176">
        <f>ROUND(E27*F27,2)</f>
        <v>0</v>
      </c>
      <c r="H27" s="175"/>
      <c r="I27" s="176">
        <f>ROUND(E27*H27,2)</f>
        <v>0</v>
      </c>
      <c r="J27" s="175"/>
      <c r="K27" s="176">
        <f>ROUND(E27*J27,2)</f>
        <v>0</v>
      </c>
      <c r="L27" s="176">
        <v>15</v>
      </c>
      <c r="M27" s="176">
        <f>G27*(1+L27/100)</f>
        <v>0</v>
      </c>
      <c r="N27" s="176">
        <v>3.8290000000000005E-2</v>
      </c>
      <c r="O27" s="176">
        <f>ROUND(E27*N27,2)</f>
        <v>0.03</v>
      </c>
      <c r="P27" s="176">
        <v>0</v>
      </c>
      <c r="Q27" s="176">
        <f>ROUND(E27*P27,2)</f>
        <v>0</v>
      </c>
      <c r="R27" s="176" t="s">
        <v>676</v>
      </c>
      <c r="S27" s="176" t="s">
        <v>296</v>
      </c>
      <c r="T27" s="177" t="s">
        <v>296</v>
      </c>
      <c r="U27" s="162">
        <v>1.8764100000000001</v>
      </c>
      <c r="V27" s="162">
        <f>ROUND(E27*U27,2)</f>
        <v>1.41</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712</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05" t="s">
        <v>713</v>
      </c>
      <c r="D29" s="199"/>
      <c r="E29" s="200"/>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6" t="s">
        <v>715</v>
      </c>
      <c r="D30" s="199"/>
      <c r="E30" s="200">
        <v>5</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v>2</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07" t="s">
        <v>716</v>
      </c>
      <c r="D31" s="201"/>
      <c r="E31" s="202">
        <v>5</v>
      </c>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680</v>
      </c>
      <c r="AH31" s="152">
        <v>3</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5" t="s">
        <v>717</v>
      </c>
      <c r="D32" s="199"/>
      <c r="E32" s="200"/>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4" t="s">
        <v>1046</v>
      </c>
      <c r="D33" s="197"/>
      <c r="E33" s="198">
        <v>0.75</v>
      </c>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71">
        <v>8</v>
      </c>
      <c r="B34" s="172" t="s">
        <v>719</v>
      </c>
      <c r="C34" s="188" t="s">
        <v>720</v>
      </c>
      <c r="D34" s="173" t="s">
        <v>404</v>
      </c>
      <c r="E34" s="174">
        <v>0.375</v>
      </c>
      <c r="F34" s="175"/>
      <c r="G34" s="176">
        <f>ROUND(E34*F34,2)</f>
        <v>0</v>
      </c>
      <c r="H34" s="175"/>
      <c r="I34" s="176">
        <f>ROUND(E34*H34,2)</f>
        <v>0</v>
      </c>
      <c r="J34" s="175"/>
      <c r="K34" s="176">
        <f>ROUND(E34*J34,2)</f>
        <v>0</v>
      </c>
      <c r="L34" s="176">
        <v>15</v>
      </c>
      <c r="M34" s="176">
        <f>G34*(1+L34/100)</f>
        <v>0</v>
      </c>
      <c r="N34" s="176">
        <v>3.6070000000000005E-2</v>
      </c>
      <c r="O34" s="176">
        <f>ROUND(E34*N34,2)</f>
        <v>0.01</v>
      </c>
      <c r="P34" s="176">
        <v>0</v>
      </c>
      <c r="Q34" s="176">
        <f>ROUND(E34*P34,2)</f>
        <v>0</v>
      </c>
      <c r="R34" s="176" t="s">
        <v>676</v>
      </c>
      <c r="S34" s="176" t="s">
        <v>296</v>
      </c>
      <c r="T34" s="177" t="s">
        <v>296</v>
      </c>
      <c r="U34" s="162">
        <v>1.5803600000000002</v>
      </c>
      <c r="V34" s="162">
        <f>ROUND(E34*U34,2)</f>
        <v>0.59</v>
      </c>
      <c r="W34" s="162"/>
      <c r="X34" s="152"/>
      <c r="Y34" s="152"/>
      <c r="Z34" s="152"/>
      <c r="AA34" s="152"/>
      <c r="AB34" s="152"/>
      <c r="AC34" s="152"/>
      <c r="AD34" s="152"/>
      <c r="AE34" s="152"/>
      <c r="AF34" s="152"/>
      <c r="AG34" s="152" t="s">
        <v>324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74" t="s">
        <v>712</v>
      </c>
      <c r="D35" s="275"/>
      <c r="E35" s="275"/>
      <c r="F35" s="275"/>
      <c r="G35" s="275"/>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678</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05" t="s">
        <v>713</v>
      </c>
      <c r="D36" s="199"/>
      <c r="E36" s="200"/>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06" t="s">
        <v>722</v>
      </c>
      <c r="D37" s="199"/>
      <c r="E37" s="200">
        <v>1.5</v>
      </c>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680</v>
      </c>
      <c r="AH37" s="152">
        <v>2</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7" t="s">
        <v>716</v>
      </c>
      <c r="D38" s="201"/>
      <c r="E38" s="202">
        <v>1.5</v>
      </c>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v>3</v>
      </c>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5" t="s">
        <v>717</v>
      </c>
      <c r="D39" s="199"/>
      <c r="E39" s="200"/>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4" t="s">
        <v>951</v>
      </c>
      <c r="D40" s="197"/>
      <c r="E40" s="198">
        <v>0.375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71">
        <v>9</v>
      </c>
      <c r="B41" s="172" t="s">
        <v>724</v>
      </c>
      <c r="C41" s="188" t="s">
        <v>725</v>
      </c>
      <c r="D41" s="173" t="s">
        <v>404</v>
      </c>
      <c r="E41" s="174">
        <v>3.9600000000000004</v>
      </c>
      <c r="F41" s="175"/>
      <c r="G41" s="176">
        <f>ROUND(E41*F41,2)</f>
        <v>0</v>
      </c>
      <c r="H41" s="175"/>
      <c r="I41" s="176">
        <f>ROUND(E41*H41,2)</f>
        <v>0</v>
      </c>
      <c r="J41" s="175"/>
      <c r="K41" s="176">
        <f>ROUND(E41*J41,2)</f>
        <v>0</v>
      </c>
      <c r="L41" s="176">
        <v>15</v>
      </c>
      <c r="M41" s="176">
        <f>G41*(1+L41/100)</f>
        <v>0</v>
      </c>
      <c r="N41" s="176">
        <v>3.6700000000000001E-3</v>
      </c>
      <c r="O41" s="176">
        <f>ROUND(E41*N41,2)</f>
        <v>0.01</v>
      </c>
      <c r="P41" s="176">
        <v>0</v>
      </c>
      <c r="Q41" s="176">
        <f>ROUND(E41*P41,2)</f>
        <v>0</v>
      </c>
      <c r="R41" s="176" t="s">
        <v>686</v>
      </c>
      <c r="S41" s="176" t="s">
        <v>296</v>
      </c>
      <c r="T41" s="177" t="s">
        <v>296</v>
      </c>
      <c r="U41" s="162">
        <v>0.36200000000000004</v>
      </c>
      <c r="V41" s="162">
        <f>ROUND(E41*U41,2)</f>
        <v>1.43</v>
      </c>
      <c r="W41" s="162"/>
      <c r="X41" s="152"/>
      <c r="Y41" s="152"/>
      <c r="Z41" s="152"/>
      <c r="AA41" s="152"/>
      <c r="AB41" s="152"/>
      <c r="AC41" s="152"/>
      <c r="AD41" s="152"/>
      <c r="AE41" s="152"/>
      <c r="AF41" s="152"/>
      <c r="AG41" s="152" t="s">
        <v>324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4" t="s">
        <v>1031</v>
      </c>
      <c r="D42" s="197"/>
      <c r="E42" s="198">
        <v>3.9600000000000004</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1">
        <v>10</v>
      </c>
      <c r="B43" s="172" t="s">
        <v>729</v>
      </c>
      <c r="C43" s="188" t="s">
        <v>730</v>
      </c>
      <c r="D43" s="173" t="s">
        <v>404</v>
      </c>
      <c r="E43" s="174">
        <v>6.2200000000000006</v>
      </c>
      <c r="F43" s="175"/>
      <c r="G43" s="176">
        <f>ROUND(E43*F43,2)</f>
        <v>0</v>
      </c>
      <c r="H43" s="175"/>
      <c r="I43" s="176">
        <f>ROUND(E43*H43,2)</f>
        <v>0</v>
      </c>
      <c r="J43" s="175"/>
      <c r="K43" s="176">
        <f>ROUND(E43*J43,2)</f>
        <v>0</v>
      </c>
      <c r="L43" s="176">
        <v>15</v>
      </c>
      <c r="M43" s="176">
        <f>G43*(1+L43/100)</f>
        <v>0</v>
      </c>
      <c r="N43" s="176">
        <v>1.4800000000000002E-3</v>
      </c>
      <c r="O43" s="176">
        <f>ROUND(E43*N43,2)</f>
        <v>0.01</v>
      </c>
      <c r="P43" s="176">
        <v>0</v>
      </c>
      <c r="Q43" s="176">
        <f>ROUND(E43*P43,2)</f>
        <v>0</v>
      </c>
      <c r="R43" s="176"/>
      <c r="S43" s="176" t="s">
        <v>311</v>
      </c>
      <c r="T43" s="177" t="s">
        <v>296</v>
      </c>
      <c r="U43" s="162">
        <v>5.6000000000000001E-2</v>
      </c>
      <c r="V43" s="162">
        <f>ROUND(E43*U43,2)</f>
        <v>0.35</v>
      </c>
      <c r="W43" s="162"/>
      <c r="X43" s="152"/>
      <c r="Y43" s="152"/>
      <c r="Z43" s="152"/>
      <c r="AA43" s="152"/>
      <c r="AB43" s="152"/>
      <c r="AC43" s="152"/>
      <c r="AD43" s="152"/>
      <c r="AE43" s="152"/>
      <c r="AF43" s="152"/>
      <c r="AG43" s="152" t="s">
        <v>324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4" t="s">
        <v>907</v>
      </c>
      <c r="D44" s="197"/>
      <c r="E44" s="198">
        <v>12.9</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4" t="s">
        <v>1063</v>
      </c>
      <c r="D45" s="197"/>
      <c r="E45" s="198">
        <v>-6.68</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71">
        <v>11</v>
      </c>
      <c r="B46" s="172" t="s">
        <v>735</v>
      </c>
      <c r="C46" s="188" t="s">
        <v>736</v>
      </c>
      <c r="D46" s="173" t="s">
        <v>332</v>
      </c>
      <c r="E46" s="174">
        <v>1.5</v>
      </c>
      <c r="F46" s="175"/>
      <c r="G46" s="176">
        <f>ROUND(E46*F46,2)</f>
        <v>0</v>
      </c>
      <c r="H46" s="175"/>
      <c r="I46" s="176">
        <f>ROUND(E46*H46,2)</f>
        <v>0</v>
      </c>
      <c r="J46" s="175"/>
      <c r="K46" s="176">
        <f>ROUND(E46*J46,2)</f>
        <v>0</v>
      </c>
      <c r="L46" s="176">
        <v>15</v>
      </c>
      <c r="M46" s="176">
        <f>G46*(1+L46/100)</f>
        <v>0</v>
      </c>
      <c r="N46" s="176">
        <v>8.490000000000001E-3</v>
      </c>
      <c r="O46" s="176">
        <f>ROUND(E46*N46,2)</f>
        <v>0.01</v>
      </c>
      <c r="P46" s="176">
        <v>0</v>
      </c>
      <c r="Q46" s="176">
        <f>ROUND(E46*P46,2)</f>
        <v>0</v>
      </c>
      <c r="R46" s="176"/>
      <c r="S46" s="176" t="s">
        <v>311</v>
      </c>
      <c r="T46" s="177" t="s">
        <v>297</v>
      </c>
      <c r="U46" s="162">
        <v>0.19700000000000001</v>
      </c>
      <c r="V46" s="162">
        <f>ROUND(E46*U46,2)</f>
        <v>0.3</v>
      </c>
      <c r="W46" s="162"/>
      <c r="X46" s="152"/>
      <c r="Y46" s="152"/>
      <c r="Z46" s="152"/>
      <c r="AA46" s="152"/>
      <c r="AB46" s="152"/>
      <c r="AC46" s="152"/>
      <c r="AD46" s="152"/>
      <c r="AE46" s="152"/>
      <c r="AF46" s="152"/>
      <c r="AG46" s="152" t="s">
        <v>324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4" t="s">
        <v>738</v>
      </c>
      <c r="D47" s="197"/>
      <c r="E47" s="198">
        <v>1.5</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x14ac:dyDescent="0.2">
      <c r="A48" s="165" t="s">
        <v>291</v>
      </c>
      <c r="B48" s="166" t="s">
        <v>232</v>
      </c>
      <c r="C48" s="186" t="s">
        <v>233</v>
      </c>
      <c r="D48" s="167"/>
      <c r="E48" s="168"/>
      <c r="F48" s="169"/>
      <c r="G48" s="169">
        <f>SUMIF(AG49:AG51,"&lt;&gt;NOR",G49:G51)</f>
        <v>0</v>
      </c>
      <c r="H48" s="169"/>
      <c r="I48" s="169">
        <f>SUM(I49:I51)</f>
        <v>0</v>
      </c>
      <c r="J48" s="169"/>
      <c r="K48" s="169">
        <f>SUM(K49:K51)</f>
        <v>0</v>
      </c>
      <c r="L48" s="169"/>
      <c r="M48" s="169">
        <f>SUM(M49:M51)</f>
        <v>0</v>
      </c>
      <c r="N48" s="169"/>
      <c r="O48" s="169">
        <f>SUM(O49:O51)</f>
        <v>0.03</v>
      </c>
      <c r="P48" s="169"/>
      <c r="Q48" s="169">
        <f>SUM(Q49:Q51)</f>
        <v>0</v>
      </c>
      <c r="R48" s="169"/>
      <c r="S48" s="169"/>
      <c r="T48" s="170"/>
      <c r="U48" s="164"/>
      <c r="V48" s="164">
        <f>SUM(V49:V51)</f>
        <v>2.67</v>
      </c>
      <c r="W48" s="164"/>
      <c r="AG48" t="s">
        <v>292</v>
      </c>
    </row>
    <row r="49" spans="1:60" outlineLevel="1" x14ac:dyDescent="0.2">
      <c r="A49" s="171">
        <v>12</v>
      </c>
      <c r="B49" s="172" t="s">
        <v>743</v>
      </c>
      <c r="C49" s="188" t="s">
        <v>744</v>
      </c>
      <c r="D49" s="173" t="s">
        <v>404</v>
      </c>
      <c r="E49" s="174">
        <v>7.8100000000000005</v>
      </c>
      <c r="F49" s="175"/>
      <c r="G49" s="176">
        <f>ROUND(E49*F49,2)</f>
        <v>0</v>
      </c>
      <c r="H49" s="175"/>
      <c r="I49" s="176">
        <f>ROUND(E49*H49,2)</f>
        <v>0</v>
      </c>
      <c r="J49" s="175"/>
      <c r="K49" s="176">
        <f>ROUND(E49*J49,2)</f>
        <v>0</v>
      </c>
      <c r="L49" s="176">
        <v>15</v>
      </c>
      <c r="M49" s="176">
        <f>G49*(1+L49/100)</f>
        <v>0</v>
      </c>
      <c r="N49" s="176">
        <v>3.7500000000000003E-3</v>
      </c>
      <c r="O49" s="176">
        <f>ROUND(E49*N49,2)</f>
        <v>0.03</v>
      </c>
      <c r="P49" s="176">
        <v>0</v>
      </c>
      <c r="Q49" s="176">
        <f>ROUND(E49*P49,2)</f>
        <v>0</v>
      </c>
      <c r="R49" s="176"/>
      <c r="S49" s="176" t="s">
        <v>311</v>
      </c>
      <c r="T49" s="177" t="s">
        <v>296</v>
      </c>
      <c r="U49" s="162">
        <v>0.34200000000000003</v>
      </c>
      <c r="V49" s="162">
        <f>ROUND(E49*U49,2)</f>
        <v>2.67</v>
      </c>
      <c r="W49" s="162"/>
      <c r="X49" s="152"/>
      <c r="Y49" s="152"/>
      <c r="Z49" s="152"/>
      <c r="AA49" s="152"/>
      <c r="AB49" s="152"/>
      <c r="AC49" s="152"/>
      <c r="AD49" s="152"/>
      <c r="AE49" s="152"/>
      <c r="AF49" s="152"/>
      <c r="AG49" s="152" t="s">
        <v>324</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4" t="s">
        <v>956</v>
      </c>
      <c r="D50" s="197"/>
      <c r="E50" s="198">
        <v>1.1300000000000001</v>
      </c>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1064</v>
      </c>
      <c r="D51" s="197"/>
      <c r="E51" s="198">
        <v>6.6800000000000006</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x14ac:dyDescent="0.2">
      <c r="A52" s="165" t="s">
        <v>291</v>
      </c>
      <c r="B52" s="166" t="s">
        <v>234</v>
      </c>
      <c r="C52" s="186" t="s">
        <v>235</v>
      </c>
      <c r="D52" s="167"/>
      <c r="E52" s="168"/>
      <c r="F52" s="169"/>
      <c r="G52" s="169">
        <f>SUMIF(AG53:AG65,"&lt;&gt;NOR",G53:G65)</f>
        <v>0</v>
      </c>
      <c r="H52" s="169"/>
      <c r="I52" s="169">
        <f>SUM(I53:I65)</f>
        <v>0</v>
      </c>
      <c r="J52" s="169"/>
      <c r="K52" s="169">
        <f>SUM(K53:K65)</f>
        <v>0</v>
      </c>
      <c r="L52" s="169"/>
      <c r="M52" s="169">
        <f>SUM(M53:M65)</f>
        <v>0</v>
      </c>
      <c r="N52" s="169"/>
      <c r="O52" s="169">
        <f>SUM(O53:O65)</f>
        <v>0</v>
      </c>
      <c r="P52" s="169"/>
      <c r="Q52" s="169">
        <f>SUM(Q53:Q65)</f>
        <v>0.97</v>
      </c>
      <c r="R52" s="169"/>
      <c r="S52" s="169"/>
      <c r="T52" s="170"/>
      <c r="U52" s="164"/>
      <c r="V52" s="164">
        <f>SUM(V53:V65)</f>
        <v>6.21</v>
      </c>
      <c r="W52" s="164"/>
      <c r="AG52" t="s">
        <v>292</v>
      </c>
    </row>
    <row r="53" spans="1:60" outlineLevel="1" x14ac:dyDescent="0.2">
      <c r="A53" s="171">
        <v>13</v>
      </c>
      <c r="B53" s="172" t="s">
        <v>752</v>
      </c>
      <c r="C53" s="188" t="s">
        <v>753</v>
      </c>
      <c r="D53" s="173" t="s">
        <v>404</v>
      </c>
      <c r="E53" s="174">
        <v>1.125</v>
      </c>
      <c r="F53" s="175"/>
      <c r="G53" s="176">
        <f>ROUND(E53*F53,2)</f>
        <v>0</v>
      </c>
      <c r="H53" s="175"/>
      <c r="I53" s="176">
        <f>ROUND(E53*H53,2)</f>
        <v>0</v>
      </c>
      <c r="J53" s="175"/>
      <c r="K53" s="176">
        <f>ROUND(E53*J53,2)</f>
        <v>0</v>
      </c>
      <c r="L53" s="176">
        <v>15</v>
      </c>
      <c r="M53" s="176">
        <f>G53*(1+L53/100)</f>
        <v>0</v>
      </c>
      <c r="N53" s="176">
        <v>0</v>
      </c>
      <c r="O53" s="176">
        <f>ROUND(E53*N53,2)</f>
        <v>0</v>
      </c>
      <c r="P53" s="176">
        <v>0.02</v>
      </c>
      <c r="Q53" s="176">
        <f>ROUND(E53*P53,2)</f>
        <v>0.02</v>
      </c>
      <c r="R53" s="176" t="s">
        <v>749</v>
      </c>
      <c r="S53" s="176" t="s">
        <v>296</v>
      </c>
      <c r="T53" s="177" t="s">
        <v>296</v>
      </c>
      <c r="U53" s="162">
        <v>0.23</v>
      </c>
      <c r="V53" s="162">
        <f>ROUND(E53*U53,2)</f>
        <v>0.26</v>
      </c>
      <c r="W53" s="162"/>
      <c r="X53" s="152"/>
      <c r="Y53" s="152"/>
      <c r="Z53" s="152"/>
      <c r="AA53" s="152"/>
      <c r="AB53" s="152"/>
      <c r="AC53" s="152"/>
      <c r="AD53" s="152"/>
      <c r="AE53" s="152"/>
      <c r="AF53" s="152"/>
      <c r="AG53" s="152" t="s">
        <v>324</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74" t="s">
        <v>754</v>
      </c>
      <c r="D54" s="275"/>
      <c r="E54" s="275"/>
      <c r="F54" s="275"/>
      <c r="G54" s="275"/>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678</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755</v>
      </c>
      <c r="D55" s="197"/>
      <c r="E55" s="198">
        <v>1.125</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33.75" outlineLevel="1" x14ac:dyDescent="0.2">
      <c r="A56" s="171">
        <v>14</v>
      </c>
      <c r="B56" s="172" t="s">
        <v>763</v>
      </c>
      <c r="C56" s="188" t="s">
        <v>764</v>
      </c>
      <c r="D56" s="173" t="s">
        <v>404</v>
      </c>
      <c r="E56" s="174">
        <v>2.7</v>
      </c>
      <c r="F56" s="175"/>
      <c r="G56" s="176">
        <f>ROUND(E56*F56,2)</f>
        <v>0</v>
      </c>
      <c r="H56" s="175"/>
      <c r="I56" s="176">
        <f>ROUND(E56*H56,2)</f>
        <v>0</v>
      </c>
      <c r="J56" s="175"/>
      <c r="K56" s="176">
        <f>ROUND(E56*J56,2)</f>
        <v>0</v>
      </c>
      <c r="L56" s="176">
        <v>15</v>
      </c>
      <c r="M56" s="176">
        <f>G56*(1+L56/100)</f>
        <v>0</v>
      </c>
      <c r="N56" s="176">
        <v>5.4000000000000001E-4</v>
      </c>
      <c r="O56" s="176">
        <f>ROUND(E56*N56,2)</f>
        <v>0</v>
      </c>
      <c r="P56" s="176">
        <v>0.18000000000000002</v>
      </c>
      <c r="Q56" s="176">
        <f>ROUND(E56*P56,2)</f>
        <v>0.49</v>
      </c>
      <c r="R56" s="176" t="s">
        <v>749</v>
      </c>
      <c r="S56" s="176" t="s">
        <v>296</v>
      </c>
      <c r="T56" s="177" t="s">
        <v>296</v>
      </c>
      <c r="U56" s="162">
        <v>0.30900000000000005</v>
      </c>
      <c r="V56" s="162">
        <f>ROUND(E56*U56,2)</f>
        <v>0.83</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74" t="s">
        <v>765</v>
      </c>
      <c r="D57" s="275"/>
      <c r="E57" s="275"/>
      <c r="F57" s="275"/>
      <c r="G57" s="275"/>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678</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767</v>
      </c>
      <c r="D58" s="197"/>
      <c r="E58" s="198">
        <v>2.7</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1">
        <v>15</v>
      </c>
      <c r="B59" s="172" t="s">
        <v>768</v>
      </c>
      <c r="C59" s="188" t="s">
        <v>769</v>
      </c>
      <c r="D59" s="173" t="s">
        <v>404</v>
      </c>
      <c r="E59" s="174">
        <v>6.66</v>
      </c>
      <c r="F59" s="175"/>
      <c r="G59" s="176">
        <f>ROUND(E59*F59,2)</f>
        <v>0</v>
      </c>
      <c r="H59" s="175"/>
      <c r="I59" s="176">
        <f>ROUND(E59*H59,2)</f>
        <v>0</v>
      </c>
      <c r="J59" s="175"/>
      <c r="K59" s="176">
        <f>ROUND(E59*J59,2)</f>
        <v>0</v>
      </c>
      <c r="L59" s="176">
        <v>15</v>
      </c>
      <c r="M59" s="176">
        <f>G59*(1+L59/100)</f>
        <v>0</v>
      </c>
      <c r="N59" s="176">
        <v>0</v>
      </c>
      <c r="O59" s="176">
        <f>ROUND(E59*N59,2)</f>
        <v>0</v>
      </c>
      <c r="P59" s="176">
        <v>6.8000000000000005E-2</v>
      </c>
      <c r="Q59" s="176">
        <f>ROUND(E59*P59,2)</f>
        <v>0.45</v>
      </c>
      <c r="R59" s="176" t="s">
        <v>749</v>
      </c>
      <c r="S59" s="176" t="s">
        <v>296</v>
      </c>
      <c r="T59" s="177" t="s">
        <v>296</v>
      </c>
      <c r="U59" s="162">
        <v>0.30000000000000004</v>
      </c>
      <c r="V59" s="162">
        <f>ROUND(E59*U59,2)</f>
        <v>2</v>
      </c>
      <c r="W59" s="162"/>
      <c r="X59" s="152"/>
      <c r="Y59" s="152"/>
      <c r="Z59" s="152"/>
      <c r="AA59" s="152"/>
      <c r="AB59" s="152"/>
      <c r="AC59" s="152"/>
      <c r="AD59" s="152"/>
      <c r="AE59" s="152"/>
      <c r="AF59" s="152"/>
      <c r="AG59" s="152" t="s">
        <v>324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74" t="s">
        <v>770</v>
      </c>
      <c r="D60" s="275"/>
      <c r="E60" s="275"/>
      <c r="F60" s="275"/>
      <c r="G60" s="275"/>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678</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1065</v>
      </c>
      <c r="D61" s="197"/>
      <c r="E61" s="198">
        <v>7.74</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1066</v>
      </c>
      <c r="D62" s="197"/>
      <c r="E62" s="198">
        <v>-1.0799999999999998</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78">
        <v>16</v>
      </c>
      <c r="B63" s="179" t="s">
        <v>773</v>
      </c>
      <c r="C63" s="187" t="s">
        <v>774</v>
      </c>
      <c r="D63" s="180" t="s">
        <v>366</v>
      </c>
      <c r="E63" s="181">
        <v>1</v>
      </c>
      <c r="F63" s="182"/>
      <c r="G63" s="183">
        <f>ROUND(E63*F63,2)</f>
        <v>0</v>
      </c>
      <c r="H63" s="182"/>
      <c r="I63" s="183">
        <f>ROUND(E63*H63,2)</f>
        <v>0</v>
      </c>
      <c r="J63" s="182"/>
      <c r="K63" s="183">
        <f>ROUND(E63*J63,2)</f>
        <v>0</v>
      </c>
      <c r="L63" s="183">
        <v>15</v>
      </c>
      <c r="M63" s="183">
        <f>G63*(1+L63/100)</f>
        <v>0</v>
      </c>
      <c r="N63" s="183">
        <v>0</v>
      </c>
      <c r="O63" s="183">
        <f>ROUND(E63*N63,2)</f>
        <v>0</v>
      </c>
      <c r="P63" s="183">
        <v>9.0000000000000011E-3</v>
      </c>
      <c r="Q63" s="183">
        <f>ROUND(E63*P63,2)</f>
        <v>0.01</v>
      </c>
      <c r="R63" s="183"/>
      <c r="S63" s="183" t="s">
        <v>311</v>
      </c>
      <c r="T63" s="184" t="s">
        <v>296</v>
      </c>
      <c r="U63" s="162">
        <v>0.11700000000000001</v>
      </c>
      <c r="V63" s="162">
        <f>ROUND(E63*U63,2)</f>
        <v>0.12</v>
      </c>
      <c r="W63" s="162"/>
      <c r="X63" s="152"/>
      <c r="Y63" s="152"/>
      <c r="Z63" s="152"/>
      <c r="AA63" s="152"/>
      <c r="AB63" s="152"/>
      <c r="AC63" s="152"/>
      <c r="AD63" s="152"/>
      <c r="AE63" s="152"/>
      <c r="AF63" s="152"/>
      <c r="AG63" s="152" t="s">
        <v>324</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1">
        <v>17</v>
      </c>
      <c r="B64" s="172" t="s">
        <v>775</v>
      </c>
      <c r="C64" s="188" t="s">
        <v>776</v>
      </c>
      <c r="D64" s="173" t="s">
        <v>777</v>
      </c>
      <c r="E64" s="174">
        <v>3</v>
      </c>
      <c r="F64" s="175"/>
      <c r="G64" s="176">
        <f>ROUND(E64*F64,2)</f>
        <v>0</v>
      </c>
      <c r="H64" s="175"/>
      <c r="I64" s="176">
        <f>ROUND(E64*H64,2)</f>
        <v>0</v>
      </c>
      <c r="J64" s="175"/>
      <c r="K64" s="176">
        <f>ROUND(E64*J64,2)</f>
        <v>0</v>
      </c>
      <c r="L64" s="176">
        <v>15</v>
      </c>
      <c r="M64" s="176">
        <f>G64*(1+L64/100)</f>
        <v>0</v>
      </c>
      <c r="N64" s="176">
        <v>0</v>
      </c>
      <c r="O64" s="176">
        <f>ROUND(E64*N64,2)</f>
        <v>0</v>
      </c>
      <c r="P64" s="176">
        <v>0</v>
      </c>
      <c r="Q64" s="176">
        <f>ROUND(E64*P64,2)</f>
        <v>0</v>
      </c>
      <c r="R64" s="176" t="s">
        <v>778</v>
      </c>
      <c r="S64" s="176" t="s">
        <v>296</v>
      </c>
      <c r="T64" s="177" t="s">
        <v>779</v>
      </c>
      <c r="U64" s="162">
        <v>1</v>
      </c>
      <c r="V64" s="162">
        <f>ROUND(E64*U64,2)</f>
        <v>3</v>
      </c>
      <c r="W64" s="162"/>
      <c r="X64" s="152"/>
      <c r="Y64" s="152"/>
      <c r="Z64" s="152"/>
      <c r="AA64" s="152"/>
      <c r="AB64" s="152"/>
      <c r="AC64" s="152"/>
      <c r="AD64" s="152"/>
      <c r="AE64" s="152"/>
      <c r="AF64" s="152"/>
      <c r="AG64" s="152" t="s">
        <v>780</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2" t="s">
        <v>1053</v>
      </c>
      <c r="D65" s="273"/>
      <c r="E65" s="273"/>
      <c r="F65" s="273"/>
      <c r="G65" s="273"/>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329</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x14ac:dyDescent="0.2">
      <c r="A66" s="165" t="s">
        <v>291</v>
      </c>
      <c r="B66" s="166" t="s">
        <v>236</v>
      </c>
      <c r="C66" s="186" t="s">
        <v>237</v>
      </c>
      <c r="D66" s="167"/>
      <c r="E66" s="168"/>
      <c r="F66" s="169"/>
      <c r="G66" s="169">
        <f>SUMIF(AG67:AG68,"&lt;&gt;NOR",G67:G68)</f>
        <v>0</v>
      </c>
      <c r="H66" s="169"/>
      <c r="I66" s="169">
        <f>SUM(I67:I68)</f>
        <v>0</v>
      </c>
      <c r="J66" s="169"/>
      <c r="K66" s="169">
        <f>SUM(K67:K68)</f>
        <v>0</v>
      </c>
      <c r="L66" s="169"/>
      <c r="M66" s="169">
        <f>SUM(M67:M68)</f>
        <v>0</v>
      </c>
      <c r="N66" s="169"/>
      <c r="O66" s="169">
        <f>SUM(O67:O68)</f>
        <v>0</v>
      </c>
      <c r="P66" s="169"/>
      <c r="Q66" s="169">
        <f>SUM(Q67:Q68)</f>
        <v>0</v>
      </c>
      <c r="R66" s="169"/>
      <c r="S66" s="169"/>
      <c r="T66" s="170"/>
      <c r="U66" s="164"/>
      <c r="V66" s="164">
        <f>SUM(V67:V68)</f>
        <v>0.8</v>
      </c>
      <c r="W66" s="164"/>
      <c r="AG66" t="s">
        <v>292</v>
      </c>
    </row>
    <row r="67" spans="1:60" ht="33.75" outlineLevel="1" x14ac:dyDescent="0.2">
      <c r="A67" s="171">
        <v>18</v>
      </c>
      <c r="B67" s="172" t="s">
        <v>985</v>
      </c>
      <c r="C67" s="188" t="s">
        <v>986</v>
      </c>
      <c r="D67" s="173" t="s">
        <v>396</v>
      </c>
      <c r="E67" s="174">
        <v>0.42142000000000002</v>
      </c>
      <c r="F67" s="175"/>
      <c r="G67" s="176">
        <f>ROUND(E67*F67,2)</f>
        <v>0</v>
      </c>
      <c r="H67" s="175"/>
      <c r="I67" s="176">
        <f>ROUND(E67*H67,2)</f>
        <v>0</v>
      </c>
      <c r="J67" s="175"/>
      <c r="K67" s="176">
        <f>ROUND(E67*J67,2)</f>
        <v>0</v>
      </c>
      <c r="L67" s="176">
        <v>15</v>
      </c>
      <c r="M67" s="176">
        <f>G67*(1+L67/100)</f>
        <v>0</v>
      </c>
      <c r="N67" s="176">
        <v>0</v>
      </c>
      <c r="O67" s="176">
        <f>ROUND(E67*N67,2)</f>
        <v>0</v>
      </c>
      <c r="P67" s="176">
        <v>0</v>
      </c>
      <c r="Q67" s="176">
        <f>ROUND(E67*P67,2)</f>
        <v>0</v>
      </c>
      <c r="R67" s="176" t="s">
        <v>676</v>
      </c>
      <c r="S67" s="176" t="s">
        <v>296</v>
      </c>
      <c r="T67" s="177" t="s">
        <v>296</v>
      </c>
      <c r="U67" s="162">
        <v>1.8920000000000001</v>
      </c>
      <c r="V67" s="162">
        <f>ROUND(E67*U67,2)</f>
        <v>0.8</v>
      </c>
      <c r="W67" s="162"/>
      <c r="X67" s="152"/>
      <c r="Y67" s="152"/>
      <c r="Z67" s="152"/>
      <c r="AA67" s="152"/>
      <c r="AB67" s="152"/>
      <c r="AC67" s="152"/>
      <c r="AD67" s="152"/>
      <c r="AE67" s="152"/>
      <c r="AF67" s="152"/>
      <c r="AG67" s="152" t="s">
        <v>786</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74" t="s">
        <v>787</v>
      </c>
      <c r="D68" s="275"/>
      <c r="E68" s="275"/>
      <c r="F68" s="275"/>
      <c r="G68" s="275"/>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678</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x14ac:dyDescent="0.2">
      <c r="A69" s="165" t="s">
        <v>291</v>
      </c>
      <c r="B69" s="166" t="s">
        <v>238</v>
      </c>
      <c r="C69" s="186" t="s">
        <v>239</v>
      </c>
      <c r="D69" s="167"/>
      <c r="E69" s="168"/>
      <c r="F69" s="169"/>
      <c r="G69" s="169">
        <f>SUMIF(AG70:AG78,"&lt;&gt;NOR",G70:G78)</f>
        <v>0</v>
      </c>
      <c r="H69" s="169"/>
      <c r="I69" s="169">
        <f>SUM(I70:I78)</f>
        <v>0</v>
      </c>
      <c r="J69" s="169"/>
      <c r="K69" s="169">
        <f>SUM(K70:K78)</f>
        <v>0</v>
      </c>
      <c r="L69" s="169"/>
      <c r="M69" s="169">
        <f>SUM(M70:M78)</f>
        <v>0</v>
      </c>
      <c r="N69" s="169"/>
      <c r="O69" s="169">
        <f>SUM(O70:O78)</f>
        <v>0.01</v>
      </c>
      <c r="P69" s="169"/>
      <c r="Q69" s="169">
        <f>SUM(Q70:Q78)</f>
        <v>0</v>
      </c>
      <c r="R69" s="169"/>
      <c r="S69" s="169"/>
      <c r="T69" s="170"/>
      <c r="U69" s="164"/>
      <c r="V69" s="164">
        <f>SUM(V70:V78)</f>
        <v>1.94</v>
      </c>
      <c r="W69" s="164"/>
      <c r="AG69" t="s">
        <v>292</v>
      </c>
    </row>
    <row r="70" spans="1:60" outlineLevel="1" x14ac:dyDescent="0.2">
      <c r="A70" s="171">
        <v>19</v>
      </c>
      <c r="B70" s="172" t="s">
        <v>788</v>
      </c>
      <c r="C70" s="188" t="s">
        <v>789</v>
      </c>
      <c r="D70" s="173" t="s">
        <v>404</v>
      </c>
      <c r="E70" s="174">
        <v>1.77</v>
      </c>
      <c r="F70" s="175"/>
      <c r="G70" s="176">
        <f>ROUND(E70*F70,2)</f>
        <v>0</v>
      </c>
      <c r="H70" s="175"/>
      <c r="I70" s="176">
        <f>ROUND(E70*H70,2)</f>
        <v>0</v>
      </c>
      <c r="J70" s="175"/>
      <c r="K70" s="176">
        <f>ROUND(E70*J70,2)</f>
        <v>0</v>
      </c>
      <c r="L70" s="176">
        <v>15</v>
      </c>
      <c r="M70" s="176">
        <f>G70*(1+L70/100)</f>
        <v>0</v>
      </c>
      <c r="N70" s="176">
        <v>3.6800000000000001E-3</v>
      </c>
      <c r="O70" s="176">
        <f>ROUND(E70*N70,2)</f>
        <v>0.01</v>
      </c>
      <c r="P70" s="176">
        <v>0</v>
      </c>
      <c r="Q70" s="176">
        <f>ROUND(E70*P70,2)</f>
        <v>0</v>
      </c>
      <c r="R70" s="176" t="s">
        <v>790</v>
      </c>
      <c r="S70" s="176" t="s">
        <v>296</v>
      </c>
      <c r="T70" s="177" t="s">
        <v>296</v>
      </c>
      <c r="U70" s="162">
        <v>0.38500000000000001</v>
      </c>
      <c r="V70" s="162">
        <f>ROUND(E70*U70,2)</f>
        <v>0.68</v>
      </c>
      <c r="W70" s="162"/>
      <c r="X70" s="152"/>
      <c r="Y70" s="152"/>
      <c r="Z70" s="152"/>
      <c r="AA70" s="152"/>
      <c r="AB70" s="152"/>
      <c r="AC70" s="152"/>
      <c r="AD70" s="152"/>
      <c r="AE70" s="152"/>
      <c r="AF70" s="152"/>
      <c r="AG70" s="152" t="s">
        <v>324</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04" t="s">
        <v>791</v>
      </c>
      <c r="D71" s="197"/>
      <c r="E71" s="198"/>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680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792</v>
      </c>
      <c r="D72" s="197"/>
      <c r="E72" s="198">
        <v>1.125</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04" t="s">
        <v>1067</v>
      </c>
      <c r="D73" s="197"/>
      <c r="E73" s="198">
        <v>0.64500000000000002</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8">
        <v>20</v>
      </c>
      <c r="B74" s="179" t="s">
        <v>799</v>
      </c>
      <c r="C74" s="187" t="s">
        <v>800</v>
      </c>
      <c r="D74" s="180" t="s">
        <v>366</v>
      </c>
      <c r="E74" s="181">
        <v>4</v>
      </c>
      <c r="F74" s="182"/>
      <c r="G74" s="183">
        <f>ROUND(E74*F74,2)</f>
        <v>0</v>
      </c>
      <c r="H74" s="182"/>
      <c r="I74" s="183">
        <f>ROUND(E74*H74,2)</f>
        <v>0</v>
      </c>
      <c r="J74" s="182"/>
      <c r="K74" s="183">
        <f>ROUND(E74*J74,2)</f>
        <v>0</v>
      </c>
      <c r="L74" s="183">
        <v>15</v>
      </c>
      <c r="M74" s="183">
        <f>G74*(1+L74/100)</f>
        <v>0</v>
      </c>
      <c r="N74" s="183">
        <v>1.7000000000000001E-4</v>
      </c>
      <c r="O74" s="183">
        <f>ROUND(E74*N74,2)</f>
        <v>0</v>
      </c>
      <c r="P74" s="183">
        <v>0</v>
      </c>
      <c r="Q74" s="183">
        <f>ROUND(E74*P74,2)</f>
        <v>0</v>
      </c>
      <c r="R74" s="183" t="s">
        <v>790</v>
      </c>
      <c r="S74" s="183" t="s">
        <v>296</v>
      </c>
      <c r="T74" s="184" t="s">
        <v>296</v>
      </c>
      <c r="U74" s="162">
        <v>0.1</v>
      </c>
      <c r="V74" s="162">
        <f>ROUND(E74*U74,2)</f>
        <v>0.4</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1">
        <v>21</v>
      </c>
      <c r="B75" s="172" t="s">
        <v>801</v>
      </c>
      <c r="C75" s="188" t="s">
        <v>802</v>
      </c>
      <c r="D75" s="173" t="s">
        <v>332</v>
      </c>
      <c r="E75" s="174">
        <v>4.3000000000000007</v>
      </c>
      <c r="F75" s="175"/>
      <c r="G75" s="176">
        <f>ROUND(E75*F75,2)</f>
        <v>0</v>
      </c>
      <c r="H75" s="175"/>
      <c r="I75" s="176">
        <f>ROUND(E75*H75,2)</f>
        <v>0</v>
      </c>
      <c r="J75" s="175"/>
      <c r="K75" s="176">
        <f>ROUND(E75*J75,2)</f>
        <v>0</v>
      </c>
      <c r="L75" s="176">
        <v>15</v>
      </c>
      <c r="M75" s="176">
        <f>G75*(1+L75/100)</f>
        <v>0</v>
      </c>
      <c r="N75" s="176">
        <v>1.1E-4</v>
      </c>
      <c r="O75" s="176">
        <f>ROUND(E75*N75,2)</f>
        <v>0</v>
      </c>
      <c r="P75" s="176">
        <v>0</v>
      </c>
      <c r="Q75" s="176">
        <f>ROUND(E75*P75,2)</f>
        <v>0</v>
      </c>
      <c r="R75" s="176" t="s">
        <v>790</v>
      </c>
      <c r="S75" s="176" t="s">
        <v>296</v>
      </c>
      <c r="T75" s="177" t="s">
        <v>296</v>
      </c>
      <c r="U75" s="162">
        <v>0.2</v>
      </c>
      <c r="V75" s="162">
        <f>ROUND(E75*U75,2)</f>
        <v>0.86</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04" t="s">
        <v>804</v>
      </c>
      <c r="D76" s="197"/>
      <c r="E76" s="198">
        <v>4.3000000000000007</v>
      </c>
      <c r="F76" s="162"/>
      <c r="G76" s="162"/>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680</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v>22</v>
      </c>
      <c r="B77" s="160" t="s">
        <v>805</v>
      </c>
      <c r="C77" s="208" t="s">
        <v>806</v>
      </c>
      <c r="D77" s="161" t="s">
        <v>0</v>
      </c>
      <c r="E77" s="203"/>
      <c r="F77" s="163"/>
      <c r="G77" s="162">
        <f>ROUND(E77*F77,2)</f>
        <v>0</v>
      </c>
      <c r="H77" s="163"/>
      <c r="I77" s="162">
        <f>ROUND(E77*H77,2)</f>
        <v>0</v>
      </c>
      <c r="J77" s="163"/>
      <c r="K77" s="162">
        <f>ROUND(E77*J77,2)</f>
        <v>0</v>
      </c>
      <c r="L77" s="162">
        <v>15</v>
      </c>
      <c r="M77" s="162">
        <f>G77*(1+L77/100)</f>
        <v>0</v>
      </c>
      <c r="N77" s="162">
        <v>0</v>
      </c>
      <c r="O77" s="162">
        <f>ROUND(E77*N77,2)</f>
        <v>0</v>
      </c>
      <c r="P77" s="162">
        <v>0</v>
      </c>
      <c r="Q77" s="162">
        <f>ROUND(E77*P77,2)</f>
        <v>0</v>
      </c>
      <c r="R77" s="162" t="s">
        <v>790</v>
      </c>
      <c r="S77" s="162" t="s">
        <v>296</v>
      </c>
      <c r="T77" s="162" t="s">
        <v>296</v>
      </c>
      <c r="U77" s="162">
        <v>0</v>
      </c>
      <c r="V77" s="162">
        <f>ROUND(E77*U77,2)</f>
        <v>0</v>
      </c>
      <c r="W77" s="162"/>
      <c r="X77" s="152"/>
      <c r="Y77" s="152"/>
      <c r="Z77" s="152"/>
      <c r="AA77" s="152"/>
      <c r="AB77" s="152"/>
      <c r="AC77" s="152"/>
      <c r="AD77" s="152"/>
      <c r="AE77" s="152"/>
      <c r="AF77" s="152"/>
      <c r="AG77" s="152" t="s">
        <v>786</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76" t="s">
        <v>807</v>
      </c>
      <c r="D78" s="277"/>
      <c r="E78" s="277"/>
      <c r="F78" s="277"/>
      <c r="G78" s="277"/>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678</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x14ac:dyDescent="0.2">
      <c r="A79" s="165" t="s">
        <v>291</v>
      </c>
      <c r="B79" s="166" t="s">
        <v>248</v>
      </c>
      <c r="C79" s="186" t="s">
        <v>249</v>
      </c>
      <c r="D79" s="167"/>
      <c r="E79" s="168"/>
      <c r="F79" s="169"/>
      <c r="G79" s="169">
        <f>SUMIF(AG80:AG91,"&lt;&gt;NOR",G80:G91)</f>
        <v>0</v>
      </c>
      <c r="H79" s="169"/>
      <c r="I79" s="169">
        <f>SUM(I80:I91)</f>
        <v>0</v>
      </c>
      <c r="J79" s="169"/>
      <c r="K79" s="169">
        <f>SUM(K80:K91)</f>
        <v>0</v>
      </c>
      <c r="L79" s="169"/>
      <c r="M79" s="169">
        <f>SUM(M80:M91)</f>
        <v>0</v>
      </c>
      <c r="N79" s="169"/>
      <c r="O79" s="169">
        <f>SUM(O80:O91)</f>
        <v>0.01</v>
      </c>
      <c r="P79" s="169"/>
      <c r="Q79" s="169">
        <f>SUM(Q80:Q91)</f>
        <v>0</v>
      </c>
      <c r="R79" s="169"/>
      <c r="S79" s="169"/>
      <c r="T79" s="170"/>
      <c r="U79" s="164"/>
      <c r="V79" s="164">
        <f>SUM(V80:V91)</f>
        <v>1.0900000000000001</v>
      </c>
      <c r="W79" s="164"/>
      <c r="AG79" t="s">
        <v>292</v>
      </c>
    </row>
    <row r="80" spans="1:60" ht="22.5" outlineLevel="1" x14ac:dyDescent="0.2">
      <c r="A80" s="171">
        <v>23</v>
      </c>
      <c r="B80" s="172" t="s">
        <v>814</v>
      </c>
      <c r="C80" s="188" t="s">
        <v>815</v>
      </c>
      <c r="D80" s="173" t="s">
        <v>404</v>
      </c>
      <c r="E80" s="174">
        <v>1.125</v>
      </c>
      <c r="F80" s="175"/>
      <c r="G80" s="176">
        <f>ROUND(E80*F80,2)</f>
        <v>0</v>
      </c>
      <c r="H80" s="175"/>
      <c r="I80" s="176">
        <f>ROUND(E80*H80,2)</f>
        <v>0</v>
      </c>
      <c r="J80" s="175"/>
      <c r="K80" s="176">
        <f>ROUND(E80*J80,2)</f>
        <v>0</v>
      </c>
      <c r="L80" s="176">
        <v>15</v>
      </c>
      <c r="M80" s="176">
        <f>G80*(1+L80/100)</f>
        <v>0</v>
      </c>
      <c r="N80" s="176">
        <v>4.8300000000000001E-3</v>
      </c>
      <c r="O80" s="176">
        <f>ROUND(E80*N80,2)</f>
        <v>0.01</v>
      </c>
      <c r="P80" s="176">
        <v>0</v>
      </c>
      <c r="Q80" s="176">
        <f>ROUND(E80*P80,2)</f>
        <v>0</v>
      </c>
      <c r="R80" s="176" t="s">
        <v>816</v>
      </c>
      <c r="S80" s="176" t="s">
        <v>296</v>
      </c>
      <c r="T80" s="177" t="s">
        <v>296</v>
      </c>
      <c r="U80" s="162">
        <v>0.97000000000000008</v>
      </c>
      <c r="V80" s="162">
        <f>ROUND(E80*U80,2)</f>
        <v>1.0900000000000001</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ht="33.75" outlineLevel="1" x14ac:dyDescent="0.2">
      <c r="A81" s="159"/>
      <c r="B81" s="160"/>
      <c r="C81" s="272" t="s">
        <v>817</v>
      </c>
      <c r="D81" s="273"/>
      <c r="E81" s="273"/>
      <c r="F81" s="273"/>
      <c r="G81" s="273"/>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329</v>
      </c>
      <c r="AH81" s="152"/>
      <c r="AI81" s="152"/>
      <c r="AJ81" s="152"/>
      <c r="AK81" s="152"/>
      <c r="AL81" s="152"/>
      <c r="AM81" s="152"/>
      <c r="AN81" s="152"/>
      <c r="AO81" s="152"/>
      <c r="AP81" s="152"/>
      <c r="AQ81" s="152"/>
      <c r="AR81" s="152"/>
      <c r="AS81" s="152"/>
      <c r="AT81" s="152"/>
      <c r="AU81" s="152"/>
      <c r="AV81" s="152"/>
      <c r="AW81" s="152"/>
      <c r="AX81" s="152"/>
      <c r="AY81" s="152"/>
      <c r="AZ81" s="152"/>
      <c r="BA81" s="195" t="str">
        <f>C81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81" s="152"/>
      <c r="BC81" s="152"/>
      <c r="BD81" s="152"/>
      <c r="BE81" s="152"/>
      <c r="BF81" s="152"/>
      <c r="BG81" s="152"/>
      <c r="BH81" s="152"/>
    </row>
    <row r="82" spans="1:60" outlineLevel="1" x14ac:dyDescent="0.2">
      <c r="A82" s="159"/>
      <c r="B82" s="160"/>
      <c r="C82" s="204" t="s">
        <v>792</v>
      </c>
      <c r="D82" s="197"/>
      <c r="E82" s="198">
        <v>1.125</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1">
        <v>24</v>
      </c>
      <c r="B83" s="172" t="s">
        <v>818</v>
      </c>
      <c r="C83" s="188" t="s">
        <v>819</v>
      </c>
      <c r="D83" s="173" t="s">
        <v>404</v>
      </c>
      <c r="E83" s="174">
        <v>1.1220000000000001</v>
      </c>
      <c r="F83" s="175"/>
      <c r="G83" s="176">
        <f>ROUND(E83*F83,2)</f>
        <v>0</v>
      </c>
      <c r="H83" s="175"/>
      <c r="I83" s="176">
        <f>ROUND(E83*H83,2)</f>
        <v>0</v>
      </c>
      <c r="J83" s="175"/>
      <c r="K83" s="176">
        <f>ROUND(E83*J83,2)</f>
        <v>0</v>
      </c>
      <c r="L83" s="176">
        <v>15</v>
      </c>
      <c r="M83" s="176">
        <f>G83*(1+L83/100)</f>
        <v>0</v>
      </c>
      <c r="N83" s="176">
        <v>0</v>
      </c>
      <c r="O83" s="176">
        <f>ROUND(E83*N83,2)</f>
        <v>0</v>
      </c>
      <c r="P83" s="176">
        <v>0</v>
      </c>
      <c r="Q83" s="176">
        <f>ROUND(E83*P83,2)</f>
        <v>0</v>
      </c>
      <c r="R83" s="176"/>
      <c r="S83" s="176" t="s">
        <v>311</v>
      </c>
      <c r="T83" s="177" t="s">
        <v>297</v>
      </c>
      <c r="U83" s="162">
        <v>0</v>
      </c>
      <c r="V83" s="162">
        <f>ROUND(E83*U83,2)</f>
        <v>0</v>
      </c>
      <c r="W83" s="162"/>
      <c r="X83" s="152"/>
      <c r="Y83" s="152"/>
      <c r="Z83" s="152"/>
      <c r="AA83" s="152"/>
      <c r="AB83" s="152"/>
      <c r="AC83" s="152"/>
      <c r="AD83" s="152"/>
      <c r="AE83" s="152"/>
      <c r="AF83" s="152"/>
      <c r="AG83" s="152" t="s">
        <v>664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2" t="s">
        <v>820</v>
      </c>
      <c r="D84" s="273"/>
      <c r="E84" s="273"/>
      <c r="F84" s="273"/>
      <c r="G84" s="273"/>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329</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5" t="s">
        <v>713</v>
      </c>
      <c r="D85" s="199"/>
      <c r="E85" s="200"/>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6" t="s">
        <v>1068</v>
      </c>
      <c r="D86" s="199"/>
      <c r="E86" s="200">
        <v>1.0125000000000002</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2</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7" t="s">
        <v>716</v>
      </c>
      <c r="D87" s="201"/>
      <c r="E87" s="202">
        <v>1.0125000000000002</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3</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5" t="s">
        <v>717</v>
      </c>
      <c r="D88" s="199"/>
      <c r="E88" s="200"/>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04" t="s">
        <v>1069</v>
      </c>
      <c r="D89" s="197"/>
      <c r="E89" s="198">
        <v>1.1220000000000001</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680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v>25</v>
      </c>
      <c r="B90" s="160" t="s">
        <v>824</v>
      </c>
      <c r="C90" s="208" t="s">
        <v>825</v>
      </c>
      <c r="D90" s="161" t="s">
        <v>0</v>
      </c>
      <c r="E90" s="203"/>
      <c r="F90" s="163"/>
      <c r="G90" s="162">
        <f>ROUND(E90*F90,2)</f>
        <v>0</v>
      </c>
      <c r="H90" s="163"/>
      <c r="I90" s="162">
        <f>ROUND(E90*H90,2)</f>
        <v>0</v>
      </c>
      <c r="J90" s="163"/>
      <c r="K90" s="162">
        <f>ROUND(E90*J90,2)</f>
        <v>0</v>
      </c>
      <c r="L90" s="162">
        <v>15</v>
      </c>
      <c r="M90" s="162">
        <f>G90*(1+L90/100)</f>
        <v>0</v>
      </c>
      <c r="N90" s="162">
        <v>0</v>
      </c>
      <c r="O90" s="162">
        <f>ROUND(E90*N90,2)</f>
        <v>0</v>
      </c>
      <c r="P90" s="162">
        <v>0</v>
      </c>
      <c r="Q90" s="162">
        <f>ROUND(E90*P90,2)</f>
        <v>0</v>
      </c>
      <c r="R90" s="162" t="s">
        <v>816</v>
      </c>
      <c r="S90" s="162" t="s">
        <v>296</v>
      </c>
      <c r="T90" s="162" t="s">
        <v>296</v>
      </c>
      <c r="U90" s="162">
        <v>0</v>
      </c>
      <c r="V90" s="162">
        <f>ROUND(E90*U90,2)</f>
        <v>0</v>
      </c>
      <c r="W90" s="162"/>
      <c r="X90" s="152"/>
      <c r="Y90" s="152"/>
      <c r="Z90" s="152"/>
      <c r="AA90" s="152"/>
      <c r="AB90" s="152"/>
      <c r="AC90" s="152"/>
      <c r="AD90" s="152"/>
      <c r="AE90" s="152"/>
      <c r="AF90" s="152"/>
      <c r="AG90" s="152" t="s">
        <v>786</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76" t="s">
        <v>813</v>
      </c>
      <c r="D91" s="277"/>
      <c r="E91" s="277"/>
      <c r="F91" s="277"/>
      <c r="G91" s="277"/>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678</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x14ac:dyDescent="0.2">
      <c r="A92" s="165" t="s">
        <v>291</v>
      </c>
      <c r="B92" s="166" t="s">
        <v>252</v>
      </c>
      <c r="C92" s="186" t="s">
        <v>253</v>
      </c>
      <c r="D92" s="167"/>
      <c r="E92" s="168"/>
      <c r="F92" s="169"/>
      <c r="G92" s="169">
        <f>SUMIF(AG93:AG99,"&lt;&gt;NOR",G93:G99)</f>
        <v>0</v>
      </c>
      <c r="H92" s="169"/>
      <c r="I92" s="169">
        <f>SUM(I93:I99)</f>
        <v>0</v>
      </c>
      <c r="J92" s="169"/>
      <c r="K92" s="169">
        <f>SUM(K93:K99)</f>
        <v>0</v>
      </c>
      <c r="L92" s="169"/>
      <c r="M92" s="169">
        <f>SUM(M93:M99)</f>
        <v>0</v>
      </c>
      <c r="N92" s="169"/>
      <c r="O92" s="169">
        <f>SUM(O93:O99)</f>
        <v>0.03</v>
      </c>
      <c r="P92" s="169"/>
      <c r="Q92" s="169">
        <f>SUM(Q93:Q99)</f>
        <v>0</v>
      </c>
      <c r="R92" s="169"/>
      <c r="S92" s="169"/>
      <c r="T92" s="170"/>
      <c r="U92" s="164"/>
      <c r="V92" s="164">
        <f>SUM(V93:V99)</f>
        <v>7.18</v>
      </c>
      <c r="W92" s="164"/>
      <c r="AG92" t="s">
        <v>292</v>
      </c>
    </row>
    <row r="93" spans="1:60" ht="22.5" outlineLevel="1" x14ac:dyDescent="0.2">
      <c r="A93" s="171">
        <v>26</v>
      </c>
      <c r="B93" s="172" t="s">
        <v>829</v>
      </c>
      <c r="C93" s="188" t="s">
        <v>830</v>
      </c>
      <c r="D93" s="173" t="s">
        <v>404</v>
      </c>
      <c r="E93" s="174">
        <v>6.6780000000000008</v>
      </c>
      <c r="F93" s="175"/>
      <c r="G93" s="176">
        <f>ROUND(E93*F93,2)</f>
        <v>0</v>
      </c>
      <c r="H93" s="175"/>
      <c r="I93" s="176">
        <f>ROUND(E93*H93,2)</f>
        <v>0</v>
      </c>
      <c r="J93" s="175"/>
      <c r="K93" s="176">
        <f>ROUND(E93*J93,2)</f>
        <v>0</v>
      </c>
      <c r="L93" s="176">
        <v>15</v>
      </c>
      <c r="M93" s="176">
        <f>G93*(1+L93/100)</f>
        <v>0</v>
      </c>
      <c r="N93" s="176">
        <v>5.0300000000000006E-3</v>
      </c>
      <c r="O93" s="176">
        <f>ROUND(E93*N93,2)</f>
        <v>0.03</v>
      </c>
      <c r="P93" s="176">
        <v>0</v>
      </c>
      <c r="Q93" s="176">
        <f>ROUND(E93*P93,2)</f>
        <v>0</v>
      </c>
      <c r="R93" s="176" t="s">
        <v>816</v>
      </c>
      <c r="S93" s="176" t="s">
        <v>296</v>
      </c>
      <c r="T93" s="177" t="s">
        <v>296</v>
      </c>
      <c r="U93" s="162">
        <v>1.0746000000000002</v>
      </c>
      <c r="V93" s="162">
        <f>ROUND(E93*U93,2)</f>
        <v>7.18</v>
      </c>
      <c r="W93" s="162"/>
      <c r="X93" s="152"/>
      <c r="Y93" s="152"/>
      <c r="Z93" s="152"/>
      <c r="AA93" s="152"/>
      <c r="AB93" s="152"/>
      <c r="AC93" s="152"/>
      <c r="AD93" s="152"/>
      <c r="AE93" s="152"/>
      <c r="AF93" s="152"/>
      <c r="AG93" s="152" t="s">
        <v>324</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33.75" outlineLevel="1" x14ac:dyDescent="0.2">
      <c r="A94" s="159"/>
      <c r="B94" s="160"/>
      <c r="C94" s="272" t="s">
        <v>831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95" t="str">
        <f>C94</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94" s="152"/>
      <c r="BC94" s="152"/>
      <c r="BD94" s="152"/>
      <c r="BE94" s="152"/>
      <c r="BF94" s="152"/>
      <c r="BG94" s="152"/>
      <c r="BH94" s="152"/>
    </row>
    <row r="95" spans="1:60" outlineLevel="1" x14ac:dyDescent="0.2">
      <c r="A95" s="159"/>
      <c r="B95" s="160"/>
      <c r="C95" s="204" t="s">
        <v>1070</v>
      </c>
      <c r="D95" s="197"/>
      <c r="E95" s="198">
        <v>7.758</v>
      </c>
      <c r="F95" s="162"/>
      <c r="G95" s="162"/>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680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04" t="s">
        <v>1071</v>
      </c>
      <c r="D96" s="197"/>
      <c r="E96" s="198">
        <v>-1.0799999999999998</v>
      </c>
      <c r="F96" s="162"/>
      <c r="G96" s="162"/>
      <c r="H96" s="162"/>
      <c r="I96" s="162"/>
      <c r="J96" s="162"/>
      <c r="K96" s="162"/>
      <c r="L96" s="162"/>
      <c r="M96" s="162"/>
      <c r="N96" s="162"/>
      <c r="O96" s="162"/>
      <c r="P96" s="162"/>
      <c r="Q96" s="162"/>
      <c r="R96" s="162"/>
      <c r="S96" s="162"/>
      <c r="T96" s="162"/>
      <c r="U96" s="162"/>
      <c r="V96" s="162"/>
      <c r="W96" s="162"/>
      <c r="X96" s="152"/>
      <c r="Y96" s="152"/>
      <c r="Z96" s="152"/>
      <c r="AA96" s="152"/>
      <c r="AB96" s="152"/>
      <c r="AC96" s="152"/>
      <c r="AD96" s="152"/>
      <c r="AE96" s="152"/>
      <c r="AF96" s="152"/>
      <c r="AG96" s="152" t="s">
        <v>680</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71">
        <v>27</v>
      </c>
      <c r="B97" s="172" t="s">
        <v>843</v>
      </c>
      <c r="C97" s="188" t="s">
        <v>844</v>
      </c>
      <c r="D97" s="173" t="s">
        <v>404</v>
      </c>
      <c r="E97" s="174">
        <v>7.1476000000000006</v>
      </c>
      <c r="F97" s="175"/>
      <c r="G97" s="176">
        <f>ROUND(E97*F97,2)</f>
        <v>0</v>
      </c>
      <c r="H97" s="175"/>
      <c r="I97" s="176">
        <f>ROUND(E97*H97,2)</f>
        <v>0</v>
      </c>
      <c r="J97" s="175"/>
      <c r="K97" s="176">
        <f>ROUND(E97*J97,2)</f>
        <v>0</v>
      </c>
      <c r="L97" s="176">
        <v>15</v>
      </c>
      <c r="M97" s="176">
        <f>G97*(1+L97/100)</f>
        <v>0</v>
      </c>
      <c r="N97" s="176">
        <v>0</v>
      </c>
      <c r="O97" s="176">
        <f>ROUND(E97*N97,2)</f>
        <v>0</v>
      </c>
      <c r="P97" s="176">
        <v>0</v>
      </c>
      <c r="Q97" s="176">
        <f>ROUND(E97*P97,2)</f>
        <v>0</v>
      </c>
      <c r="R97" s="176"/>
      <c r="S97" s="176" t="s">
        <v>311</v>
      </c>
      <c r="T97" s="177" t="s">
        <v>297</v>
      </c>
      <c r="U97" s="162">
        <v>0</v>
      </c>
      <c r="V97" s="162">
        <f>ROUND(E97*U97,2)</f>
        <v>0</v>
      </c>
      <c r="W97" s="162"/>
      <c r="X97" s="152"/>
      <c r="Y97" s="152"/>
      <c r="Z97" s="152"/>
      <c r="AA97" s="152"/>
      <c r="AB97" s="152"/>
      <c r="AC97" s="152"/>
      <c r="AD97" s="152"/>
      <c r="AE97" s="152"/>
      <c r="AF97" s="152"/>
      <c r="AG97" s="152" t="s">
        <v>664</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04" t="s">
        <v>1072</v>
      </c>
      <c r="D98" s="197"/>
      <c r="E98" s="198">
        <v>7.1476000000000006</v>
      </c>
      <c r="F98" s="162"/>
      <c r="G98" s="162"/>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680</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v>28</v>
      </c>
      <c r="B99" s="160" t="s">
        <v>846</v>
      </c>
      <c r="C99" s="208" t="s">
        <v>847</v>
      </c>
      <c r="D99" s="161" t="s">
        <v>0</v>
      </c>
      <c r="E99" s="203"/>
      <c r="F99" s="163"/>
      <c r="G99" s="162">
        <f>ROUND(E99*F99,2)</f>
        <v>0</v>
      </c>
      <c r="H99" s="163"/>
      <c r="I99" s="162">
        <f>ROUND(E99*H99,2)</f>
        <v>0</v>
      </c>
      <c r="J99" s="163"/>
      <c r="K99" s="162">
        <f>ROUND(E99*J99,2)</f>
        <v>0</v>
      </c>
      <c r="L99" s="162">
        <v>15</v>
      </c>
      <c r="M99" s="162">
        <f>G99*(1+L99/100)</f>
        <v>0</v>
      </c>
      <c r="N99" s="162">
        <v>0</v>
      </c>
      <c r="O99" s="162">
        <f>ROUND(E99*N99,2)</f>
        <v>0</v>
      </c>
      <c r="P99" s="162">
        <v>0</v>
      </c>
      <c r="Q99" s="162">
        <f>ROUND(E99*P99,2)</f>
        <v>0</v>
      </c>
      <c r="R99" s="162" t="s">
        <v>816</v>
      </c>
      <c r="S99" s="162" t="s">
        <v>296</v>
      </c>
      <c r="T99" s="162" t="s">
        <v>296</v>
      </c>
      <c r="U99" s="162">
        <v>0</v>
      </c>
      <c r="V99" s="162">
        <f>ROUND(E99*U99,2)</f>
        <v>0</v>
      </c>
      <c r="W99" s="162"/>
      <c r="X99" s="152"/>
      <c r="Y99" s="152"/>
      <c r="Z99" s="152"/>
      <c r="AA99" s="152"/>
      <c r="AB99" s="152"/>
      <c r="AC99" s="152"/>
      <c r="AD99" s="152"/>
      <c r="AE99" s="152"/>
      <c r="AF99" s="152"/>
      <c r="AG99" s="152" t="s">
        <v>786</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254</v>
      </c>
      <c r="C100" s="186" t="s">
        <v>255</v>
      </c>
      <c r="D100" s="167"/>
      <c r="E100" s="168"/>
      <c r="F100" s="169"/>
      <c r="G100" s="169">
        <f>SUMIF(AG101:AG103,"&lt;&gt;NOR",G101:G103)</f>
        <v>0</v>
      </c>
      <c r="H100" s="169"/>
      <c r="I100" s="169">
        <f>SUM(I101:I103)</f>
        <v>0</v>
      </c>
      <c r="J100" s="169"/>
      <c r="K100" s="169">
        <f>SUM(K101:K103)</f>
        <v>0</v>
      </c>
      <c r="L100" s="169"/>
      <c r="M100" s="169">
        <f>SUM(M101:M103)</f>
        <v>0</v>
      </c>
      <c r="N100" s="169"/>
      <c r="O100" s="169">
        <f>SUM(O101:O103)</f>
        <v>0</v>
      </c>
      <c r="P100" s="169"/>
      <c r="Q100" s="169">
        <f>SUM(Q101:Q103)</f>
        <v>0</v>
      </c>
      <c r="R100" s="169"/>
      <c r="S100" s="169"/>
      <c r="T100" s="170"/>
      <c r="U100" s="164"/>
      <c r="V100" s="164">
        <f>SUM(V101:V103)</f>
        <v>0</v>
      </c>
      <c r="W100" s="164"/>
      <c r="AG100" t="s">
        <v>292</v>
      </c>
    </row>
    <row r="101" spans="1:60" outlineLevel="1" x14ac:dyDescent="0.2">
      <c r="A101" s="171">
        <v>29</v>
      </c>
      <c r="B101" s="172" t="s">
        <v>848</v>
      </c>
      <c r="C101" s="188" t="s">
        <v>849</v>
      </c>
      <c r="D101" s="173" t="s">
        <v>404</v>
      </c>
      <c r="E101" s="174">
        <v>6.2200000000000006</v>
      </c>
      <c r="F101" s="175"/>
      <c r="G101" s="176">
        <f>ROUND(E101*F101,2)</f>
        <v>0</v>
      </c>
      <c r="H101" s="175"/>
      <c r="I101" s="176">
        <f>ROUND(E101*H101,2)</f>
        <v>0</v>
      </c>
      <c r="J101" s="175"/>
      <c r="K101" s="176">
        <f>ROUND(E101*J101,2)</f>
        <v>0</v>
      </c>
      <c r="L101" s="176">
        <v>15</v>
      </c>
      <c r="M101" s="176">
        <f>G101*(1+L101/100)</f>
        <v>0</v>
      </c>
      <c r="N101" s="176">
        <v>2.2000000000000001E-4</v>
      </c>
      <c r="O101" s="176">
        <f>ROUND(E101*N101,2)</f>
        <v>0</v>
      </c>
      <c r="P101" s="176">
        <v>0</v>
      </c>
      <c r="Q101" s="176">
        <f>ROUND(E101*P101,2)</f>
        <v>0</v>
      </c>
      <c r="R101" s="176" t="s">
        <v>839</v>
      </c>
      <c r="S101" s="176" t="s">
        <v>296</v>
      </c>
      <c r="T101" s="177" t="s">
        <v>296</v>
      </c>
      <c r="U101" s="162">
        <v>0</v>
      </c>
      <c r="V101" s="162">
        <f>ROUND(E101*U101,2)</f>
        <v>0</v>
      </c>
      <c r="W101" s="162"/>
      <c r="X101" s="152"/>
      <c r="Y101" s="152"/>
      <c r="Z101" s="152"/>
      <c r="AA101" s="152"/>
      <c r="AB101" s="152"/>
      <c r="AC101" s="152"/>
      <c r="AD101" s="152"/>
      <c r="AE101" s="152"/>
      <c r="AF101" s="152"/>
      <c r="AG101" s="152" t="s">
        <v>840</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907</v>
      </c>
      <c r="D102" s="197"/>
      <c r="E102" s="198">
        <v>12.9</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04" t="s">
        <v>1063</v>
      </c>
      <c r="D103" s="197"/>
      <c r="E103" s="198">
        <v>-6.68</v>
      </c>
      <c r="F103" s="162"/>
      <c r="G103" s="162"/>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680</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5" t="s">
        <v>291</v>
      </c>
      <c r="B104" s="166" t="s">
        <v>256</v>
      </c>
      <c r="C104" s="186" t="s">
        <v>257</v>
      </c>
      <c r="D104" s="167"/>
      <c r="E104" s="168"/>
      <c r="F104" s="169"/>
      <c r="G104" s="169">
        <f>SUMIF(AG105:AG105,"&lt;&gt;NOR",G105:G105)</f>
        <v>0</v>
      </c>
      <c r="H104" s="169"/>
      <c r="I104" s="169">
        <f>SUM(I105:I105)</f>
        <v>0</v>
      </c>
      <c r="J104" s="169"/>
      <c r="K104" s="169">
        <f>SUM(K105:K105)</f>
        <v>0</v>
      </c>
      <c r="L104" s="169"/>
      <c r="M104" s="169">
        <f>SUM(M105:M105)</f>
        <v>0</v>
      </c>
      <c r="N104" s="169"/>
      <c r="O104" s="169">
        <f>SUM(O105:O105)</f>
        <v>0</v>
      </c>
      <c r="P104" s="169"/>
      <c r="Q104" s="169">
        <f>SUM(Q105:Q105)</f>
        <v>0</v>
      </c>
      <c r="R104" s="169"/>
      <c r="S104" s="169"/>
      <c r="T104" s="170"/>
      <c r="U104" s="164"/>
      <c r="V104" s="164">
        <f>SUM(V105:V105)</f>
        <v>0</v>
      </c>
      <c r="W104" s="164"/>
      <c r="AG104" t="s">
        <v>292</v>
      </c>
    </row>
    <row r="105" spans="1:60" ht="22.5" outlineLevel="1" x14ac:dyDescent="0.2">
      <c r="A105" s="178">
        <v>30</v>
      </c>
      <c r="B105" s="179" t="s">
        <v>850</v>
      </c>
      <c r="C105" s="187" t="s">
        <v>851</v>
      </c>
      <c r="D105" s="180" t="s">
        <v>310</v>
      </c>
      <c r="E105" s="181">
        <v>1</v>
      </c>
      <c r="F105" s="182"/>
      <c r="G105" s="183">
        <f>ROUND(E105*F105,2)</f>
        <v>0</v>
      </c>
      <c r="H105" s="182"/>
      <c r="I105" s="183">
        <f>ROUND(E105*H105,2)</f>
        <v>0</v>
      </c>
      <c r="J105" s="182"/>
      <c r="K105" s="183">
        <f>ROUND(E105*J105,2)</f>
        <v>0</v>
      </c>
      <c r="L105" s="183">
        <v>15</v>
      </c>
      <c r="M105" s="183">
        <f>G105*(1+L105/100)</f>
        <v>0</v>
      </c>
      <c r="N105" s="183">
        <v>0</v>
      </c>
      <c r="O105" s="183">
        <f>ROUND(E105*N105,2)</f>
        <v>0</v>
      </c>
      <c r="P105" s="183">
        <v>0</v>
      </c>
      <c r="Q105" s="183">
        <f>ROUND(E105*P105,2)</f>
        <v>0</v>
      </c>
      <c r="R105" s="183"/>
      <c r="S105" s="183" t="s">
        <v>311</v>
      </c>
      <c r="T105" s="184" t="s">
        <v>297</v>
      </c>
      <c r="U105" s="162">
        <v>0</v>
      </c>
      <c r="V105" s="162">
        <f>ROUND(E105*U105,2)</f>
        <v>0</v>
      </c>
      <c r="W105" s="162"/>
      <c r="X105" s="152"/>
      <c r="Y105" s="152"/>
      <c r="Z105" s="152"/>
      <c r="AA105" s="152"/>
      <c r="AB105" s="152"/>
      <c r="AC105" s="152"/>
      <c r="AD105" s="152"/>
      <c r="AE105" s="152"/>
      <c r="AF105" s="152"/>
      <c r="AG105" s="152" t="s">
        <v>664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x14ac:dyDescent="0.2">
      <c r="A106" s="165" t="s">
        <v>291</v>
      </c>
      <c r="B106" s="166" t="s">
        <v>258</v>
      </c>
      <c r="C106" s="186" t="s">
        <v>259</v>
      </c>
      <c r="D106" s="167"/>
      <c r="E106" s="168"/>
      <c r="F106" s="169"/>
      <c r="G106" s="169">
        <f>SUMIF(AG107:AG107,"&lt;&gt;NOR",G107:G107)</f>
        <v>0</v>
      </c>
      <c r="H106" s="169"/>
      <c r="I106" s="169">
        <f>SUM(I107:I107)</f>
        <v>0</v>
      </c>
      <c r="J106" s="169"/>
      <c r="K106" s="169">
        <f>SUM(K107:K107)</f>
        <v>0</v>
      </c>
      <c r="L106" s="169"/>
      <c r="M106" s="169">
        <f>SUM(M107:M107)</f>
        <v>0</v>
      </c>
      <c r="N106" s="169"/>
      <c r="O106" s="169">
        <f>SUM(O107:O107)</f>
        <v>0</v>
      </c>
      <c r="P106" s="169"/>
      <c r="Q106" s="169">
        <f>SUM(Q107:Q107)</f>
        <v>0</v>
      </c>
      <c r="R106" s="169"/>
      <c r="S106" s="169"/>
      <c r="T106" s="170"/>
      <c r="U106" s="164"/>
      <c r="V106" s="164">
        <f>SUM(V107:V107)</f>
        <v>0</v>
      </c>
      <c r="W106" s="164"/>
      <c r="AG106" t="s">
        <v>292</v>
      </c>
    </row>
    <row r="107" spans="1:60" ht="22.5" outlineLevel="1" x14ac:dyDescent="0.2">
      <c r="A107" s="178">
        <v>31</v>
      </c>
      <c r="B107" s="179" t="s">
        <v>852</v>
      </c>
      <c r="C107" s="187" t="s">
        <v>853</v>
      </c>
      <c r="D107" s="180" t="s">
        <v>310</v>
      </c>
      <c r="E107" s="181">
        <v>1</v>
      </c>
      <c r="F107" s="182"/>
      <c r="G107" s="183">
        <f>ROUND(E107*F107,2)</f>
        <v>0</v>
      </c>
      <c r="H107" s="182"/>
      <c r="I107" s="183">
        <f>ROUND(E107*H107,2)</f>
        <v>0</v>
      </c>
      <c r="J107" s="182"/>
      <c r="K107" s="183">
        <f>ROUND(E107*J107,2)</f>
        <v>0</v>
      </c>
      <c r="L107" s="183">
        <v>15</v>
      </c>
      <c r="M107" s="183">
        <f>G107*(1+L107/100)</f>
        <v>0</v>
      </c>
      <c r="N107" s="183">
        <v>0</v>
      </c>
      <c r="O107" s="183">
        <f>ROUND(E107*N107,2)</f>
        <v>0</v>
      </c>
      <c r="P107" s="183">
        <v>0</v>
      </c>
      <c r="Q107" s="183">
        <f>ROUND(E107*P107,2)</f>
        <v>0</v>
      </c>
      <c r="R107" s="183"/>
      <c r="S107" s="183" t="s">
        <v>311</v>
      </c>
      <c r="T107" s="184" t="s">
        <v>297</v>
      </c>
      <c r="U107" s="162">
        <v>0</v>
      </c>
      <c r="V107" s="162">
        <f>ROUND(E107*U107,2)</f>
        <v>0</v>
      </c>
      <c r="W107" s="162"/>
      <c r="X107" s="152"/>
      <c r="Y107" s="152"/>
      <c r="Z107" s="152"/>
      <c r="AA107" s="152"/>
      <c r="AB107" s="152"/>
      <c r="AC107" s="152"/>
      <c r="AD107" s="152"/>
      <c r="AE107" s="152"/>
      <c r="AF107" s="152"/>
      <c r="AG107" s="152" t="s">
        <v>664</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x14ac:dyDescent="0.2">
      <c r="A108" s="165" t="s">
        <v>291</v>
      </c>
      <c r="B108" s="166" t="s">
        <v>260</v>
      </c>
      <c r="C108" s="186" t="s">
        <v>261</v>
      </c>
      <c r="D108" s="167"/>
      <c r="E108" s="168"/>
      <c r="F108" s="169"/>
      <c r="G108" s="169">
        <f>SUMIF(AG109:AG116,"&lt;&gt;NOR",G109:G116)</f>
        <v>0</v>
      </c>
      <c r="H108" s="169"/>
      <c r="I108" s="169">
        <f>SUM(I109:I116)</f>
        <v>0</v>
      </c>
      <c r="J108" s="169"/>
      <c r="K108" s="169">
        <f>SUM(K109:K116)</f>
        <v>0</v>
      </c>
      <c r="L108" s="169"/>
      <c r="M108" s="169">
        <f>SUM(M109:M116)</f>
        <v>0</v>
      </c>
      <c r="N108" s="169"/>
      <c r="O108" s="169">
        <f>SUM(O109:O116)</f>
        <v>0</v>
      </c>
      <c r="P108" s="169"/>
      <c r="Q108" s="169">
        <f>SUM(Q109:Q116)</f>
        <v>0</v>
      </c>
      <c r="R108" s="169"/>
      <c r="S108" s="169"/>
      <c r="T108" s="170"/>
      <c r="U108" s="164"/>
      <c r="V108" s="164">
        <f>SUM(V109:V116)</f>
        <v>3.25</v>
      </c>
      <c r="W108" s="164"/>
      <c r="AG108" t="s">
        <v>292</v>
      </c>
    </row>
    <row r="109" spans="1:60" ht="22.5" outlineLevel="1" x14ac:dyDescent="0.2">
      <c r="A109" s="178">
        <v>32</v>
      </c>
      <c r="B109" s="179" t="s">
        <v>976</v>
      </c>
      <c r="C109" s="187" t="s">
        <v>977</v>
      </c>
      <c r="D109" s="180" t="s">
        <v>396</v>
      </c>
      <c r="E109" s="181">
        <v>0.97038000000000002</v>
      </c>
      <c r="F109" s="182"/>
      <c r="G109" s="183">
        <f t="shared" ref="G109:G116" si="0">ROUND(E109*F109,2)</f>
        <v>0</v>
      </c>
      <c r="H109" s="182"/>
      <c r="I109" s="183">
        <f t="shared" ref="I109:I116" si="1">ROUND(E109*H109,2)</f>
        <v>0</v>
      </c>
      <c r="J109" s="182"/>
      <c r="K109" s="183">
        <f t="shared" ref="K109:K116" si="2">ROUND(E109*J109,2)</f>
        <v>0</v>
      </c>
      <c r="L109" s="183">
        <v>15</v>
      </c>
      <c r="M109" s="183">
        <f t="shared" ref="M109:M116" si="3">G109*(1+L109/100)</f>
        <v>0</v>
      </c>
      <c r="N109" s="183">
        <v>0</v>
      </c>
      <c r="O109" s="183">
        <f t="shared" ref="O109:O116" si="4">ROUND(E109*N109,2)</f>
        <v>0</v>
      </c>
      <c r="P109" s="183">
        <v>0</v>
      </c>
      <c r="Q109" s="183">
        <f t="shared" ref="Q109:Q116" si="5">ROUND(E109*P109,2)</f>
        <v>0</v>
      </c>
      <c r="R109" s="183" t="s">
        <v>749</v>
      </c>
      <c r="S109" s="183" t="s">
        <v>296</v>
      </c>
      <c r="T109" s="184" t="s">
        <v>296</v>
      </c>
      <c r="U109" s="162">
        <v>0.93300000000000005</v>
      </c>
      <c r="V109" s="162">
        <f t="shared" ref="V109:V116" si="6">ROUND(E109*U109,2)</f>
        <v>0.91</v>
      </c>
      <c r="W109" s="162"/>
      <c r="X109" s="152"/>
      <c r="Y109" s="152"/>
      <c r="Z109" s="152"/>
      <c r="AA109" s="152"/>
      <c r="AB109" s="152"/>
      <c r="AC109" s="152"/>
      <c r="AD109" s="152"/>
      <c r="AE109" s="152"/>
      <c r="AF109" s="152"/>
      <c r="AG109" s="152" t="s">
        <v>856</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8">
        <v>33</v>
      </c>
      <c r="B110" s="179" t="s">
        <v>1061</v>
      </c>
      <c r="C110" s="187" t="s">
        <v>1062</v>
      </c>
      <c r="D110" s="180" t="s">
        <v>396</v>
      </c>
      <c r="E110" s="181">
        <v>0.97038000000000002</v>
      </c>
      <c r="F110" s="182"/>
      <c r="G110" s="183">
        <f t="shared" si="0"/>
        <v>0</v>
      </c>
      <c r="H110" s="182"/>
      <c r="I110" s="183">
        <f t="shared" si="1"/>
        <v>0</v>
      </c>
      <c r="J110" s="182"/>
      <c r="K110" s="183">
        <f t="shared" si="2"/>
        <v>0</v>
      </c>
      <c r="L110" s="183">
        <v>15</v>
      </c>
      <c r="M110" s="183">
        <f t="shared" si="3"/>
        <v>0</v>
      </c>
      <c r="N110" s="183">
        <v>0</v>
      </c>
      <c r="O110" s="183">
        <f t="shared" si="4"/>
        <v>0</v>
      </c>
      <c r="P110" s="183">
        <v>0</v>
      </c>
      <c r="Q110" s="183">
        <f t="shared" si="5"/>
        <v>0</v>
      </c>
      <c r="R110" s="183" t="s">
        <v>749</v>
      </c>
      <c r="S110" s="183" t="s">
        <v>296</v>
      </c>
      <c r="T110" s="184" t="s">
        <v>296</v>
      </c>
      <c r="U110" s="162">
        <v>0.65300000000000002</v>
      </c>
      <c r="V110" s="162">
        <f t="shared" si="6"/>
        <v>0.63</v>
      </c>
      <c r="W110" s="162"/>
      <c r="X110" s="152"/>
      <c r="Y110" s="152"/>
      <c r="Z110" s="152"/>
      <c r="AA110" s="152"/>
      <c r="AB110" s="152"/>
      <c r="AC110" s="152"/>
      <c r="AD110" s="152"/>
      <c r="AE110" s="152"/>
      <c r="AF110" s="152"/>
      <c r="AG110" s="152" t="s">
        <v>856</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8">
        <v>34</v>
      </c>
      <c r="B111" s="179" t="s">
        <v>854</v>
      </c>
      <c r="C111" s="187" t="s">
        <v>855</v>
      </c>
      <c r="D111" s="180" t="s">
        <v>396</v>
      </c>
      <c r="E111" s="181">
        <v>0.97038000000000002</v>
      </c>
      <c r="F111" s="182"/>
      <c r="G111" s="183">
        <f t="shared" si="0"/>
        <v>0</v>
      </c>
      <c r="H111" s="182"/>
      <c r="I111" s="183">
        <f t="shared" si="1"/>
        <v>0</v>
      </c>
      <c r="J111" s="182"/>
      <c r="K111" s="183">
        <f t="shared" si="2"/>
        <v>0</v>
      </c>
      <c r="L111" s="183">
        <v>15</v>
      </c>
      <c r="M111" s="183">
        <f t="shared" si="3"/>
        <v>0</v>
      </c>
      <c r="N111" s="183">
        <v>0</v>
      </c>
      <c r="O111" s="183">
        <f t="shared" si="4"/>
        <v>0</v>
      </c>
      <c r="P111" s="183">
        <v>0</v>
      </c>
      <c r="Q111" s="183">
        <f t="shared" si="5"/>
        <v>0</v>
      </c>
      <c r="R111" s="183" t="s">
        <v>749</v>
      </c>
      <c r="S111" s="183" t="s">
        <v>296</v>
      </c>
      <c r="T111" s="184" t="s">
        <v>296</v>
      </c>
      <c r="U111" s="162">
        <v>0.49000000000000005</v>
      </c>
      <c r="V111" s="162">
        <f t="shared" si="6"/>
        <v>0.48</v>
      </c>
      <c r="W111" s="162"/>
      <c r="X111" s="152"/>
      <c r="Y111" s="152"/>
      <c r="Z111" s="152"/>
      <c r="AA111" s="152"/>
      <c r="AB111" s="152"/>
      <c r="AC111" s="152"/>
      <c r="AD111" s="152"/>
      <c r="AE111" s="152"/>
      <c r="AF111" s="152"/>
      <c r="AG111" s="152" t="s">
        <v>856</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8">
        <v>35</v>
      </c>
      <c r="B112" s="179" t="s">
        <v>857</v>
      </c>
      <c r="C112" s="187" t="s">
        <v>858</v>
      </c>
      <c r="D112" s="180" t="s">
        <v>396</v>
      </c>
      <c r="E112" s="181">
        <v>23.28912</v>
      </c>
      <c r="F112" s="182"/>
      <c r="G112" s="183">
        <f t="shared" si="0"/>
        <v>0</v>
      </c>
      <c r="H112" s="182"/>
      <c r="I112" s="183">
        <f t="shared" si="1"/>
        <v>0</v>
      </c>
      <c r="J112" s="182"/>
      <c r="K112" s="183">
        <f t="shared" si="2"/>
        <v>0</v>
      </c>
      <c r="L112" s="183">
        <v>15</v>
      </c>
      <c r="M112" s="183">
        <f t="shared" si="3"/>
        <v>0</v>
      </c>
      <c r="N112" s="183">
        <v>0</v>
      </c>
      <c r="O112" s="183">
        <f t="shared" si="4"/>
        <v>0</v>
      </c>
      <c r="P112" s="183">
        <v>0</v>
      </c>
      <c r="Q112" s="183">
        <f t="shared" si="5"/>
        <v>0</v>
      </c>
      <c r="R112" s="183" t="s">
        <v>749</v>
      </c>
      <c r="S112" s="183" t="s">
        <v>296</v>
      </c>
      <c r="T112" s="184" t="s">
        <v>296</v>
      </c>
      <c r="U112" s="162">
        <v>0</v>
      </c>
      <c r="V112" s="162">
        <f t="shared" si="6"/>
        <v>0</v>
      </c>
      <c r="W112" s="162"/>
      <c r="X112" s="152"/>
      <c r="Y112" s="152"/>
      <c r="Z112" s="152"/>
      <c r="AA112" s="152"/>
      <c r="AB112" s="152"/>
      <c r="AC112" s="152"/>
      <c r="AD112" s="152"/>
      <c r="AE112" s="152"/>
      <c r="AF112" s="152"/>
      <c r="AG112" s="152" t="s">
        <v>856</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8">
        <v>36</v>
      </c>
      <c r="B113" s="179" t="s">
        <v>859</v>
      </c>
      <c r="C113" s="187" t="s">
        <v>860</v>
      </c>
      <c r="D113" s="180" t="s">
        <v>396</v>
      </c>
      <c r="E113" s="181">
        <v>0.97038000000000002</v>
      </c>
      <c r="F113" s="182"/>
      <c r="G113" s="183">
        <f t="shared" si="0"/>
        <v>0</v>
      </c>
      <c r="H113" s="182"/>
      <c r="I113" s="183">
        <f t="shared" si="1"/>
        <v>0</v>
      </c>
      <c r="J113" s="182"/>
      <c r="K113" s="183">
        <f t="shared" si="2"/>
        <v>0</v>
      </c>
      <c r="L113" s="183">
        <v>15</v>
      </c>
      <c r="M113" s="183">
        <f t="shared" si="3"/>
        <v>0</v>
      </c>
      <c r="N113" s="183">
        <v>0</v>
      </c>
      <c r="O113" s="183">
        <f t="shared" si="4"/>
        <v>0</v>
      </c>
      <c r="P113" s="183">
        <v>0</v>
      </c>
      <c r="Q113" s="183">
        <f t="shared" si="5"/>
        <v>0</v>
      </c>
      <c r="R113" s="183" t="s">
        <v>749</v>
      </c>
      <c r="S113" s="183" t="s">
        <v>296</v>
      </c>
      <c r="T113" s="184" t="s">
        <v>296</v>
      </c>
      <c r="U113" s="162">
        <v>0.94200000000000006</v>
      </c>
      <c r="V113" s="162">
        <f t="shared" si="6"/>
        <v>0.91</v>
      </c>
      <c r="W113" s="162"/>
      <c r="X113" s="152"/>
      <c r="Y113" s="152"/>
      <c r="Z113" s="152"/>
      <c r="AA113" s="152"/>
      <c r="AB113" s="152"/>
      <c r="AC113" s="152"/>
      <c r="AD113" s="152"/>
      <c r="AE113" s="152"/>
      <c r="AF113" s="152"/>
      <c r="AG113" s="152" t="s">
        <v>856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ht="22.5" outlineLevel="1" x14ac:dyDescent="0.2">
      <c r="A114" s="178">
        <v>37</v>
      </c>
      <c r="B114" s="179" t="s">
        <v>861</v>
      </c>
      <c r="C114" s="187" t="s">
        <v>862</v>
      </c>
      <c r="D114" s="180" t="s">
        <v>396</v>
      </c>
      <c r="E114" s="181">
        <v>2.9111400000000001</v>
      </c>
      <c r="F114" s="182"/>
      <c r="G114" s="183">
        <f t="shared" si="0"/>
        <v>0</v>
      </c>
      <c r="H114" s="182"/>
      <c r="I114" s="183">
        <f t="shared" si="1"/>
        <v>0</v>
      </c>
      <c r="J114" s="182"/>
      <c r="K114" s="183">
        <f t="shared" si="2"/>
        <v>0</v>
      </c>
      <c r="L114" s="183">
        <v>15</v>
      </c>
      <c r="M114" s="183">
        <f t="shared" si="3"/>
        <v>0</v>
      </c>
      <c r="N114" s="183">
        <v>0</v>
      </c>
      <c r="O114" s="183">
        <f t="shared" si="4"/>
        <v>0</v>
      </c>
      <c r="P114" s="183">
        <v>0</v>
      </c>
      <c r="Q114" s="183">
        <f t="shared" si="5"/>
        <v>0</v>
      </c>
      <c r="R114" s="183" t="s">
        <v>749</v>
      </c>
      <c r="S114" s="183" t="s">
        <v>296</v>
      </c>
      <c r="T114" s="184" t="s">
        <v>296</v>
      </c>
      <c r="U114" s="162">
        <v>0.10500000000000001</v>
      </c>
      <c r="V114" s="162">
        <f t="shared" si="6"/>
        <v>0.31</v>
      </c>
      <c r="W114" s="162"/>
      <c r="X114" s="152"/>
      <c r="Y114" s="152"/>
      <c r="Z114" s="152"/>
      <c r="AA114" s="152"/>
      <c r="AB114" s="152"/>
      <c r="AC114" s="152"/>
      <c r="AD114" s="152"/>
      <c r="AE114" s="152"/>
      <c r="AF114" s="152"/>
      <c r="AG114" s="152" t="s">
        <v>856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78">
        <v>38</v>
      </c>
      <c r="B115" s="179" t="s">
        <v>863</v>
      </c>
      <c r="C115" s="187" t="s">
        <v>864</v>
      </c>
      <c r="D115" s="180" t="s">
        <v>396</v>
      </c>
      <c r="E115" s="181">
        <v>0.97038000000000002</v>
      </c>
      <c r="F115" s="182"/>
      <c r="G115" s="183">
        <f t="shared" si="0"/>
        <v>0</v>
      </c>
      <c r="H115" s="182"/>
      <c r="I115" s="183">
        <f t="shared" si="1"/>
        <v>0</v>
      </c>
      <c r="J115" s="182"/>
      <c r="K115" s="183">
        <f t="shared" si="2"/>
        <v>0</v>
      </c>
      <c r="L115" s="183">
        <v>15</v>
      </c>
      <c r="M115" s="183">
        <f t="shared" si="3"/>
        <v>0</v>
      </c>
      <c r="N115" s="183">
        <v>0</v>
      </c>
      <c r="O115" s="183">
        <f t="shared" si="4"/>
        <v>0</v>
      </c>
      <c r="P115" s="183">
        <v>0</v>
      </c>
      <c r="Q115" s="183">
        <f t="shared" si="5"/>
        <v>0</v>
      </c>
      <c r="R115" s="183" t="s">
        <v>749</v>
      </c>
      <c r="S115" s="183" t="s">
        <v>296</v>
      </c>
      <c r="T115" s="184" t="s">
        <v>296</v>
      </c>
      <c r="U115" s="162">
        <v>0</v>
      </c>
      <c r="V115" s="162">
        <f t="shared" si="6"/>
        <v>0</v>
      </c>
      <c r="W115" s="162"/>
      <c r="X115" s="152"/>
      <c r="Y115" s="152"/>
      <c r="Z115" s="152"/>
      <c r="AA115" s="152"/>
      <c r="AB115" s="152"/>
      <c r="AC115" s="152"/>
      <c r="AD115" s="152"/>
      <c r="AE115" s="152"/>
      <c r="AF115" s="152"/>
      <c r="AG115" s="152" t="s">
        <v>856</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1">
        <v>39</v>
      </c>
      <c r="B116" s="172" t="s">
        <v>865</v>
      </c>
      <c r="C116" s="188" t="s">
        <v>866</v>
      </c>
      <c r="D116" s="173" t="s">
        <v>396</v>
      </c>
      <c r="E116" s="174">
        <v>0.97038000000000002</v>
      </c>
      <c r="F116" s="175"/>
      <c r="G116" s="176">
        <f t="shared" si="0"/>
        <v>0</v>
      </c>
      <c r="H116" s="175"/>
      <c r="I116" s="176">
        <f t="shared" si="1"/>
        <v>0</v>
      </c>
      <c r="J116" s="175"/>
      <c r="K116" s="176">
        <f t="shared" si="2"/>
        <v>0</v>
      </c>
      <c r="L116" s="176">
        <v>15</v>
      </c>
      <c r="M116" s="176">
        <f t="shared" si="3"/>
        <v>0</v>
      </c>
      <c r="N116" s="176">
        <v>0</v>
      </c>
      <c r="O116" s="176">
        <f t="shared" si="4"/>
        <v>0</v>
      </c>
      <c r="P116" s="176">
        <v>0</v>
      </c>
      <c r="Q116" s="176">
        <f t="shared" si="5"/>
        <v>0</v>
      </c>
      <c r="R116" s="176"/>
      <c r="S116" s="176" t="s">
        <v>296</v>
      </c>
      <c r="T116" s="177" t="s">
        <v>296</v>
      </c>
      <c r="U116" s="162">
        <v>6.0000000000000001E-3</v>
      </c>
      <c r="V116" s="162">
        <f t="shared" si="6"/>
        <v>0.01</v>
      </c>
      <c r="W116" s="162"/>
      <c r="X116" s="152"/>
      <c r="Y116" s="152"/>
      <c r="Z116" s="152"/>
      <c r="AA116" s="152"/>
      <c r="AB116" s="152"/>
      <c r="AC116" s="152"/>
      <c r="AD116" s="152"/>
      <c r="AE116" s="152"/>
      <c r="AF116" s="152"/>
      <c r="AG116" s="152" t="s">
        <v>856</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
      <c r="A117" s="5"/>
      <c r="B117" s="6"/>
      <c r="C117" s="189"/>
      <c r="D117" s="8"/>
      <c r="E117" s="5"/>
      <c r="F117" s="5"/>
      <c r="G117" s="5"/>
      <c r="H117" s="5"/>
      <c r="I117" s="5"/>
      <c r="J117" s="5"/>
      <c r="K117" s="5"/>
      <c r="L117" s="5"/>
      <c r="M117" s="5"/>
      <c r="N117" s="5"/>
      <c r="O117" s="5"/>
      <c r="P117" s="5"/>
      <c r="Q117" s="5"/>
      <c r="R117" s="5"/>
      <c r="S117" s="5"/>
      <c r="T117" s="5"/>
      <c r="U117" s="5"/>
      <c r="V117" s="5"/>
      <c r="W117" s="5"/>
      <c r="AE117">
        <v>15</v>
      </c>
      <c r="AF117">
        <v>21</v>
      </c>
    </row>
    <row r="118" spans="1:60" x14ac:dyDescent="0.2">
      <c r="A118" s="155"/>
      <c r="B118" s="156" t="s">
        <v>29</v>
      </c>
      <c r="C118" s="190"/>
      <c r="D118" s="157"/>
      <c r="E118" s="158"/>
      <c r="F118" s="158"/>
      <c r="G118" s="185">
        <f>G8+G17+G48+G52+G66+G69+G79+G92+G100+G104+G106+G108</f>
        <v>0</v>
      </c>
      <c r="H118" s="5"/>
      <c r="I118" s="5"/>
      <c r="J118" s="5"/>
      <c r="K118" s="5"/>
      <c r="L118" s="5"/>
      <c r="M118" s="5"/>
      <c r="N118" s="5"/>
      <c r="O118" s="5"/>
      <c r="P118" s="5"/>
      <c r="Q118" s="5"/>
      <c r="R118" s="5"/>
      <c r="S118" s="5"/>
      <c r="T118" s="5"/>
      <c r="U118" s="5"/>
      <c r="V118" s="5"/>
      <c r="W118" s="5"/>
      <c r="AE118">
        <f>SUMIF(L7:L116,AE117,G7:G116)</f>
        <v>0</v>
      </c>
      <c r="AF118">
        <f>SUMIF(L7:L116,AF117,G7:G116)</f>
        <v>0</v>
      </c>
      <c r="AG118" t="s">
        <v>319</v>
      </c>
    </row>
    <row r="119" spans="1:60" x14ac:dyDescent="0.2">
      <c r="C119" s="191"/>
      <c r="D119" s="143"/>
      <c r="AG119" t="s">
        <v>320</v>
      </c>
    </row>
    <row r="120" spans="1:60" x14ac:dyDescent="0.2">
      <c r="D120" s="143"/>
    </row>
    <row r="121" spans="1:60" x14ac:dyDescent="0.2">
      <c r="D121" s="143"/>
    </row>
    <row r="122" spans="1:60" x14ac:dyDescent="0.2">
      <c r="D122" s="143"/>
    </row>
    <row r="123" spans="1:60" x14ac:dyDescent="0.2">
      <c r="D123" s="143"/>
    </row>
    <row r="124" spans="1:60" x14ac:dyDescent="0.2">
      <c r="D124" s="143"/>
    </row>
    <row r="125" spans="1:60" x14ac:dyDescent="0.2">
      <c r="D125" s="143"/>
    </row>
    <row r="126" spans="1:60" x14ac:dyDescent="0.2">
      <c r="D126" s="143"/>
    </row>
    <row r="127" spans="1:60" x14ac:dyDescent="0.2">
      <c r="D127" s="143"/>
    </row>
    <row r="128" spans="1:60"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Zflpcye+a3X5/Dh28liBKFqBGTzyPzxMzDJw7eaQD7WpOX/7cFNNMFCedEBrqqApRq6FR4sTpkmhvu72221FRQ==" saltValue="NyVQKW5cOffojREWCC7VVA==" spinCount="100000" sheet="1"/>
  <mergeCells count="21">
    <mergeCell ref="C54:G54"/>
    <mergeCell ref="A1:G1"/>
    <mergeCell ref="C2:G2"/>
    <mergeCell ref="C3:G3"/>
    <mergeCell ref="C4:G4"/>
    <mergeCell ref="C10:G10"/>
    <mergeCell ref="C15:G15"/>
    <mergeCell ref="C19:G19"/>
    <mergeCell ref="C22:G22"/>
    <mergeCell ref="C25:G25"/>
    <mergeCell ref="C28:G28"/>
    <mergeCell ref="C35:G35"/>
    <mergeCell ref="C84:G84"/>
    <mergeCell ref="C91:G91"/>
    <mergeCell ref="C94:G94"/>
    <mergeCell ref="C57:G57"/>
    <mergeCell ref="C60:G60"/>
    <mergeCell ref="C65:G65"/>
    <mergeCell ref="C68:G68"/>
    <mergeCell ref="C78:G78"/>
    <mergeCell ref="C81:G8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121</v>
      </c>
      <c r="C3" s="264" t="s">
        <v>122</v>
      </c>
      <c r="D3" s="265"/>
      <c r="E3" s="265"/>
      <c r="F3" s="265"/>
      <c r="G3" s="266"/>
      <c r="AC3" s="90" t="s">
        <v>267</v>
      </c>
      <c r="AG3" t="s">
        <v>269</v>
      </c>
    </row>
    <row r="4" spans="1:60" ht="24.95" customHeight="1" x14ac:dyDescent="0.2">
      <c r="A4" s="145" t="s">
        <v>9</v>
      </c>
      <c r="B4" s="146" t="s">
        <v>123</v>
      </c>
      <c r="C4" s="267" t="s">
        <v>124</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220</v>
      </c>
      <c r="C8" s="186" t="s">
        <v>187</v>
      </c>
      <c r="D8" s="167"/>
      <c r="E8" s="168"/>
      <c r="F8" s="169"/>
      <c r="G8" s="169">
        <f>SUMIF(AG9:AG17,"&lt;&gt;NOR",G9:G17)</f>
        <v>0</v>
      </c>
      <c r="H8" s="169"/>
      <c r="I8" s="169">
        <f>SUM(I9:I17)</f>
        <v>0</v>
      </c>
      <c r="J8" s="169"/>
      <c r="K8" s="169">
        <f>SUM(K9:K17)</f>
        <v>0</v>
      </c>
      <c r="L8" s="169"/>
      <c r="M8" s="169">
        <f>SUM(M9:M17)</f>
        <v>0</v>
      </c>
      <c r="N8" s="169"/>
      <c r="O8" s="169">
        <f>SUM(O9:O17)</f>
        <v>0</v>
      </c>
      <c r="P8" s="169"/>
      <c r="Q8" s="169">
        <f>SUM(Q9:Q17)</f>
        <v>0</v>
      </c>
      <c r="R8" s="169"/>
      <c r="S8" s="169"/>
      <c r="T8" s="170"/>
      <c r="U8" s="164"/>
      <c r="V8" s="164">
        <f>SUM(V9:V17)</f>
        <v>0</v>
      </c>
      <c r="W8" s="164"/>
      <c r="AG8" t="s">
        <v>292</v>
      </c>
    </row>
    <row r="9" spans="1:60" outlineLevel="1" x14ac:dyDescent="0.2">
      <c r="A9" s="178">
        <v>1</v>
      </c>
      <c r="B9" s="179" t="s">
        <v>867</v>
      </c>
      <c r="C9" s="187" t="s">
        <v>872</v>
      </c>
      <c r="D9" s="180" t="s">
        <v>332</v>
      </c>
      <c r="E9" s="181">
        <v>5</v>
      </c>
      <c r="F9" s="182"/>
      <c r="G9" s="183">
        <f t="shared" ref="G9:G17" si="0">ROUND(E9*F9,2)</f>
        <v>0</v>
      </c>
      <c r="H9" s="182"/>
      <c r="I9" s="183">
        <f t="shared" ref="I9:I17" si="1">ROUND(E9*H9,2)</f>
        <v>0</v>
      </c>
      <c r="J9" s="182"/>
      <c r="K9" s="183">
        <f t="shared" ref="K9:K17" si="2">ROUND(E9*J9,2)</f>
        <v>0</v>
      </c>
      <c r="L9" s="183">
        <v>15</v>
      </c>
      <c r="M9" s="183">
        <f t="shared" ref="M9:M17" si="3">G9*(1+L9/100)</f>
        <v>0</v>
      </c>
      <c r="N9" s="183">
        <v>0</v>
      </c>
      <c r="O9" s="183">
        <f t="shared" ref="O9:O17" si="4">ROUND(E9*N9,2)</f>
        <v>0</v>
      </c>
      <c r="P9" s="183">
        <v>0</v>
      </c>
      <c r="Q9" s="183">
        <f t="shared" ref="Q9:Q17" si="5">ROUND(E9*P9,2)</f>
        <v>0</v>
      </c>
      <c r="R9" s="183"/>
      <c r="S9" s="183" t="s">
        <v>311</v>
      </c>
      <c r="T9" s="184" t="s">
        <v>297</v>
      </c>
      <c r="U9" s="162">
        <v>0</v>
      </c>
      <c r="V9" s="162">
        <f t="shared" ref="V9:V17" si="6">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8">
        <v>2</v>
      </c>
      <c r="B10" s="179" t="s">
        <v>871</v>
      </c>
      <c r="C10" s="187" t="s">
        <v>874</v>
      </c>
      <c r="D10" s="180" t="s">
        <v>332</v>
      </c>
      <c r="E10" s="181">
        <v>8</v>
      </c>
      <c r="F10" s="182"/>
      <c r="G10" s="183">
        <f t="shared" si="0"/>
        <v>0</v>
      </c>
      <c r="H10" s="182"/>
      <c r="I10" s="183">
        <f t="shared" si="1"/>
        <v>0</v>
      </c>
      <c r="J10" s="182"/>
      <c r="K10" s="183">
        <f t="shared" si="2"/>
        <v>0</v>
      </c>
      <c r="L10" s="183">
        <v>15</v>
      </c>
      <c r="M10" s="183">
        <f t="shared" si="3"/>
        <v>0</v>
      </c>
      <c r="N10" s="183">
        <v>0</v>
      </c>
      <c r="O10" s="183">
        <f t="shared" si="4"/>
        <v>0</v>
      </c>
      <c r="P10" s="183">
        <v>0</v>
      </c>
      <c r="Q10" s="183">
        <f t="shared" si="5"/>
        <v>0</v>
      </c>
      <c r="R10" s="183"/>
      <c r="S10" s="183" t="s">
        <v>311</v>
      </c>
      <c r="T10" s="184" t="s">
        <v>297</v>
      </c>
      <c r="U10" s="162">
        <v>0</v>
      </c>
      <c r="V10" s="162">
        <f t="shared" si="6"/>
        <v>0</v>
      </c>
      <c r="W10" s="162"/>
      <c r="X10" s="152"/>
      <c r="Y10" s="152"/>
      <c r="Z10" s="152"/>
      <c r="AA10" s="152"/>
      <c r="AB10" s="152"/>
      <c r="AC10" s="152"/>
      <c r="AD10" s="152"/>
      <c r="AE10" s="152"/>
      <c r="AF10" s="152"/>
      <c r="AG10" s="152" t="s">
        <v>869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78">
        <v>3</v>
      </c>
      <c r="B11" s="179" t="s">
        <v>873</v>
      </c>
      <c r="C11" s="187" t="s">
        <v>878</v>
      </c>
      <c r="D11" s="180" t="s">
        <v>332</v>
      </c>
      <c r="E11" s="181">
        <v>5</v>
      </c>
      <c r="F11" s="182"/>
      <c r="G11" s="183">
        <f t="shared" si="0"/>
        <v>0</v>
      </c>
      <c r="H11" s="182"/>
      <c r="I11" s="183">
        <f t="shared" si="1"/>
        <v>0</v>
      </c>
      <c r="J11" s="182"/>
      <c r="K11" s="183">
        <f t="shared" si="2"/>
        <v>0</v>
      </c>
      <c r="L11" s="183">
        <v>15</v>
      </c>
      <c r="M11" s="183">
        <f t="shared" si="3"/>
        <v>0</v>
      </c>
      <c r="N11" s="183">
        <v>0</v>
      </c>
      <c r="O11" s="183">
        <f t="shared" si="4"/>
        <v>0</v>
      </c>
      <c r="P11" s="183">
        <v>0</v>
      </c>
      <c r="Q11" s="183">
        <f t="shared" si="5"/>
        <v>0</v>
      </c>
      <c r="R11" s="183"/>
      <c r="S11" s="183" t="s">
        <v>311</v>
      </c>
      <c r="T11" s="184" t="s">
        <v>297</v>
      </c>
      <c r="U11" s="162">
        <v>0</v>
      </c>
      <c r="V11" s="162">
        <f t="shared" si="6"/>
        <v>0</v>
      </c>
      <c r="W11" s="162"/>
      <c r="X11" s="152"/>
      <c r="Y11" s="152"/>
      <c r="Z11" s="152"/>
      <c r="AA11" s="152"/>
      <c r="AB11" s="152"/>
      <c r="AC11" s="152"/>
      <c r="AD11" s="152"/>
      <c r="AE11" s="152"/>
      <c r="AF11" s="152"/>
      <c r="AG11" s="152" t="s">
        <v>869</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8">
        <v>4</v>
      </c>
      <c r="B12" s="179" t="s">
        <v>875</v>
      </c>
      <c r="C12" s="187" t="s">
        <v>882</v>
      </c>
      <c r="D12" s="180" t="s">
        <v>310</v>
      </c>
      <c r="E12" s="181">
        <v>1</v>
      </c>
      <c r="F12" s="182"/>
      <c r="G12" s="183">
        <f t="shared" si="0"/>
        <v>0</v>
      </c>
      <c r="H12" s="182"/>
      <c r="I12" s="183">
        <f t="shared" si="1"/>
        <v>0</v>
      </c>
      <c r="J12" s="182"/>
      <c r="K12" s="183">
        <f t="shared" si="2"/>
        <v>0</v>
      </c>
      <c r="L12" s="183">
        <v>15</v>
      </c>
      <c r="M12" s="183">
        <f t="shared" si="3"/>
        <v>0</v>
      </c>
      <c r="N12" s="183">
        <v>0</v>
      </c>
      <c r="O12" s="183">
        <f t="shared" si="4"/>
        <v>0</v>
      </c>
      <c r="P12" s="183">
        <v>0</v>
      </c>
      <c r="Q12" s="183">
        <f t="shared" si="5"/>
        <v>0</v>
      </c>
      <c r="R12" s="183"/>
      <c r="S12" s="183" t="s">
        <v>311</v>
      </c>
      <c r="T12" s="184" t="s">
        <v>297</v>
      </c>
      <c r="U12" s="162">
        <v>0</v>
      </c>
      <c r="V12" s="162">
        <f t="shared" si="6"/>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5</v>
      </c>
      <c r="B13" s="179" t="s">
        <v>877</v>
      </c>
      <c r="C13" s="187" t="s">
        <v>886</v>
      </c>
      <c r="D13" s="180" t="s">
        <v>310</v>
      </c>
      <c r="E13" s="181">
        <v>1</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6</v>
      </c>
      <c r="B14" s="179" t="s">
        <v>879</v>
      </c>
      <c r="C14" s="187" t="s">
        <v>888</v>
      </c>
      <c r="D14" s="180" t="s">
        <v>310</v>
      </c>
      <c r="E14" s="181">
        <v>1</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7</v>
      </c>
      <c r="B15" s="179" t="s">
        <v>881</v>
      </c>
      <c r="C15" s="187" t="s">
        <v>892</v>
      </c>
      <c r="D15" s="180" t="s">
        <v>332</v>
      </c>
      <c r="E15" s="181">
        <v>1</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8</v>
      </c>
      <c r="B16" s="179" t="s">
        <v>883</v>
      </c>
      <c r="C16" s="187" t="s">
        <v>894</v>
      </c>
      <c r="D16" s="180" t="s">
        <v>310</v>
      </c>
      <c r="E16" s="181">
        <v>2</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9</v>
      </c>
      <c r="B17" s="179" t="s">
        <v>885</v>
      </c>
      <c r="C17" s="187" t="s">
        <v>898</v>
      </c>
      <c r="D17" s="180" t="s">
        <v>310</v>
      </c>
      <c r="E17" s="181">
        <v>2</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5" t="s">
        <v>291</v>
      </c>
      <c r="B18" s="166" t="s">
        <v>222</v>
      </c>
      <c r="C18" s="186" t="s">
        <v>191</v>
      </c>
      <c r="D18" s="167"/>
      <c r="E18" s="168"/>
      <c r="F18" s="169"/>
      <c r="G18" s="169">
        <f>SUMIF(AG19:AG20,"&lt;&gt;NOR",G19:G20)</f>
        <v>0</v>
      </c>
      <c r="H18" s="169"/>
      <c r="I18" s="169">
        <f>SUM(I19:I20)</f>
        <v>0</v>
      </c>
      <c r="J18" s="169"/>
      <c r="K18" s="169">
        <f>SUM(K19:K20)</f>
        <v>0</v>
      </c>
      <c r="L18" s="169"/>
      <c r="M18" s="169">
        <f>SUM(M19:M20)</f>
        <v>0</v>
      </c>
      <c r="N18" s="169"/>
      <c r="O18" s="169">
        <f>SUM(O19:O20)</f>
        <v>0</v>
      </c>
      <c r="P18" s="169"/>
      <c r="Q18" s="169">
        <f>SUM(Q19:Q20)</f>
        <v>0</v>
      </c>
      <c r="R18" s="169"/>
      <c r="S18" s="169"/>
      <c r="T18" s="170"/>
      <c r="U18" s="164"/>
      <c r="V18" s="164">
        <f>SUM(V19:V20)</f>
        <v>0</v>
      </c>
      <c r="W18" s="164"/>
      <c r="AG18" t="s">
        <v>292</v>
      </c>
    </row>
    <row r="19" spans="1:60" outlineLevel="1" x14ac:dyDescent="0.2">
      <c r="A19" s="178">
        <v>10</v>
      </c>
      <c r="B19" s="179" t="s">
        <v>887</v>
      </c>
      <c r="C19" s="187" t="s">
        <v>993</v>
      </c>
      <c r="D19" s="180" t="s">
        <v>310</v>
      </c>
      <c r="E19" s="181">
        <v>1</v>
      </c>
      <c r="F19" s="182"/>
      <c r="G19" s="183">
        <f>ROUND(E19*F19,2)</f>
        <v>0</v>
      </c>
      <c r="H19" s="182"/>
      <c r="I19" s="183">
        <f>ROUND(E19*H19,2)</f>
        <v>0</v>
      </c>
      <c r="J19" s="182"/>
      <c r="K19" s="183">
        <f>ROUND(E19*J19,2)</f>
        <v>0</v>
      </c>
      <c r="L19" s="183">
        <v>15</v>
      </c>
      <c r="M19" s="183">
        <f>G19*(1+L19/100)</f>
        <v>0</v>
      </c>
      <c r="N19" s="183">
        <v>0</v>
      </c>
      <c r="O19" s="183">
        <f>ROUND(E19*N19,2)</f>
        <v>0</v>
      </c>
      <c r="P19" s="183">
        <v>0</v>
      </c>
      <c r="Q19" s="183">
        <f>ROUND(E19*P19,2)</f>
        <v>0</v>
      </c>
      <c r="R19" s="183"/>
      <c r="S19" s="183" t="s">
        <v>311</v>
      </c>
      <c r="T19" s="184" t="s">
        <v>297</v>
      </c>
      <c r="U19" s="162">
        <v>0</v>
      </c>
      <c r="V19" s="162">
        <f>ROUND(E19*U19,2)</f>
        <v>0</v>
      </c>
      <c r="W19" s="162"/>
      <c r="X19" s="152"/>
      <c r="Y19" s="152"/>
      <c r="Z19" s="152"/>
      <c r="AA19" s="152"/>
      <c r="AB19" s="152"/>
      <c r="AC19" s="152"/>
      <c r="AD19" s="152"/>
      <c r="AE19" s="152"/>
      <c r="AF19" s="152"/>
      <c r="AG19" s="152" t="s">
        <v>901</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1">
        <v>11</v>
      </c>
      <c r="B20" s="172" t="s">
        <v>889</v>
      </c>
      <c r="C20" s="188" t="s">
        <v>913</v>
      </c>
      <c r="D20" s="173" t="s">
        <v>310</v>
      </c>
      <c r="E20" s="174">
        <v>1</v>
      </c>
      <c r="F20" s="175"/>
      <c r="G20" s="176">
        <f>ROUND(E20*F20,2)</f>
        <v>0</v>
      </c>
      <c r="H20" s="175"/>
      <c r="I20" s="176">
        <f>ROUND(E20*H20,2)</f>
        <v>0</v>
      </c>
      <c r="J20" s="175"/>
      <c r="K20" s="176">
        <f>ROUND(E20*J20,2)</f>
        <v>0</v>
      </c>
      <c r="L20" s="176">
        <v>15</v>
      </c>
      <c r="M20" s="176">
        <f>G20*(1+L20/100)</f>
        <v>0</v>
      </c>
      <c r="N20" s="176">
        <v>0</v>
      </c>
      <c r="O20" s="176">
        <f>ROUND(E20*N20,2)</f>
        <v>0</v>
      </c>
      <c r="P20" s="176">
        <v>0</v>
      </c>
      <c r="Q20" s="176">
        <f>ROUND(E20*P20,2)</f>
        <v>0</v>
      </c>
      <c r="R20" s="176"/>
      <c r="S20" s="176" t="s">
        <v>311</v>
      </c>
      <c r="T20" s="177" t="s">
        <v>297</v>
      </c>
      <c r="U20" s="162">
        <v>0</v>
      </c>
      <c r="V20" s="162">
        <f>ROUND(E20*U20,2)</f>
        <v>0</v>
      </c>
      <c r="W20" s="162"/>
      <c r="X20" s="152"/>
      <c r="Y20" s="152"/>
      <c r="Z20" s="152"/>
      <c r="AA20" s="152"/>
      <c r="AB20" s="152"/>
      <c r="AC20" s="152"/>
      <c r="AD20" s="152"/>
      <c r="AE20" s="152"/>
      <c r="AF20" s="152"/>
      <c r="AG20" s="152" t="s">
        <v>901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x14ac:dyDescent="0.2">
      <c r="A21" s="5"/>
      <c r="B21" s="6"/>
      <c r="C21" s="189"/>
      <c r="D21" s="8"/>
      <c r="E21" s="5"/>
      <c r="F21" s="5"/>
      <c r="G21" s="5"/>
      <c r="H21" s="5"/>
      <c r="I21" s="5"/>
      <c r="J21" s="5"/>
      <c r="K21" s="5"/>
      <c r="L21" s="5"/>
      <c r="M21" s="5"/>
      <c r="N21" s="5"/>
      <c r="O21" s="5"/>
      <c r="P21" s="5"/>
      <c r="Q21" s="5"/>
      <c r="R21" s="5"/>
      <c r="S21" s="5"/>
      <c r="T21" s="5"/>
      <c r="U21" s="5"/>
      <c r="V21" s="5"/>
      <c r="W21" s="5"/>
      <c r="AE21">
        <v>15</v>
      </c>
      <c r="AF21">
        <v>21</v>
      </c>
    </row>
    <row r="22" spans="1:60" x14ac:dyDescent="0.2">
      <c r="A22" s="155"/>
      <c r="B22" s="156" t="s">
        <v>29</v>
      </c>
      <c r="C22" s="190"/>
      <c r="D22" s="157"/>
      <c r="E22" s="158"/>
      <c r="F22" s="158"/>
      <c r="G22" s="185">
        <f>G8+G18</f>
        <v>0</v>
      </c>
      <c r="H22" s="5"/>
      <c r="I22" s="5"/>
      <c r="J22" s="5"/>
      <c r="K22" s="5"/>
      <c r="L22" s="5"/>
      <c r="M22" s="5"/>
      <c r="N22" s="5"/>
      <c r="O22" s="5"/>
      <c r="P22" s="5"/>
      <c r="Q22" s="5"/>
      <c r="R22" s="5"/>
      <c r="S22" s="5"/>
      <c r="T22" s="5"/>
      <c r="U22" s="5"/>
      <c r="V22" s="5"/>
      <c r="W22" s="5"/>
      <c r="AE22">
        <f>SUMIF(L7:L20,AE21,G7:G20)</f>
        <v>0</v>
      </c>
      <c r="AF22">
        <f>SUMIF(L7:L20,AF21,G7:G20)</f>
        <v>0</v>
      </c>
      <c r="AG22" t="s">
        <v>319</v>
      </c>
    </row>
    <row r="23" spans="1:60" x14ac:dyDescent="0.2">
      <c r="C23" s="191"/>
      <c r="D23" s="143"/>
      <c r="AG23" t="s">
        <v>320</v>
      </c>
    </row>
    <row r="24" spans="1:60" x14ac:dyDescent="0.2">
      <c r="D24" s="143"/>
    </row>
    <row r="25" spans="1:60" x14ac:dyDescent="0.2">
      <c r="D25" s="143"/>
    </row>
    <row r="26" spans="1:60" x14ac:dyDescent="0.2">
      <c r="D26" s="143"/>
    </row>
    <row r="27" spans="1:60" x14ac:dyDescent="0.2">
      <c r="D27" s="143"/>
    </row>
    <row r="28" spans="1:60" x14ac:dyDescent="0.2">
      <c r="D28" s="143"/>
    </row>
    <row r="29" spans="1:60" x14ac:dyDescent="0.2">
      <c r="D29" s="143"/>
    </row>
    <row r="30" spans="1:60" x14ac:dyDescent="0.2">
      <c r="D30" s="143"/>
    </row>
    <row r="31" spans="1:60" x14ac:dyDescent="0.2">
      <c r="D31" s="143"/>
    </row>
    <row r="32" spans="1:60" x14ac:dyDescent="0.2">
      <c r="D32" s="143"/>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x6h2+g+zmAeHQhr/8/aBi8dFfq+s3Ya99CCIDJzKdN1eTZfqSZp584qj8l2Ir5Srv9OLfSuI00I11AmdGvNZVA==" saltValue="I0OzXo50NW1Lo0FP/802q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125</v>
      </c>
      <c r="C3" s="264" t="s">
        <v>126</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SUMIF(AG9:AG25,"&lt;&gt;NOR",G9:G25)</f>
        <v>0</v>
      </c>
      <c r="H8" s="169"/>
      <c r="I8" s="169">
        <f>SUM(I9:I25)</f>
        <v>0</v>
      </c>
      <c r="J8" s="169"/>
      <c r="K8" s="169">
        <f>SUM(K9:K25)</f>
        <v>0</v>
      </c>
      <c r="L8" s="169"/>
      <c r="M8" s="169">
        <f>SUM(M9:M25)</f>
        <v>0</v>
      </c>
      <c r="N8" s="169"/>
      <c r="O8" s="169">
        <f>SUM(O9:O25)</f>
        <v>0.43000000000000005</v>
      </c>
      <c r="P8" s="169"/>
      <c r="Q8" s="169">
        <f>SUM(Q9:Q25)</f>
        <v>0</v>
      </c>
      <c r="R8" s="169"/>
      <c r="S8" s="169"/>
      <c r="T8" s="170"/>
      <c r="U8" s="164"/>
      <c r="V8" s="164">
        <f>SUM(V9:V25)</f>
        <v>6.26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971</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1">
        <v>2</v>
      </c>
      <c r="B12" s="172" t="s">
        <v>681</v>
      </c>
      <c r="C12" s="188" t="s">
        <v>682</v>
      </c>
      <c r="D12" s="173" t="s">
        <v>675</v>
      </c>
      <c r="E12" s="174">
        <v>0.27</v>
      </c>
      <c r="F12" s="175"/>
      <c r="G12" s="176">
        <f>ROUND(E12*F12,2)</f>
        <v>0</v>
      </c>
      <c r="H12" s="175"/>
      <c r="I12" s="176">
        <f>ROUND(E12*H12,2)</f>
        <v>0</v>
      </c>
      <c r="J12" s="175"/>
      <c r="K12" s="176">
        <f>ROUND(E12*J12,2)</f>
        <v>0</v>
      </c>
      <c r="L12" s="176">
        <v>15</v>
      </c>
      <c r="M12" s="176">
        <f>G12*(1+L12/100)</f>
        <v>0</v>
      </c>
      <c r="N12" s="176">
        <v>0.76182000000000005</v>
      </c>
      <c r="O12" s="176">
        <f>ROUND(E12*N12,2)</f>
        <v>0.21</v>
      </c>
      <c r="P12" s="176">
        <v>0</v>
      </c>
      <c r="Q12" s="176">
        <f>ROUND(E12*P12,2)</f>
        <v>0</v>
      </c>
      <c r="R12" s="176" t="s">
        <v>676</v>
      </c>
      <c r="S12" s="176" t="s">
        <v>296</v>
      </c>
      <c r="T12" s="177" t="s">
        <v>296</v>
      </c>
      <c r="U12" s="162">
        <v>3.0818800000000004</v>
      </c>
      <c r="V12" s="162">
        <f>ROUND(E12*U12,2)</f>
        <v>0.83</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4" t="s">
        <v>677</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683</v>
      </c>
      <c r="D14" s="197"/>
      <c r="E14" s="198">
        <v>0.27</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1">
        <v>3</v>
      </c>
      <c r="B15" s="172" t="s">
        <v>684</v>
      </c>
      <c r="C15" s="188" t="s">
        <v>685</v>
      </c>
      <c r="D15" s="173" t="s">
        <v>404</v>
      </c>
      <c r="E15" s="174">
        <v>1.6875</v>
      </c>
      <c r="F15" s="175"/>
      <c r="G15" s="176">
        <f>ROUND(E15*F15,2)</f>
        <v>0</v>
      </c>
      <c r="H15" s="175"/>
      <c r="I15" s="176">
        <f>ROUND(E15*H15,2)</f>
        <v>0</v>
      </c>
      <c r="J15" s="175"/>
      <c r="K15" s="176">
        <f>ROUND(E15*J15,2)</f>
        <v>0</v>
      </c>
      <c r="L15" s="176">
        <v>15</v>
      </c>
      <c r="M15" s="176">
        <f>G15*(1+L15/100)</f>
        <v>0</v>
      </c>
      <c r="N15" s="176">
        <v>7.4710000000000013E-2</v>
      </c>
      <c r="O15" s="176">
        <f>ROUND(E15*N15,2)</f>
        <v>0.13</v>
      </c>
      <c r="P15" s="176">
        <v>0</v>
      </c>
      <c r="Q15" s="176">
        <f>ROUND(E15*P15,2)</f>
        <v>0</v>
      </c>
      <c r="R15" s="176" t="s">
        <v>686</v>
      </c>
      <c r="S15" s="176" t="s">
        <v>296</v>
      </c>
      <c r="T15" s="177" t="s">
        <v>296</v>
      </c>
      <c r="U15" s="162">
        <v>0.52915000000000001</v>
      </c>
      <c r="V15" s="162">
        <f>ROUND(E15*U15,2)</f>
        <v>0.89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59"/>
      <c r="B16" s="160"/>
      <c r="C16" s="274" t="s">
        <v>687</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70" t="s">
        <v>688</v>
      </c>
      <c r="D17" s="271"/>
      <c r="E17" s="271"/>
      <c r="F17" s="271"/>
      <c r="G17" s="271"/>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329</v>
      </c>
      <c r="AH17" s="152"/>
      <c r="AI17" s="152"/>
      <c r="AJ17" s="152"/>
      <c r="AK17" s="152"/>
      <c r="AL17" s="152"/>
      <c r="AM17" s="152"/>
      <c r="AN17" s="152"/>
      <c r="AO17" s="152"/>
      <c r="AP17" s="152"/>
      <c r="AQ17" s="152"/>
      <c r="AR17" s="152"/>
      <c r="AS17" s="152"/>
      <c r="AT17" s="152"/>
      <c r="AU17" s="152"/>
      <c r="AV17" s="152"/>
      <c r="AW17" s="152"/>
      <c r="AX17" s="152"/>
      <c r="AY17" s="152"/>
      <c r="AZ17" s="152"/>
      <c r="BA17" s="195" t="str">
        <f>C17</f>
        <v>Vyzdění sprchového koutu z plynosilikátu tl. 100 mm; kotveno přes nerez pásky v každé 2.vrstvě ke stěně; výška 2250 mm</v>
      </c>
      <c r="BB17" s="152"/>
      <c r="BC17" s="152"/>
      <c r="BD17" s="152"/>
      <c r="BE17" s="152"/>
      <c r="BF17" s="152"/>
      <c r="BG17" s="152"/>
      <c r="BH17" s="152"/>
    </row>
    <row r="18" spans="1:60" outlineLevel="1" x14ac:dyDescent="0.2">
      <c r="A18" s="159"/>
      <c r="B18" s="160"/>
      <c r="C18" s="204" t="s">
        <v>689</v>
      </c>
      <c r="D18" s="197"/>
      <c r="E18" s="198">
        <v>1.6875</v>
      </c>
      <c r="F18" s="162"/>
      <c r="G18" s="162"/>
      <c r="H18" s="162"/>
      <c r="I18" s="162"/>
      <c r="J18" s="162"/>
      <c r="K18" s="162"/>
      <c r="L18" s="162"/>
      <c r="M18" s="162"/>
      <c r="N18" s="162"/>
      <c r="O18" s="162"/>
      <c r="P18" s="162"/>
      <c r="Q18" s="162"/>
      <c r="R18" s="162"/>
      <c r="S18" s="162"/>
      <c r="T18" s="162"/>
      <c r="U18" s="162"/>
      <c r="V18" s="162"/>
      <c r="W18" s="162"/>
      <c r="X18" s="152"/>
      <c r="Y18" s="152"/>
      <c r="Z18" s="152"/>
      <c r="AA18" s="152"/>
      <c r="AB18" s="152"/>
      <c r="AC18" s="152"/>
      <c r="AD18" s="152"/>
      <c r="AE18" s="152"/>
      <c r="AF18" s="152"/>
      <c r="AG18" s="152" t="s">
        <v>680</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1">
        <v>4</v>
      </c>
      <c r="B19" s="172" t="s">
        <v>690</v>
      </c>
      <c r="C19" s="188" t="s">
        <v>691</v>
      </c>
      <c r="D19" s="173" t="s">
        <v>366</v>
      </c>
      <c r="E19" s="174">
        <v>1</v>
      </c>
      <c r="F19" s="175"/>
      <c r="G19" s="176">
        <f>ROUND(E19*F19,2)</f>
        <v>0</v>
      </c>
      <c r="H19" s="175"/>
      <c r="I19" s="176">
        <f>ROUND(E19*H19,2)</f>
        <v>0</v>
      </c>
      <c r="J19" s="175"/>
      <c r="K19" s="176">
        <f>ROUND(E19*J19,2)</f>
        <v>0</v>
      </c>
      <c r="L19" s="176">
        <v>15</v>
      </c>
      <c r="M19" s="176">
        <f>G19*(1+L19/100)</f>
        <v>0</v>
      </c>
      <c r="N19" s="176">
        <v>1.7090000000000001E-2</v>
      </c>
      <c r="O19" s="176">
        <f>ROUND(E19*N19,2)</f>
        <v>0.02</v>
      </c>
      <c r="P19" s="176">
        <v>0</v>
      </c>
      <c r="Q19" s="176">
        <f>ROUND(E19*P19,2)</f>
        <v>0</v>
      </c>
      <c r="R19" s="176"/>
      <c r="S19" s="176" t="s">
        <v>311</v>
      </c>
      <c r="T19" s="177" t="s">
        <v>296</v>
      </c>
      <c r="U19" s="162">
        <v>1.29</v>
      </c>
      <c r="V19" s="162">
        <f>ROUND(E19*U19,2)</f>
        <v>1.29</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04" t="s">
        <v>692</v>
      </c>
      <c r="D20" s="197"/>
      <c r="E20" s="198">
        <v>1</v>
      </c>
      <c r="F20" s="162"/>
      <c r="G20" s="162"/>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680</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1">
        <v>5</v>
      </c>
      <c r="B21" s="172" t="s">
        <v>693</v>
      </c>
      <c r="C21" s="188" t="s">
        <v>694</v>
      </c>
      <c r="D21" s="173" t="s">
        <v>332</v>
      </c>
      <c r="E21" s="174">
        <v>13.25</v>
      </c>
      <c r="F21" s="175"/>
      <c r="G21" s="176">
        <f>ROUND(E21*F21,2)</f>
        <v>0</v>
      </c>
      <c r="H21" s="175"/>
      <c r="I21" s="176">
        <f>ROUND(E21*H21,2)</f>
        <v>0</v>
      </c>
      <c r="J21" s="175"/>
      <c r="K21" s="176">
        <f>ROUND(E21*J21,2)</f>
        <v>0</v>
      </c>
      <c r="L21" s="176">
        <v>15</v>
      </c>
      <c r="M21" s="176">
        <f>G21*(1+L21/100)</f>
        <v>0</v>
      </c>
      <c r="N21" s="176">
        <v>1.0200000000000001E-3</v>
      </c>
      <c r="O21" s="176">
        <f>ROUND(E21*N21,2)</f>
        <v>0.01</v>
      </c>
      <c r="P21" s="176">
        <v>0</v>
      </c>
      <c r="Q21" s="176">
        <f>ROUND(E21*P21,2)</f>
        <v>0</v>
      </c>
      <c r="R21" s="176"/>
      <c r="S21" s="176" t="s">
        <v>311</v>
      </c>
      <c r="T21" s="177" t="s">
        <v>297</v>
      </c>
      <c r="U21" s="162">
        <v>0.223</v>
      </c>
      <c r="V21" s="162">
        <f>ROUND(E21*U21,2)</f>
        <v>2.95</v>
      </c>
      <c r="W21" s="162"/>
      <c r="X21" s="152"/>
      <c r="Y21" s="152"/>
      <c r="Z21" s="152"/>
      <c r="AA21" s="152"/>
      <c r="AB21" s="152"/>
      <c r="AC21" s="152"/>
      <c r="AD21" s="152"/>
      <c r="AE21" s="152"/>
      <c r="AF21" s="152"/>
      <c r="AG21" s="152" t="s">
        <v>324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72" t="s">
        <v>695</v>
      </c>
      <c r="D22" s="273"/>
      <c r="E22" s="273"/>
      <c r="F22" s="273"/>
      <c r="G22" s="273"/>
      <c r="H22" s="162"/>
      <c r="I22" s="162"/>
      <c r="J22" s="162"/>
      <c r="K22" s="162"/>
      <c r="L22" s="162"/>
      <c r="M22" s="162"/>
      <c r="N22" s="162"/>
      <c r="O22" s="162"/>
      <c r="P22" s="162"/>
      <c r="Q22" s="162"/>
      <c r="R22" s="162"/>
      <c r="S22" s="162"/>
      <c r="T22" s="162"/>
      <c r="U22" s="162"/>
      <c r="V22" s="162"/>
      <c r="W22" s="162"/>
      <c r="X22" s="152"/>
      <c r="Y22" s="152"/>
      <c r="Z22" s="152"/>
      <c r="AA22" s="152"/>
      <c r="AB22" s="152"/>
      <c r="AC22" s="152"/>
      <c r="AD22" s="152"/>
      <c r="AE22" s="152"/>
      <c r="AF22" s="152"/>
      <c r="AG22" s="152" t="s">
        <v>329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696</v>
      </c>
      <c r="D23" s="197"/>
      <c r="E23" s="198">
        <v>2.25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204" t="s">
        <v>697</v>
      </c>
      <c r="D24" s="197"/>
      <c r="E24" s="198">
        <v>5</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698</v>
      </c>
      <c r="D25" s="197"/>
      <c r="E25" s="198">
        <v>6</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230</v>
      </c>
      <c r="C26" s="186" t="s">
        <v>231</v>
      </c>
      <c r="D26" s="167"/>
      <c r="E26" s="168"/>
      <c r="F26" s="169"/>
      <c r="G26" s="169">
        <f>SUMIF(AG27:AG66,"&lt;&gt;NOR",G27:G66)</f>
        <v>0</v>
      </c>
      <c r="H26" s="169"/>
      <c r="I26" s="169">
        <f>SUM(I27:I66)</f>
        <v>0</v>
      </c>
      <c r="J26" s="169"/>
      <c r="K26" s="169">
        <f>SUM(K27:K66)</f>
        <v>0</v>
      </c>
      <c r="L26" s="169"/>
      <c r="M26" s="169">
        <f>SUM(M27:M66)</f>
        <v>0</v>
      </c>
      <c r="N26" s="169"/>
      <c r="O26" s="169">
        <f>SUM(O27:O66)</f>
        <v>0.44000000000000006</v>
      </c>
      <c r="P26" s="169"/>
      <c r="Q26" s="169">
        <f>SUM(Q27:Q66)</f>
        <v>0</v>
      </c>
      <c r="R26" s="169"/>
      <c r="S26" s="169"/>
      <c r="T26" s="170"/>
      <c r="U26" s="164"/>
      <c r="V26" s="164">
        <f>SUM(V27:V66)</f>
        <v>20.230000000000008</v>
      </c>
      <c r="W26" s="164"/>
      <c r="AG26" t="s">
        <v>292</v>
      </c>
    </row>
    <row r="27" spans="1:60" outlineLevel="1" x14ac:dyDescent="0.2">
      <c r="A27" s="171">
        <v>6</v>
      </c>
      <c r="B27" s="172" t="s">
        <v>699</v>
      </c>
      <c r="C27" s="188" t="s">
        <v>700</v>
      </c>
      <c r="D27" s="173" t="s">
        <v>366</v>
      </c>
      <c r="E27" s="174">
        <v>12</v>
      </c>
      <c r="F27" s="175"/>
      <c r="G27" s="176">
        <f>ROUND(E27*F27,2)</f>
        <v>0</v>
      </c>
      <c r="H27" s="175"/>
      <c r="I27" s="176">
        <f>ROUND(E27*H27,2)</f>
        <v>0</v>
      </c>
      <c r="J27" s="175"/>
      <c r="K27" s="176">
        <f>ROUND(E27*J27,2)</f>
        <v>0</v>
      </c>
      <c r="L27" s="176">
        <v>15</v>
      </c>
      <c r="M27" s="176">
        <f>G27*(1+L27/100)</f>
        <v>0</v>
      </c>
      <c r="N27" s="176">
        <v>3.2000000000000002E-3</v>
      </c>
      <c r="O27" s="176">
        <f>ROUND(E27*N27,2)</f>
        <v>0.04</v>
      </c>
      <c r="P27" s="176">
        <v>0</v>
      </c>
      <c r="Q27" s="176">
        <f>ROUND(E27*P27,2)</f>
        <v>0</v>
      </c>
      <c r="R27" s="176" t="s">
        <v>676</v>
      </c>
      <c r="S27" s="176" t="s">
        <v>296</v>
      </c>
      <c r="T27" s="177" t="s">
        <v>296</v>
      </c>
      <c r="U27" s="162">
        <v>0.22498000000000001</v>
      </c>
      <c r="V27" s="162">
        <f>ROUND(E27*U27,2)</f>
        <v>2.7</v>
      </c>
      <c r="W27" s="162"/>
      <c r="X27" s="152"/>
      <c r="Y27" s="152"/>
      <c r="Z27" s="152"/>
      <c r="AA27" s="152"/>
      <c r="AB27" s="152"/>
      <c r="AC27" s="152"/>
      <c r="AD27" s="152"/>
      <c r="AE27" s="152"/>
      <c r="AF27" s="152"/>
      <c r="AG27" s="152" t="s">
        <v>324</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59"/>
      <c r="B28" s="160"/>
      <c r="C28" s="274" t="s">
        <v>701</v>
      </c>
      <c r="D28" s="275"/>
      <c r="E28" s="275"/>
      <c r="F28" s="275"/>
      <c r="G28" s="275"/>
      <c r="H28" s="162"/>
      <c r="I28" s="162"/>
      <c r="J28" s="162"/>
      <c r="K28" s="162"/>
      <c r="L28" s="162"/>
      <c r="M28" s="162"/>
      <c r="N28" s="162"/>
      <c r="O28" s="162"/>
      <c r="P28" s="162"/>
      <c r="Q28" s="162"/>
      <c r="R28" s="162"/>
      <c r="S28" s="162"/>
      <c r="T28" s="162"/>
      <c r="U28" s="162"/>
      <c r="V28" s="162"/>
      <c r="W28" s="162"/>
      <c r="X28" s="152"/>
      <c r="Y28" s="152"/>
      <c r="Z28" s="152"/>
      <c r="AA28" s="152"/>
      <c r="AB28" s="152"/>
      <c r="AC28" s="152"/>
      <c r="AD28" s="152"/>
      <c r="AE28" s="152"/>
      <c r="AF28" s="152"/>
      <c r="AG28" s="152" t="s">
        <v>678</v>
      </c>
      <c r="AH28" s="152"/>
      <c r="AI28" s="152"/>
      <c r="AJ28" s="152"/>
      <c r="AK28" s="152"/>
      <c r="AL28" s="152"/>
      <c r="AM28" s="152"/>
      <c r="AN28" s="152"/>
      <c r="AO28" s="152"/>
      <c r="AP28" s="152"/>
      <c r="AQ28" s="152"/>
      <c r="AR28" s="152"/>
      <c r="AS28" s="152"/>
      <c r="AT28" s="152"/>
      <c r="AU28" s="152"/>
      <c r="AV28" s="152"/>
      <c r="AW28" s="152"/>
      <c r="AX28" s="152"/>
      <c r="AY28" s="152"/>
      <c r="AZ28" s="152"/>
      <c r="BA28" s="195" t="str">
        <f>C28</f>
        <v>jakoukoliv maltou, z pomocného pracovního lešení o výšce podlahy do 1900 mm a pro zatížení do 1,5 kPa,</v>
      </c>
      <c r="BB28" s="152"/>
      <c r="BC28" s="152"/>
      <c r="BD28" s="152"/>
      <c r="BE28" s="152"/>
      <c r="BF28" s="152"/>
      <c r="BG28" s="152"/>
      <c r="BH28" s="152"/>
    </row>
    <row r="29" spans="1:60" outlineLevel="1" x14ac:dyDescent="0.2">
      <c r="A29" s="159"/>
      <c r="B29" s="160"/>
      <c r="C29" s="204" t="s">
        <v>702</v>
      </c>
      <c r="D29" s="197"/>
      <c r="E29" s="198">
        <v>12</v>
      </c>
      <c r="F29" s="162"/>
      <c r="G29" s="162"/>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680</v>
      </c>
      <c r="AH29" s="152">
        <v>0</v>
      </c>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71">
        <v>7</v>
      </c>
      <c r="B30" s="172" t="s">
        <v>703</v>
      </c>
      <c r="C30" s="188" t="s">
        <v>704</v>
      </c>
      <c r="D30" s="173" t="s">
        <v>366</v>
      </c>
      <c r="E30" s="174">
        <v>2</v>
      </c>
      <c r="F30" s="175"/>
      <c r="G30" s="176">
        <f>ROUND(E30*F30,2)</f>
        <v>0</v>
      </c>
      <c r="H30" s="175"/>
      <c r="I30" s="176">
        <f>ROUND(E30*H30,2)</f>
        <v>0</v>
      </c>
      <c r="J30" s="175"/>
      <c r="K30" s="176">
        <f>ROUND(E30*J30,2)</f>
        <v>0</v>
      </c>
      <c r="L30" s="176">
        <v>15</v>
      </c>
      <c r="M30" s="176">
        <f>G30*(1+L30/100)</f>
        <v>0</v>
      </c>
      <c r="N30" s="176">
        <v>3.5620000000000006E-2</v>
      </c>
      <c r="O30" s="176">
        <f>ROUND(E30*N30,2)</f>
        <v>7.0000000000000007E-2</v>
      </c>
      <c r="P30" s="176">
        <v>0</v>
      </c>
      <c r="Q30" s="176">
        <f>ROUND(E30*P30,2)</f>
        <v>0</v>
      </c>
      <c r="R30" s="176" t="s">
        <v>676</v>
      </c>
      <c r="S30" s="176" t="s">
        <v>296</v>
      </c>
      <c r="T30" s="177" t="s">
        <v>296</v>
      </c>
      <c r="U30" s="162">
        <v>0.8829300000000001</v>
      </c>
      <c r="V30" s="162">
        <f>ROUND(E30*U30,2)</f>
        <v>1.77</v>
      </c>
      <c r="W30" s="162"/>
      <c r="X30" s="152"/>
      <c r="Y30" s="152"/>
      <c r="Z30" s="152"/>
      <c r="AA30" s="152"/>
      <c r="AB30" s="152"/>
      <c r="AC30" s="152"/>
      <c r="AD30" s="152"/>
      <c r="AE30" s="152"/>
      <c r="AF30" s="152"/>
      <c r="AG30" s="152" t="s">
        <v>324</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74" t="s">
        <v>701</v>
      </c>
      <c r="D31" s="275"/>
      <c r="E31" s="275"/>
      <c r="F31" s="275"/>
      <c r="G31" s="275"/>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678</v>
      </c>
      <c r="AH31" s="152"/>
      <c r="AI31" s="152"/>
      <c r="AJ31" s="152"/>
      <c r="AK31" s="152"/>
      <c r="AL31" s="152"/>
      <c r="AM31" s="152"/>
      <c r="AN31" s="152"/>
      <c r="AO31" s="152"/>
      <c r="AP31" s="152"/>
      <c r="AQ31" s="152"/>
      <c r="AR31" s="152"/>
      <c r="AS31" s="152"/>
      <c r="AT31" s="152"/>
      <c r="AU31" s="152"/>
      <c r="AV31" s="152"/>
      <c r="AW31" s="152"/>
      <c r="AX31" s="152"/>
      <c r="AY31" s="152"/>
      <c r="AZ31" s="152"/>
      <c r="BA31" s="195" t="str">
        <f>C31</f>
        <v>jakoukoliv maltou, z pomocného pracovního lešení o výšce podlahy do 1900 mm a pro zatížení do 1,5 kPa,</v>
      </c>
      <c r="BB31" s="152"/>
      <c r="BC31" s="152"/>
      <c r="BD31" s="152"/>
      <c r="BE31" s="152"/>
      <c r="BF31" s="152"/>
      <c r="BG31" s="152"/>
      <c r="BH31" s="152"/>
    </row>
    <row r="32" spans="1:60" ht="22.5" outlineLevel="1" x14ac:dyDescent="0.2">
      <c r="A32" s="171">
        <v>8</v>
      </c>
      <c r="B32" s="172" t="s">
        <v>705</v>
      </c>
      <c r="C32" s="188" t="s">
        <v>706</v>
      </c>
      <c r="D32" s="173" t="s">
        <v>332</v>
      </c>
      <c r="E32" s="174">
        <v>26</v>
      </c>
      <c r="F32" s="175"/>
      <c r="G32" s="176">
        <f>ROUND(E32*F32,2)</f>
        <v>0</v>
      </c>
      <c r="H32" s="175"/>
      <c r="I32" s="176">
        <f>ROUND(E32*H32,2)</f>
        <v>0</v>
      </c>
      <c r="J32" s="175"/>
      <c r="K32" s="176">
        <f>ROUND(E32*J32,2)</f>
        <v>0</v>
      </c>
      <c r="L32" s="176">
        <v>15</v>
      </c>
      <c r="M32" s="176">
        <f>G32*(1+L32/100)</f>
        <v>0</v>
      </c>
      <c r="N32" s="176">
        <v>4.3300000000000005E-3</v>
      </c>
      <c r="O32" s="176">
        <f>ROUND(E32*N32,2)</f>
        <v>0.11</v>
      </c>
      <c r="P32" s="176">
        <v>0</v>
      </c>
      <c r="Q32" s="176">
        <f>ROUND(E32*P32,2)</f>
        <v>0</v>
      </c>
      <c r="R32" s="176" t="s">
        <v>676</v>
      </c>
      <c r="S32" s="176" t="s">
        <v>296</v>
      </c>
      <c r="T32" s="177" t="s">
        <v>296</v>
      </c>
      <c r="U32" s="162">
        <v>0.15200000000000002</v>
      </c>
      <c r="V32" s="162">
        <f>ROUND(E32*U32,2)</f>
        <v>3.95</v>
      </c>
      <c r="W32" s="162"/>
      <c r="X32" s="152"/>
      <c r="Y32" s="152"/>
      <c r="Z32" s="152"/>
      <c r="AA32" s="152"/>
      <c r="AB32" s="152"/>
      <c r="AC32" s="152"/>
      <c r="AD32" s="152"/>
      <c r="AE32" s="152"/>
      <c r="AF32" s="152"/>
      <c r="AG32" s="152" t="s">
        <v>324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74" t="s">
        <v>707</v>
      </c>
      <c r="D33" s="275"/>
      <c r="E33" s="275"/>
      <c r="F33" s="275"/>
      <c r="G33" s="275"/>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678</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4" t="s">
        <v>708</v>
      </c>
      <c r="D34" s="197"/>
      <c r="E34" s="198">
        <v>18</v>
      </c>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709</v>
      </c>
      <c r="D35" s="197"/>
      <c r="E35" s="198">
        <v>8</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71">
        <v>9</v>
      </c>
      <c r="B36" s="172" t="s">
        <v>710</v>
      </c>
      <c r="C36" s="188" t="s">
        <v>711</v>
      </c>
      <c r="D36" s="173" t="s">
        <v>404</v>
      </c>
      <c r="E36" s="174">
        <v>1.5</v>
      </c>
      <c r="F36" s="175"/>
      <c r="G36" s="176">
        <f>ROUND(E36*F36,2)</f>
        <v>0</v>
      </c>
      <c r="H36" s="175"/>
      <c r="I36" s="176">
        <f>ROUND(E36*H36,2)</f>
        <v>0</v>
      </c>
      <c r="J36" s="175"/>
      <c r="K36" s="176">
        <f>ROUND(E36*J36,2)</f>
        <v>0</v>
      </c>
      <c r="L36" s="176">
        <v>15</v>
      </c>
      <c r="M36" s="176">
        <f>G36*(1+L36/100)</f>
        <v>0</v>
      </c>
      <c r="N36" s="176">
        <v>3.8290000000000005E-2</v>
      </c>
      <c r="O36" s="176">
        <f>ROUND(E36*N36,2)</f>
        <v>0.06</v>
      </c>
      <c r="P36" s="176">
        <v>0</v>
      </c>
      <c r="Q36" s="176">
        <f>ROUND(E36*P36,2)</f>
        <v>0</v>
      </c>
      <c r="R36" s="176" t="s">
        <v>676</v>
      </c>
      <c r="S36" s="176" t="s">
        <v>296</v>
      </c>
      <c r="T36" s="177" t="s">
        <v>296</v>
      </c>
      <c r="U36" s="162">
        <v>1.8764100000000001</v>
      </c>
      <c r="V36" s="162">
        <f>ROUND(E36*U36,2)</f>
        <v>2.81</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74" t="s">
        <v>712</v>
      </c>
      <c r="D37" s="275"/>
      <c r="E37" s="275"/>
      <c r="F37" s="275"/>
      <c r="G37" s="275"/>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678</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05" t="s">
        <v>713</v>
      </c>
      <c r="D38" s="199"/>
      <c r="E38" s="200"/>
      <c r="F38" s="162"/>
      <c r="G38" s="162"/>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680</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6" t="s">
        <v>714</v>
      </c>
      <c r="D39" s="199"/>
      <c r="E39" s="200">
        <v>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2</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6" t="s">
        <v>715</v>
      </c>
      <c r="D40" s="199"/>
      <c r="E40" s="200">
        <v>5</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2</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7" t="s">
        <v>716</v>
      </c>
      <c r="D41" s="201"/>
      <c r="E41" s="202">
        <v>10</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3</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5" t="s">
        <v>717</v>
      </c>
      <c r="D42" s="199"/>
      <c r="E42" s="200"/>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718</v>
      </c>
      <c r="D43" s="197"/>
      <c r="E43" s="198">
        <v>1.5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71">
        <v>10</v>
      </c>
      <c r="B44" s="172" t="s">
        <v>719</v>
      </c>
      <c r="C44" s="188" t="s">
        <v>720</v>
      </c>
      <c r="D44" s="173" t="s">
        <v>404</v>
      </c>
      <c r="E44" s="174">
        <v>0.875</v>
      </c>
      <c r="F44" s="175"/>
      <c r="G44" s="176">
        <f>ROUND(E44*F44,2)</f>
        <v>0</v>
      </c>
      <c r="H44" s="175"/>
      <c r="I44" s="176">
        <f>ROUND(E44*H44,2)</f>
        <v>0</v>
      </c>
      <c r="J44" s="175"/>
      <c r="K44" s="176">
        <f>ROUND(E44*J44,2)</f>
        <v>0</v>
      </c>
      <c r="L44" s="176">
        <v>15</v>
      </c>
      <c r="M44" s="176">
        <f>G44*(1+L44/100)</f>
        <v>0</v>
      </c>
      <c r="N44" s="176">
        <v>3.6070000000000005E-2</v>
      </c>
      <c r="O44" s="176">
        <f>ROUND(E44*N44,2)</f>
        <v>0.03</v>
      </c>
      <c r="P44" s="176">
        <v>0</v>
      </c>
      <c r="Q44" s="176">
        <f>ROUND(E44*P44,2)</f>
        <v>0</v>
      </c>
      <c r="R44" s="176" t="s">
        <v>676</v>
      </c>
      <c r="S44" s="176" t="s">
        <v>296</v>
      </c>
      <c r="T44" s="177" t="s">
        <v>296</v>
      </c>
      <c r="U44" s="162">
        <v>1.5803600000000002</v>
      </c>
      <c r="V44" s="162">
        <f>ROUND(E44*U44,2)</f>
        <v>1.38</v>
      </c>
      <c r="W44" s="162"/>
      <c r="X44" s="152"/>
      <c r="Y44" s="152"/>
      <c r="Z44" s="152"/>
      <c r="AA44" s="152"/>
      <c r="AB44" s="152"/>
      <c r="AC44" s="152"/>
      <c r="AD44" s="152"/>
      <c r="AE44" s="152"/>
      <c r="AF44" s="152"/>
      <c r="AG44" s="152" t="s">
        <v>324</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4" t="s">
        <v>712</v>
      </c>
      <c r="D45" s="275"/>
      <c r="E45" s="275"/>
      <c r="F45" s="275"/>
      <c r="G45" s="275"/>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678</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5" t="s">
        <v>713</v>
      </c>
      <c r="D46" s="199"/>
      <c r="E46" s="200"/>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6" t="s">
        <v>721</v>
      </c>
      <c r="D47" s="199"/>
      <c r="E47" s="200">
        <v>2</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2</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6" t="s">
        <v>722</v>
      </c>
      <c r="D48" s="199"/>
      <c r="E48" s="200">
        <v>1.5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2</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7" t="s">
        <v>716</v>
      </c>
      <c r="D49" s="201"/>
      <c r="E49" s="202">
        <v>3.5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3</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205" t="s">
        <v>717</v>
      </c>
      <c r="D50" s="199"/>
      <c r="E50" s="200"/>
      <c r="F50" s="162"/>
      <c r="G50" s="162"/>
      <c r="H50" s="162"/>
      <c r="I50" s="162"/>
      <c r="J50" s="162"/>
      <c r="K50" s="162"/>
      <c r="L50" s="162"/>
      <c r="M50" s="162"/>
      <c r="N50" s="162"/>
      <c r="O50" s="162"/>
      <c r="P50" s="162"/>
      <c r="Q50" s="162"/>
      <c r="R50" s="162"/>
      <c r="S50" s="162"/>
      <c r="T50" s="162"/>
      <c r="U50" s="162"/>
      <c r="V50" s="162"/>
      <c r="W50" s="162"/>
      <c r="X50" s="152"/>
      <c r="Y50" s="152"/>
      <c r="Z50" s="152"/>
      <c r="AA50" s="152"/>
      <c r="AB50" s="152"/>
      <c r="AC50" s="152"/>
      <c r="AD50" s="152"/>
      <c r="AE50" s="152"/>
      <c r="AF50" s="152"/>
      <c r="AG50" s="152" t="s">
        <v>680</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723</v>
      </c>
      <c r="D51" s="197"/>
      <c r="E51" s="198">
        <v>0.875</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2.5" outlineLevel="1" x14ac:dyDescent="0.2">
      <c r="A52" s="171">
        <v>11</v>
      </c>
      <c r="B52" s="172" t="s">
        <v>724</v>
      </c>
      <c r="C52" s="188" t="s">
        <v>725</v>
      </c>
      <c r="D52" s="173" t="s">
        <v>404</v>
      </c>
      <c r="E52" s="174">
        <v>8.4750000000000014</v>
      </c>
      <c r="F52" s="175"/>
      <c r="G52" s="176">
        <f>ROUND(E52*F52,2)</f>
        <v>0</v>
      </c>
      <c r="H52" s="175"/>
      <c r="I52" s="176">
        <f>ROUND(E52*H52,2)</f>
        <v>0</v>
      </c>
      <c r="J52" s="175"/>
      <c r="K52" s="176">
        <f>ROUND(E52*J52,2)</f>
        <v>0</v>
      </c>
      <c r="L52" s="176">
        <v>15</v>
      </c>
      <c r="M52" s="176">
        <f>G52*(1+L52/100)</f>
        <v>0</v>
      </c>
      <c r="N52" s="176">
        <v>3.6700000000000001E-3</v>
      </c>
      <c r="O52" s="176">
        <f>ROUND(E52*N52,2)</f>
        <v>0.03</v>
      </c>
      <c r="P52" s="176">
        <v>0</v>
      </c>
      <c r="Q52" s="176">
        <f>ROUND(E52*P52,2)</f>
        <v>0</v>
      </c>
      <c r="R52" s="176" t="s">
        <v>686</v>
      </c>
      <c r="S52" s="176" t="s">
        <v>296</v>
      </c>
      <c r="T52" s="177" t="s">
        <v>296</v>
      </c>
      <c r="U52" s="162">
        <v>0.36200000000000004</v>
      </c>
      <c r="V52" s="162">
        <f>ROUND(E52*U52,2)</f>
        <v>3.07</v>
      </c>
      <c r="W52" s="162"/>
      <c r="X52" s="152"/>
      <c r="Y52" s="152"/>
      <c r="Z52" s="152"/>
      <c r="AA52" s="152"/>
      <c r="AB52" s="152"/>
      <c r="AC52" s="152"/>
      <c r="AD52" s="152"/>
      <c r="AE52" s="152"/>
      <c r="AF52" s="152"/>
      <c r="AG52" s="152" t="s">
        <v>324</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4" t="s">
        <v>726</v>
      </c>
      <c r="D53" s="197"/>
      <c r="E53" s="198">
        <v>1.5</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0</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4" t="s">
        <v>727</v>
      </c>
      <c r="D54" s="197"/>
      <c r="E54" s="198">
        <v>3.6</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0</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728</v>
      </c>
      <c r="D55" s="197"/>
      <c r="E55" s="198">
        <v>3.375</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ht="22.5" outlineLevel="1" x14ac:dyDescent="0.2">
      <c r="A56" s="171">
        <v>12</v>
      </c>
      <c r="B56" s="172" t="s">
        <v>724</v>
      </c>
      <c r="C56" s="188" t="s">
        <v>725</v>
      </c>
      <c r="D56" s="173" t="s">
        <v>404</v>
      </c>
      <c r="E56" s="174">
        <v>5.1000000000000005</v>
      </c>
      <c r="F56" s="175"/>
      <c r="G56" s="176">
        <f>ROUND(E56*F56,2)</f>
        <v>0</v>
      </c>
      <c r="H56" s="175"/>
      <c r="I56" s="176">
        <f>ROUND(E56*H56,2)</f>
        <v>0</v>
      </c>
      <c r="J56" s="175"/>
      <c r="K56" s="176">
        <f>ROUND(E56*J56,2)</f>
        <v>0</v>
      </c>
      <c r="L56" s="176">
        <v>15</v>
      </c>
      <c r="M56" s="176">
        <f>G56*(1+L56/100)</f>
        <v>0</v>
      </c>
      <c r="N56" s="176">
        <v>3.6700000000000001E-3</v>
      </c>
      <c r="O56" s="176">
        <f>ROUND(E56*N56,2)</f>
        <v>0.02</v>
      </c>
      <c r="P56" s="176">
        <v>0</v>
      </c>
      <c r="Q56" s="176">
        <f>ROUND(E56*P56,2)</f>
        <v>0</v>
      </c>
      <c r="R56" s="176" t="s">
        <v>686</v>
      </c>
      <c r="S56" s="176" t="s">
        <v>296</v>
      </c>
      <c r="T56" s="177" t="s">
        <v>296</v>
      </c>
      <c r="U56" s="162">
        <v>0.36200000000000004</v>
      </c>
      <c r="V56" s="162">
        <f>ROUND(E56*U56,2)</f>
        <v>1.85</v>
      </c>
      <c r="W56" s="162"/>
      <c r="X56" s="152"/>
      <c r="Y56" s="152"/>
      <c r="Z56" s="152"/>
      <c r="AA56" s="152"/>
      <c r="AB56" s="152"/>
      <c r="AC56" s="152"/>
      <c r="AD56" s="152"/>
      <c r="AE56" s="152"/>
      <c r="AF56" s="152"/>
      <c r="AG56" s="152" t="s">
        <v>324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04" t="s">
        <v>726</v>
      </c>
      <c r="D57" s="197"/>
      <c r="E57" s="198">
        <v>1.5</v>
      </c>
      <c r="F57" s="162"/>
      <c r="G57" s="162"/>
      <c r="H57" s="162"/>
      <c r="I57" s="162"/>
      <c r="J57" s="162"/>
      <c r="K57" s="162"/>
      <c r="L57" s="162"/>
      <c r="M57" s="162"/>
      <c r="N57" s="162"/>
      <c r="O57" s="162"/>
      <c r="P57" s="162"/>
      <c r="Q57" s="162"/>
      <c r="R57" s="162"/>
      <c r="S57" s="162"/>
      <c r="T57" s="162"/>
      <c r="U57" s="162"/>
      <c r="V57" s="162"/>
      <c r="W57" s="162"/>
      <c r="X57" s="152"/>
      <c r="Y57" s="152"/>
      <c r="Z57" s="152"/>
      <c r="AA57" s="152"/>
      <c r="AB57" s="152"/>
      <c r="AC57" s="152"/>
      <c r="AD57" s="152"/>
      <c r="AE57" s="152"/>
      <c r="AF57" s="152"/>
      <c r="AG57" s="152" t="s">
        <v>680</v>
      </c>
      <c r="AH57" s="152">
        <v>0</v>
      </c>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972</v>
      </c>
      <c r="D58" s="197"/>
      <c r="E58" s="198">
        <v>3.6</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71">
        <v>13</v>
      </c>
      <c r="B59" s="172" t="s">
        <v>729</v>
      </c>
      <c r="C59" s="188" t="s">
        <v>730</v>
      </c>
      <c r="D59" s="173" t="s">
        <v>404</v>
      </c>
      <c r="E59" s="174">
        <v>35.906000000000006</v>
      </c>
      <c r="F59" s="175"/>
      <c r="G59" s="176">
        <f>ROUND(E59*F59,2)</f>
        <v>0</v>
      </c>
      <c r="H59" s="175"/>
      <c r="I59" s="176">
        <f>ROUND(E59*H59,2)</f>
        <v>0</v>
      </c>
      <c r="J59" s="175"/>
      <c r="K59" s="176">
        <f>ROUND(E59*J59,2)</f>
        <v>0</v>
      </c>
      <c r="L59" s="176">
        <v>15</v>
      </c>
      <c r="M59" s="176">
        <f>G59*(1+L59/100)</f>
        <v>0</v>
      </c>
      <c r="N59" s="176">
        <v>1.4800000000000002E-3</v>
      </c>
      <c r="O59" s="176">
        <f>ROUND(E59*N59,2)</f>
        <v>0.05</v>
      </c>
      <c r="P59" s="176">
        <v>0</v>
      </c>
      <c r="Q59" s="176">
        <f>ROUND(E59*P59,2)</f>
        <v>0</v>
      </c>
      <c r="R59" s="176"/>
      <c r="S59" s="176" t="s">
        <v>311</v>
      </c>
      <c r="T59" s="177" t="s">
        <v>296</v>
      </c>
      <c r="U59" s="162">
        <v>5.6000000000000001E-2</v>
      </c>
      <c r="V59" s="162">
        <f>ROUND(E59*U59,2)</f>
        <v>2.0099999999999998</v>
      </c>
      <c r="W59" s="162"/>
      <c r="X59" s="152"/>
      <c r="Y59" s="152"/>
      <c r="Z59" s="152"/>
      <c r="AA59" s="152"/>
      <c r="AB59" s="152"/>
      <c r="AC59" s="152"/>
      <c r="AD59" s="152"/>
      <c r="AE59" s="152"/>
      <c r="AF59" s="152"/>
      <c r="AG59" s="152" t="s">
        <v>324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04" t="s">
        <v>973</v>
      </c>
      <c r="D60" s="197"/>
      <c r="E60" s="198">
        <v>16.340000000000003</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974</v>
      </c>
      <c r="D61" s="197"/>
      <c r="E61" s="198">
        <v>25.840000000000003</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975</v>
      </c>
      <c r="D62" s="197"/>
      <c r="E62" s="198">
        <v>11.096</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734</v>
      </c>
      <c r="D63" s="197"/>
      <c r="E63" s="198">
        <v>-17.369999999999997</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1">
        <v>14</v>
      </c>
      <c r="B64" s="172" t="s">
        <v>735</v>
      </c>
      <c r="C64" s="188" t="s">
        <v>736</v>
      </c>
      <c r="D64" s="173" t="s">
        <v>332</v>
      </c>
      <c r="E64" s="174">
        <v>3.5</v>
      </c>
      <c r="F64" s="175"/>
      <c r="G64" s="176">
        <f>ROUND(E64*F64,2)</f>
        <v>0</v>
      </c>
      <c r="H64" s="175"/>
      <c r="I64" s="176">
        <f>ROUND(E64*H64,2)</f>
        <v>0</v>
      </c>
      <c r="J64" s="175"/>
      <c r="K64" s="176">
        <f>ROUND(E64*J64,2)</f>
        <v>0</v>
      </c>
      <c r="L64" s="176">
        <v>15</v>
      </c>
      <c r="M64" s="176">
        <f>G64*(1+L64/100)</f>
        <v>0</v>
      </c>
      <c r="N64" s="176">
        <v>8.490000000000001E-3</v>
      </c>
      <c r="O64" s="176">
        <f>ROUND(E64*N64,2)</f>
        <v>0.03</v>
      </c>
      <c r="P64" s="176">
        <v>0</v>
      </c>
      <c r="Q64" s="176">
        <f>ROUND(E64*P64,2)</f>
        <v>0</v>
      </c>
      <c r="R64" s="176"/>
      <c r="S64" s="176" t="s">
        <v>311</v>
      </c>
      <c r="T64" s="177" t="s">
        <v>297</v>
      </c>
      <c r="U64" s="162">
        <v>0.19700000000000001</v>
      </c>
      <c r="V64" s="162">
        <f>ROUND(E64*U64,2)</f>
        <v>0.69</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04" t="s">
        <v>737</v>
      </c>
      <c r="D65" s="197"/>
      <c r="E65" s="198">
        <v>2</v>
      </c>
      <c r="F65" s="162"/>
      <c r="G65" s="162"/>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680</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738</v>
      </c>
      <c r="D66" s="197"/>
      <c r="E66" s="198">
        <v>1.5</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x14ac:dyDescent="0.2">
      <c r="A67" s="165" t="s">
        <v>291</v>
      </c>
      <c r="B67" s="166" t="s">
        <v>232</v>
      </c>
      <c r="C67" s="186" t="s">
        <v>233</v>
      </c>
      <c r="D67" s="167"/>
      <c r="E67" s="168"/>
      <c r="F67" s="169"/>
      <c r="G67" s="169">
        <f>SUMIF(AG68:AG73,"&lt;&gt;NOR",G68:G73)</f>
        <v>0</v>
      </c>
      <c r="H67" s="169"/>
      <c r="I67" s="169">
        <f>SUM(I68:I73)</f>
        <v>0</v>
      </c>
      <c r="J67" s="169"/>
      <c r="K67" s="169">
        <f>SUM(K68:K73)</f>
        <v>0</v>
      </c>
      <c r="L67" s="169"/>
      <c r="M67" s="169">
        <f>SUM(M68:M73)</f>
        <v>0</v>
      </c>
      <c r="N67" s="169"/>
      <c r="O67" s="169">
        <f>SUM(O68:O73)</f>
        <v>0.16</v>
      </c>
      <c r="P67" s="169"/>
      <c r="Q67" s="169">
        <f>SUM(Q68:Q73)</f>
        <v>0</v>
      </c>
      <c r="R67" s="169"/>
      <c r="S67" s="169"/>
      <c r="T67" s="170"/>
      <c r="U67" s="164"/>
      <c r="V67" s="164">
        <f>SUM(V68:V73)</f>
        <v>8.24</v>
      </c>
      <c r="W67" s="164"/>
      <c r="AG67" t="s">
        <v>292</v>
      </c>
    </row>
    <row r="68" spans="1:60" outlineLevel="1" x14ac:dyDescent="0.2">
      <c r="A68" s="171">
        <v>15</v>
      </c>
      <c r="B68" s="172" t="s">
        <v>739</v>
      </c>
      <c r="C68" s="188" t="s">
        <v>740</v>
      </c>
      <c r="D68" s="173" t="s">
        <v>404</v>
      </c>
      <c r="E68" s="174">
        <v>0.60000000000000009</v>
      </c>
      <c r="F68" s="175"/>
      <c r="G68" s="176">
        <f>ROUND(E68*F68,2)</f>
        <v>0</v>
      </c>
      <c r="H68" s="175"/>
      <c r="I68" s="176">
        <f>ROUND(E68*H68,2)</f>
        <v>0</v>
      </c>
      <c r="J68" s="175"/>
      <c r="K68" s="176">
        <f>ROUND(E68*J68,2)</f>
        <v>0</v>
      </c>
      <c r="L68" s="176">
        <v>15</v>
      </c>
      <c r="M68" s="176">
        <f>G68*(1+L68/100)</f>
        <v>0</v>
      </c>
      <c r="N68" s="176">
        <v>0.11219000000000001</v>
      </c>
      <c r="O68" s="176">
        <f>ROUND(E68*N68,2)</f>
        <v>7.0000000000000007E-2</v>
      </c>
      <c r="P68" s="176">
        <v>0</v>
      </c>
      <c r="Q68" s="176">
        <f>ROUND(E68*P68,2)</f>
        <v>0</v>
      </c>
      <c r="R68" s="176"/>
      <c r="S68" s="176" t="s">
        <v>311</v>
      </c>
      <c r="T68" s="177" t="s">
        <v>296</v>
      </c>
      <c r="U68" s="162">
        <v>0.55489000000000011</v>
      </c>
      <c r="V68" s="162">
        <f>ROUND(E68*U68,2)</f>
        <v>0.33</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72" t="s">
        <v>741</v>
      </c>
      <c r="D69" s="273"/>
      <c r="E69" s="273"/>
      <c r="F69" s="273"/>
      <c r="G69" s="273"/>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329</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742</v>
      </c>
      <c r="D70" s="197"/>
      <c r="E70" s="198">
        <v>0.60000000000000009</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71">
        <v>16</v>
      </c>
      <c r="B71" s="172" t="s">
        <v>743</v>
      </c>
      <c r="C71" s="188" t="s">
        <v>744</v>
      </c>
      <c r="D71" s="173" t="s">
        <v>404</v>
      </c>
      <c r="E71" s="174">
        <v>23.14</v>
      </c>
      <c r="F71" s="175"/>
      <c r="G71" s="176">
        <f>ROUND(E71*F71,2)</f>
        <v>0</v>
      </c>
      <c r="H71" s="175"/>
      <c r="I71" s="176">
        <f>ROUND(E71*H71,2)</f>
        <v>0</v>
      </c>
      <c r="J71" s="175"/>
      <c r="K71" s="176">
        <f>ROUND(E71*J71,2)</f>
        <v>0</v>
      </c>
      <c r="L71" s="176">
        <v>15</v>
      </c>
      <c r="M71" s="176">
        <f>G71*(1+L71/100)</f>
        <v>0</v>
      </c>
      <c r="N71" s="176">
        <v>3.7500000000000003E-3</v>
      </c>
      <c r="O71" s="176">
        <f>ROUND(E71*N71,2)</f>
        <v>0.09</v>
      </c>
      <c r="P71" s="176">
        <v>0</v>
      </c>
      <c r="Q71" s="176">
        <f>ROUND(E71*P71,2)</f>
        <v>0</v>
      </c>
      <c r="R71" s="176"/>
      <c r="S71" s="176" t="s">
        <v>311</v>
      </c>
      <c r="T71" s="177" t="s">
        <v>296</v>
      </c>
      <c r="U71" s="162">
        <v>0.34200000000000003</v>
      </c>
      <c r="V71" s="162">
        <f>ROUND(E71*U71,2)</f>
        <v>7.91</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745</v>
      </c>
      <c r="D72" s="197"/>
      <c r="E72" s="198">
        <v>3.6700000000000004</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04" t="s">
        <v>1073</v>
      </c>
      <c r="D73" s="197"/>
      <c r="E73" s="198">
        <v>19.470000000000002</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x14ac:dyDescent="0.2">
      <c r="A74" s="165" t="s">
        <v>291</v>
      </c>
      <c r="B74" s="166" t="s">
        <v>234</v>
      </c>
      <c r="C74" s="186" t="s">
        <v>235</v>
      </c>
      <c r="D74" s="167"/>
      <c r="E74" s="168"/>
      <c r="F74" s="169"/>
      <c r="G74" s="169">
        <f>SUMIF(AG75:AG100,"&lt;&gt;NOR",G75:G100)</f>
        <v>0</v>
      </c>
      <c r="H74" s="169"/>
      <c r="I74" s="169">
        <f>SUM(I75:I100)</f>
        <v>0</v>
      </c>
      <c r="J74" s="169"/>
      <c r="K74" s="169">
        <f>SUM(K75:K100)</f>
        <v>0</v>
      </c>
      <c r="L74" s="169"/>
      <c r="M74" s="169">
        <f>SUM(M75:M100)</f>
        <v>0</v>
      </c>
      <c r="N74" s="169"/>
      <c r="O74" s="169">
        <f>SUM(O75:O100)</f>
        <v>0</v>
      </c>
      <c r="P74" s="169"/>
      <c r="Q74" s="169">
        <f>SUM(Q75:Q100)</f>
        <v>1.54</v>
      </c>
      <c r="R74" s="169"/>
      <c r="S74" s="169"/>
      <c r="T74" s="170"/>
      <c r="U74" s="164"/>
      <c r="V74" s="164">
        <f>SUM(V75:V100)</f>
        <v>24.53</v>
      </c>
      <c r="W74" s="164"/>
      <c r="AG74" t="s">
        <v>292</v>
      </c>
    </row>
    <row r="75" spans="1:60" outlineLevel="1" x14ac:dyDescent="0.2">
      <c r="A75" s="171">
        <v>17</v>
      </c>
      <c r="B75" s="172" t="s">
        <v>747</v>
      </c>
      <c r="C75" s="188" t="s">
        <v>748</v>
      </c>
      <c r="D75" s="173" t="s">
        <v>404</v>
      </c>
      <c r="E75" s="174">
        <v>1.05</v>
      </c>
      <c r="F75" s="175"/>
      <c r="G75" s="176">
        <f>ROUND(E75*F75,2)</f>
        <v>0</v>
      </c>
      <c r="H75" s="175"/>
      <c r="I75" s="176">
        <f>ROUND(E75*H75,2)</f>
        <v>0</v>
      </c>
      <c r="J75" s="175"/>
      <c r="K75" s="176">
        <f>ROUND(E75*J75,2)</f>
        <v>0</v>
      </c>
      <c r="L75" s="176">
        <v>15</v>
      </c>
      <c r="M75" s="176">
        <f>G75*(1+L75/100)</f>
        <v>0</v>
      </c>
      <c r="N75" s="176">
        <v>6.7000000000000002E-4</v>
      </c>
      <c r="O75" s="176">
        <f>ROUND(E75*N75,2)</f>
        <v>0</v>
      </c>
      <c r="P75" s="176">
        <v>0.18400000000000002</v>
      </c>
      <c r="Q75" s="176">
        <f>ROUND(E75*P75,2)</f>
        <v>0.19</v>
      </c>
      <c r="R75" s="176" t="s">
        <v>749</v>
      </c>
      <c r="S75" s="176" t="s">
        <v>296</v>
      </c>
      <c r="T75" s="177" t="s">
        <v>296</v>
      </c>
      <c r="U75" s="162">
        <v>0.22700000000000001</v>
      </c>
      <c r="V75" s="162">
        <f>ROUND(E75*U75,2)</f>
        <v>0.24</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2.5" outlineLevel="1" x14ac:dyDescent="0.2">
      <c r="A76" s="159"/>
      <c r="B76" s="160"/>
      <c r="C76" s="274" t="s">
        <v>750</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95" t="str">
        <f>C76</f>
        <v>nebo vybourání otvorů průřezové plochy přes 4 m2 v příčkách, včetně pomocného lešení o výšce podlahy do 1900 mm a pro zatížení do 1,5 kPa  (150 kg/m2),</v>
      </c>
      <c r="BB76" s="152"/>
      <c r="BC76" s="152"/>
      <c r="BD76" s="152"/>
      <c r="BE76" s="152"/>
      <c r="BF76" s="152"/>
      <c r="BG76" s="152"/>
      <c r="BH76" s="152"/>
    </row>
    <row r="77" spans="1:60" outlineLevel="1" x14ac:dyDescent="0.2">
      <c r="A77" s="159"/>
      <c r="B77" s="160"/>
      <c r="C77" s="204" t="s">
        <v>751</v>
      </c>
      <c r="D77" s="197"/>
      <c r="E77" s="198">
        <v>1.05</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71">
        <v>18</v>
      </c>
      <c r="B78" s="172" t="s">
        <v>752</v>
      </c>
      <c r="C78" s="188" t="s">
        <v>753</v>
      </c>
      <c r="D78" s="173" t="s">
        <v>404</v>
      </c>
      <c r="E78" s="174">
        <v>3.8250000000000002</v>
      </c>
      <c r="F78" s="175"/>
      <c r="G78" s="176">
        <f>ROUND(E78*F78,2)</f>
        <v>0</v>
      </c>
      <c r="H78" s="175"/>
      <c r="I78" s="176">
        <f>ROUND(E78*H78,2)</f>
        <v>0</v>
      </c>
      <c r="J78" s="175"/>
      <c r="K78" s="176">
        <f>ROUND(E78*J78,2)</f>
        <v>0</v>
      </c>
      <c r="L78" s="176">
        <v>15</v>
      </c>
      <c r="M78" s="176">
        <f>G78*(1+L78/100)</f>
        <v>0</v>
      </c>
      <c r="N78" s="176">
        <v>0</v>
      </c>
      <c r="O78" s="176">
        <f>ROUND(E78*N78,2)</f>
        <v>0</v>
      </c>
      <c r="P78" s="176">
        <v>0.02</v>
      </c>
      <c r="Q78" s="176">
        <f>ROUND(E78*P78,2)</f>
        <v>0.08</v>
      </c>
      <c r="R78" s="176" t="s">
        <v>749</v>
      </c>
      <c r="S78" s="176" t="s">
        <v>296</v>
      </c>
      <c r="T78" s="177" t="s">
        <v>296</v>
      </c>
      <c r="U78" s="162">
        <v>0.23</v>
      </c>
      <c r="V78" s="162">
        <f>ROUND(E78*U78,2)</f>
        <v>0.88</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74" t="s">
        <v>754</v>
      </c>
      <c r="D79" s="275"/>
      <c r="E79" s="275"/>
      <c r="F79" s="275"/>
      <c r="G79" s="275"/>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678</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04" t="s">
        <v>755</v>
      </c>
      <c r="D80" s="197"/>
      <c r="E80" s="198">
        <v>1.125</v>
      </c>
      <c r="F80" s="162"/>
      <c r="G80" s="162"/>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680</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756</v>
      </c>
      <c r="D81" s="197"/>
      <c r="E81" s="198">
        <v>2.7</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71">
        <v>19</v>
      </c>
      <c r="B82" s="172" t="s">
        <v>757</v>
      </c>
      <c r="C82" s="188" t="s">
        <v>758</v>
      </c>
      <c r="D82" s="173" t="s">
        <v>332</v>
      </c>
      <c r="E82" s="174">
        <v>3.7</v>
      </c>
      <c r="F82" s="175"/>
      <c r="G82" s="176">
        <f>ROUND(E82*F82,2)</f>
        <v>0</v>
      </c>
      <c r="H82" s="175"/>
      <c r="I82" s="176">
        <f>ROUND(E82*H82,2)</f>
        <v>0</v>
      </c>
      <c r="J82" s="175"/>
      <c r="K82" s="176">
        <f>ROUND(E82*J82,2)</f>
        <v>0</v>
      </c>
      <c r="L82" s="176">
        <v>15</v>
      </c>
      <c r="M82" s="176">
        <f>G82*(1+L82/100)</f>
        <v>0</v>
      </c>
      <c r="N82" s="176">
        <v>0</v>
      </c>
      <c r="O82" s="176">
        <f>ROUND(E82*N82,2)</f>
        <v>0</v>
      </c>
      <c r="P82" s="176">
        <v>4.0000000000000002E-4</v>
      </c>
      <c r="Q82" s="176">
        <f>ROUND(E82*P82,2)</f>
        <v>0</v>
      </c>
      <c r="R82" s="176" t="s">
        <v>749</v>
      </c>
      <c r="S82" s="176" t="s">
        <v>296</v>
      </c>
      <c r="T82" s="177" t="s">
        <v>296</v>
      </c>
      <c r="U82" s="162">
        <v>7.0000000000000007E-2</v>
      </c>
      <c r="V82" s="162">
        <f>ROUND(E82*U82,2)</f>
        <v>0.26</v>
      </c>
      <c r="W82" s="162"/>
      <c r="X82" s="152"/>
      <c r="Y82" s="152"/>
      <c r="Z82" s="152"/>
      <c r="AA82" s="152"/>
      <c r="AB82" s="152"/>
      <c r="AC82" s="152"/>
      <c r="AD82" s="152"/>
      <c r="AE82" s="152"/>
      <c r="AF82" s="152"/>
      <c r="AG82" s="152" t="s">
        <v>324</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04" t="s">
        <v>759</v>
      </c>
      <c r="D83" s="197"/>
      <c r="E83" s="198">
        <v>3.7</v>
      </c>
      <c r="F83" s="162"/>
      <c r="G83" s="162"/>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680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71">
        <v>20</v>
      </c>
      <c r="B84" s="172" t="s">
        <v>760</v>
      </c>
      <c r="C84" s="188" t="s">
        <v>761</v>
      </c>
      <c r="D84" s="173" t="s">
        <v>332</v>
      </c>
      <c r="E84" s="174">
        <v>5</v>
      </c>
      <c r="F84" s="175"/>
      <c r="G84" s="176">
        <f>ROUND(E84*F84,2)</f>
        <v>0</v>
      </c>
      <c r="H84" s="175"/>
      <c r="I84" s="176">
        <f>ROUND(E84*H84,2)</f>
        <v>0</v>
      </c>
      <c r="J84" s="175"/>
      <c r="K84" s="176">
        <f>ROUND(E84*J84,2)</f>
        <v>0</v>
      </c>
      <c r="L84" s="176">
        <v>15</v>
      </c>
      <c r="M84" s="176">
        <f>G84*(1+L84/100)</f>
        <v>0</v>
      </c>
      <c r="N84" s="176">
        <v>0</v>
      </c>
      <c r="O84" s="176">
        <f>ROUND(E84*N84,2)</f>
        <v>0</v>
      </c>
      <c r="P84" s="176">
        <v>4.6000000000000001E-4</v>
      </c>
      <c r="Q84" s="176">
        <f>ROUND(E84*P84,2)</f>
        <v>0</v>
      </c>
      <c r="R84" s="176" t="s">
        <v>749</v>
      </c>
      <c r="S84" s="176" t="s">
        <v>296</v>
      </c>
      <c r="T84" s="177" t="s">
        <v>296</v>
      </c>
      <c r="U84" s="162">
        <v>0.81</v>
      </c>
      <c r="V84" s="162">
        <f>ROUND(E84*U84,2)</f>
        <v>4.05</v>
      </c>
      <c r="W84" s="162"/>
      <c r="X84" s="152"/>
      <c r="Y84" s="152"/>
      <c r="Z84" s="152"/>
      <c r="AA84" s="152"/>
      <c r="AB84" s="152"/>
      <c r="AC84" s="152"/>
      <c r="AD84" s="152"/>
      <c r="AE84" s="152"/>
      <c r="AF84" s="152"/>
      <c r="AG84" s="152" t="s">
        <v>324</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762</v>
      </c>
      <c r="D85" s="197"/>
      <c r="E85" s="198">
        <v>5</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ht="33.75" outlineLevel="1" x14ac:dyDescent="0.2">
      <c r="A86" s="171">
        <v>21</v>
      </c>
      <c r="B86" s="172" t="s">
        <v>967</v>
      </c>
      <c r="C86" s="188" t="s">
        <v>968</v>
      </c>
      <c r="D86" s="173" t="s">
        <v>404</v>
      </c>
      <c r="E86" s="174">
        <v>0.75</v>
      </c>
      <c r="F86" s="175"/>
      <c r="G86" s="176">
        <f>ROUND(E86*F86,2)</f>
        <v>0</v>
      </c>
      <c r="H86" s="175"/>
      <c r="I86" s="176">
        <f>ROUND(E86*H86,2)</f>
        <v>0</v>
      </c>
      <c r="J86" s="175"/>
      <c r="K86" s="176">
        <f>ROUND(E86*J86,2)</f>
        <v>0</v>
      </c>
      <c r="L86" s="176">
        <v>15</v>
      </c>
      <c r="M86" s="176">
        <f>G86*(1+L86/100)</f>
        <v>0</v>
      </c>
      <c r="N86" s="176">
        <v>1.6500000000000002E-3</v>
      </c>
      <c r="O86" s="176">
        <f>ROUND(E86*N86,2)</f>
        <v>0</v>
      </c>
      <c r="P86" s="176">
        <v>0.18700000000000003</v>
      </c>
      <c r="Q86" s="176">
        <f>ROUND(E86*P86,2)</f>
        <v>0.14000000000000001</v>
      </c>
      <c r="R86" s="176" t="s">
        <v>749</v>
      </c>
      <c r="S86" s="176" t="s">
        <v>296</v>
      </c>
      <c r="T86" s="177" t="s">
        <v>296</v>
      </c>
      <c r="U86" s="162">
        <v>0.48000000000000004</v>
      </c>
      <c r="V86" s="162">
        <f>ROUND(E86*U86,2)</f>
        <v>0.36</v>
      </c>
      <c r="W86" s="162"/>
      <c r="X86" s="152"/>
      <c r="Y86" s="152"/>
      <c r="Z86" s="152"/>
      <c r="AA86" s="152"/>
      <c r="AB86" s="152"/>
      <c r="AC86" s="152"/>
      <c r="AD86" s="152"/>
      <c r="AE86" s="152"/>
      <c r="AF86" s="152"/>
      <c r="AG86" s="152" t="s">
        <v>324</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74" t="s">
        <v>765</v>
      </c>
      <c r="D87" s="275"/>
      <c r="E87" s="275"/>
      <c r="F87" s="275"/>
      <c r="G87" s="275"/>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678</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996</v>
      </c>
      <c r="D88" s="197"/>
      <c r="E88" s="198">
        <v>0.75</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ht="33.75" outlineLevel="1" x14ac:dyDescent="0.2">
      <c r="A89" s="171">
        <v>22</v>
      </c>
      <c r="B89" s="172" t="s">
        <v>763</v>
      </c>
      <c r="C89" s="188" t="s">
        <v>764</v>
      </c>
      <c r="D89" s="173" t="s">
        <v>404</v>
      </c>
      <c r="E89" s="174">
        <v>2.7</v>
      </c>
      <c r="F89" s="175"/>
      <c r="G89" s="176">
        <f>ROUND(E89*F89,2)</f>
        <v>0</v>
      </c>
      <c r="H89" s="175"/>
      <c r="I89" s="176">
        <f>ROUND(E89*H89,2)</f>
        <v>0</v>
      </c>
      <c r="J89" s="175"/>
      <c r="K89" s="176">
        <f>ROUND(E89*J89,2)</f>
        <v>0</v>
      </c>
      <c r="L89" s="176">
        <v>15</v>
      </c>
      <c r="M89" s="176">
        <f>G89*(1+L89/100)</f>
        <v>0</v>
      </c>
      <c r="N89" s="176">
        <v>5.4000000000000001E-4</v>
      </c>
      <c r="O89" s="176">
        <f>ROUND(E89*N89,2)</f>
        <v>0</v>
      </c>
      <c r="P89" s="176">
        <v>0.18000000000000002</v>
      </c>
      <c r="Q89" s="176">
        <f>ROUND(E89*P89,2)</f>
        <v>0.49</v>
      </c>
      <c r="R89" s="176" t="s">
        <v>749</v>
      </c>
      <c r="S89" s="176" t="s">
        <v>296</v>
      </c>
      <c r="T89" s="177" t="s">
        <v>296</v>
      </c>
      <c r="U89" s="162">
        <v>0.30900000000000005</v>
      </c>
      <c r="V89" s="162">
        <f>ROUND(E89*U89,2)</f>
        <v>0.83</v>
      </c>
      <c r="W89" s="162"/>
      <c r="X89" s="152"/>
      <c r="Y89" s="152"/>
      <c r="Z89" s="152"/>
      <c r="AA89" s="152"/>
      <c r="AB89" s="152"/>
      <c r="AC89" s="152"/>
      <c r="AD89" s="152"/>
      <c r="AE89" s="152"/>
      <c r="AF89" s="152"/>
      <c r="AG89" s="152" t="s">
        <v>324</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74" t="s">
        <v>765</v>
      </c>
      <c r="D90" s="275"/>
      <c r="E90" s="275"/>
      <c r="F90" s="275"/>
      <c r="G90" s="275"/>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678</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959</v>
      </c>
      <c r="D91" s="197"/>
      <c r="E91" s="198">
        <v>2.7</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ht="22.5" outlineLevel="1" x14ac:dyDescent="0.2">
      <c r="A92" s="171">
        <v>23</v>
      </c>
      <c r="B92" s="172" t="s">
        <v>768</v>
      </c>
      <c r="C92" s="188" t="s">
        <v>769</v>
      </c>
      <c r="D92" s="173" t="s">
        <v>404</v>
      </c>
      <c r="E92" s="174">
        <v>9.3000000000000007</v>
      </c>
      <c r="F92" s="175"/>
      <c r="G92" s="176">
        <f>ROUND(E92*F92,2)</f>
        <v>0</v>
      </c>
      <c r="H92" s="175"/>
      <c r="I92" s="176">
        <f>ROUND(E92*H92,2)</f>
        <v>0</v>
      </c>
      <c r="J92" s="175"/>
      <c r="K92" s="176">
        <f>ROUND(E92*J92,2)</f>
        <v>0</v>
      </c>
      <c r="L92" s="176">
        <v>15</v>
      </c>
      <c r="M92" s="176">
        <f>G92*(1+L92/100)</f>
        <v>0</v>
      </c>
      <c r="N92" s="176">
        <v>0</v>
      </c>
      <c r="O92" s="176">
        <f>ROUND(E92*N92,2)</f>
        <v>0</v>
      </c>
      <c r="P92" s="176">
        <v>6.8000000000000005E-2</v>
      </c>
      <c r="Q92" s="176">
        <f>ROUND(E92*P92,2)</f>
        <v>0.63</v>
      </c>
      <c r="R92" s="176" t="s">
        <v>749</v>
      </c>
      <c r="S92" s="176" t="s">
        <v>296</v>
      </c>
      <c r="T92" s="177" t="s">
        <v>296</v>
      </c>
      <c r="U92" s="162">
        <v>0.30000000000000004</v>
      </c>
      <c r="V92" s="162">
        <f>ROUND(E92*U92,2)</f>
        <v>2.79</v>
      </c>
      <c r="W92" s="162"/>
      <c r="X92" s="152"/>
      <c r="Y92" s="152"/>
      <c r="Z92" s="152"/>
      <c r="AA92" s="152"/>
      <c r="AB92" s="152"/>
      <c r="AC92" s="152"/>
      <c r="AD92" s="152"/>
      <c r="AE92" s="152"/>
      <c r="AF92" s="152"/>
      <c r="AG92" s="152" t="s">
        <v>324</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74" t="s">
        <v>770</v>
      </c>
      <c r="D93" s="275"/>
      <c r="E93" s="275"/>
      <c r="F93" s="275"/>
      <c r="G93" s="275"/>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678</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04" t="s">
        <v>771</v>
      </c>
      <c r="D94" s="197"/>
      <c r="E94" s="198">
        <v>10.200000000000001</v>
      </c>
      <c r="F94" s="162"/>
      <c r="G94" s="162"/>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680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04" t="s">
        <v>772</v>
      </c>
      <c r="D95" s="197"/>
      <c r="E95" s="198">
        <v>-0.89999999999999991</v>
      </c>
      <c r="F95" s="162"/>
      <c r="G95" s="162"/>
      <c r="H95" s="162"/>
      <c r="I95" s="162"/>
      <c r="J95" s="162"/>
      <c r="K95" s="162"/>
      <c r="L95" s="162"/>
      <c r="M95" s="162"/>
      <c r="N95" s="162"/>
      <c r="O95" s="162"/>
      <c r="P95" s="162"/>
      <c r="Q95" s="162"/>
      <c r="R95" s="162"/>
      <c r="S95" s="162"/>
      <c r="T95" s="162"/>
      <c r="U95" s="162"/>
      <c r="V95" s="162"/>
      <c r="W95" s="162"/>
      <c r="X95" s="152"/>
      <c r="Y95" s="152"/>
      <c r="Z95" s="152"/>
      <c r="AA95" s="152"/>
      <c r="AB95" s="152"/>
      <c r="AC95" s="152"/>
      <c r="AD95" s="152"/>
      <c r="AE95" s="152"/>
      <c r="AF95" s="152"/>
      <c r="AG95" s="152" t="s">
        <v>680</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8">
        <v>24</v>
      </c>
      <c r="B96" s="179" t="s">
        <v>773</v>
      </c>
      <c r="C96" s="187" t="s">
        <v>774</v>
      </c>
      <c r="D96" s="180" t="s">
        <v>366</v>
      </c>
      <c r="E96" s="181">
        <v>1</v>
      </c>
      <c r="F96" s="182"/>
      <c r="G96" s="183">
        <f>ROUND(E96*F96,2)</f>
        <v>0</v>
      </c>
      <c r="H96" s="182"/>
      <c r="I96" s="183">
        <f>ROUND(E96*H96,2)</f>
        <v>0</v>
      </c>
      <c r="J96" s="182"/>
      <c r="K96" s="183">
        <f>ROUND(E96*J96,2)</f>
        <v>0</v>
      </c>
      <c r="L96" s="183">
        <v>15</v>
      </c>
      <c r="M96" s="183">
        <f>G96*(1+L96/100)</f>
        <v>0</v>
      </c>
      <c r="N96" s="183">
        <v>0</v>
      </c>
      <c r="O96" s="183">
        <f>ROUND(E96*N96,2)</f>
        <v>0</v>
      </c>
      <c r="P96" s="183">
        <v>9.0000000000000011E-3</v>
      </c>
      <c r="Q96" s="183">
        <f>ROUND(E96*P96,2)</f>
        <v>0.01</v>
      </c>
      <c r="R96" s="183"/>
      <c r="S96" s="183" t="s">
        <v>311</v>
      </c>
      <c r="T96" s="184" t="s">
        <v>296</v>
      </c>
      <c r="U96" s="162">
        <v>0.11700000000000001</v>
      </c>
      <c r="V96" s="162">
        <f>ROUND(E96*U96,2)</f>
        <v>0.12</v>
      </c>
      <c r="W96" s="162"/>
      <c r="X96" s="152"/>
      <c r="Y96" s="152"/>
      <c r="Z96" s="152"/>
      <c r="AA96" s="152"/>
      <c r="AB96" s="152"/>
      <c r="AC96" s="152"/>
      <c r="AD96" s="152"/>
      <c r="AE96" s="152"/>
      <c r="AF96" s="152"/>
      <c r="AG96" s="152" t="s">
        <v>324</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71">
        <v>25</v>
      </c>
      <c r="B97" s="172" t="s">
        <v>775</v>
      </c>
      <c r="C97" s="188" t="s">
        <v>776</v>
      </c>
      <c r="D97" s="173" t="s">
        <v>777</v>
      </c>
      <c r="E97" s="174">
        <v>15</v>
      </c>
      <c r="F97" s="175"/>
      <c r="G97" s="176">
        <f>ROUND(E97*F97,2)</f>
        <v>0</v>
      </c>
      <c r="H97" s="175"/>
      <c r="I97" s="176">
        <f>ROUND(E97*H97,2)</f>
        <v>0</v>
      </c>
      <c r="J97" s="175"/>
      <c r="K97" s="176">
        <f>ROUND(E97*J97,2)</f>
        <v>0</v>
      </c>
      <c r="L97" s="176">
        <v>15</v>
      </c>
      <c r="M97" s="176">
        <f>G97*(1+L97/100)</f>
        <v>0</v>
      </c>
      <c r="N97" s="176">
        <v>0</v>
      </c>
      <c r="O97" s="176">
        <f>ROUND(E97*N97,2)</f>
        <v>0</v>
      </c>
      <c r="P97" s="176">
        <v>0</v>
      </c>
      <c r="Q97" s="176">
        <f>ROUND(E97*P97,2)</f>
        <v>0</v>
      </c>
      <c r="R97" s="176" t="s">
        <v>778</v>
      </c>
      <c r="S97" s="176" t="s">
        <v>296</v>
      </c>
      <c r="T97" s="177" t="s">
        <v>779</v>
      </c>
      <c r="U97" s="162">
        <v>1</v>
      </c>
      <c r="V97" s="162">
        <f>ROUND(E97*U97,2)</f>
        <v>15</v>
      </c>
      <c r="W97" s="162"/>
      <c r="X97" s="152"/>
      <c r="Y97" s="152"/>
      <c r="Z97" s="152"/>
      <c r="AA97" s="152"/>
      <c r="AB97" s="152"/>
      <c r="AC97" s="152"/>
      <c r="AD97" s="152"/>
      <c r="AE97" s="152"/>
      <c r="AF97" s="152"/>
      <c r="AG97" s="152" t="s">
        <v>780</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72" t="s">
        <v>781</v>
      </c>
      <c r="D98" s="273"/>
      <c r="E98" s="273"/>
      <c r="F98" s="273"/>
      <c r="G98" s="273"/>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329</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0" t="s">
        <v>782</v>
      </c>
      <c r="D99" s="271"/>
      <c r="E99" s="271"/>
      <c r="F99" s="271"/>
      <c r="G99" s="271"/>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329</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70" t="s">
        <v>783</v>
      </c>
      <c r="D100" s="271"/>
      <c r="E100" s="271"/>
      <c r="F100" s="271"/>
      <c r="G100" s="271"/>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329</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x14ac:dyDescent="0.2">
      <c r="A101" s="165" t="s">
        <v>291</v>
      </c>
      <c r="B101" s="166" t="s">
        <v>236</v>
      </c>
      <c r="C101" s="186" t="s">
        <v>237</v>
      </c>
      <c r="D101" s="167"/>
      <c r="E101" s="168"/>
      <c r="F101" s="169"/>
      <c r="G101" s="169">
        <f>SUMIF(AG102:AG103,"&lt;&gt;NOR",G102:G103)</f>
        <v>0</v>
      </c>
      <c r="H101" s="169"/>
      <c r="I101" s="169">
        <f>SUM(I102:I103)</f>
        <v>0</v>
      </c>
      <c r="J101" s="169"/>
      <c r="K101" s="169">
        <f>SUM(K102:K103)</f>
        <v>0</v>
      </c>
      <c r="L101" s="169"/>
      <c r="M101" s="169">
        <f>SUM(M102:M103)</f>
        <v>0</v>
      </c>
      <c r="N101" s="169"/>
      <c r="O101" s="169">
        <f>SUM(O102:O103)</f>
        <v>0</v>
      </c>
      <c r="P101" s="169"/>
      <c r="Q101" s="169">
        <f>SUM(Q102:Q103)</f>
        <v>0</v>
      </c>
      <c r="R101" s="169"/>
      <c r="S101" s="169"/>
      <c r="T101" s="170"/>
      <c r="U101" s="164"/>
      <c r="V101" s="164">
        <f>SUM(V102:V103)</f>
        <v>0.96</v>
      </c>
      <c r="W101" s="164"/>
      <c r="AG101" t="s">
        <v>292</v>
      </c>
    </row>
    <row r="102" spans="1:60" ht="33.75" outlineLevel="1" x14ac:dyDescent="0.2">
      <c r="A102" s="171">
        <v>26</v>
      </c>
      <c r="B102" s="172" t="s">
        <v>784</v>
      </c>
      <c r="C102" s="188" t="s">
        <v>785</v>
      </c>
      <c r="D102" s="173" t="s">
        <v>396</v>
      </c>
      <c r="E102" s="174">
        <v>1.0208900000000001</v>
      </c>
      <c r="F102" s="175"/>
      <c r="G102" s="176">
        <f>ROUND(E102*F102,2)</f>
        <v>0</v>
      </c>
      <c r="H102" s="175"/>
      <c r="I102" s="176">
        <f>ROUND(E102*H102,2)</f>
        <v>0</v>
      </c>
      <c r="J102" s="175"/>
      <c r="K102" s="176">
        <f>ROUND(E102*J102,2)</f>
        <v>0</v>
      </c>
      <c r="L102" s="176">
        <v>15</v>
      </c>
      <c r="M102" s="176">
        <f>G102*(1+L102/100)</f>
        <v>0</v>
      </c>
      <c r="N102" s="176">
        <v>0</v>
      </c>
      <c r="O102" s="176">
        <f>ROUND(E102*N102,2)</f>
        <v>0</v>
      </c>
      <c r="P102" s="176">
        <v>0</v>
      </c>
      <c r="Q102" s="176">
        <f>ROUND(E102*P102,2)</f>
        <v>0</v>
      </c>
      <c r="R102" s="176" t="s">
        <v>676</v>
      </c>
      <c r="S102" s="176" t="s">
        <v>296</v>
      </c>
      <c r="T102" s="177" t="s">
        <v>296</v>
      </c>
      <c r="U102" s="162">
        <v>0.9385</v>
      </c>
      <c r="V102" s="162">
        <f>ROUND(E102*U102,2)</f>
        <v>0.96</v>
      </c>
      <c r="W102" s="162"/>
      <c r="X102" s="152"/>
      <c r="Y102" s="152"/>
      <c r="Z102" s="152"/>
      <c r="AA102" s="152"/>
      <c r="AB102" s="152"/>
      <c r="AC102" s="152"/>
      <c r="AD102" s="152"/>
      <c r="AE102" s="152"/>
      <c r="AF102" s="152"/>
      <c r="AG102" s="152" t="s">
        <v>786</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274" t="s">
        <v>787</v>
      </c>
      <c r="D103" s="275"/>
      <c r="E103" s="275"/>
      <c r="F103" s="275"/>
      <c r="G103" s="275"/>
      <c r="H103" s="162"/>
      <c r="I103" s="162"/>
      <c r="J103" s="162"/>
      <c r="K103" s="162"/>
      <c r="L103" s="162"/>
      <c r="M103" s="162"/>
      <c r="N103" s="162"/>
      <c r="O103" s="162"/>
      <c r="P103" s="162"/>
      <c r="Q103" s="162"/>
      <c r="R103" s="162"/>
      <c r="S103" s="162"/>
      <c r="T103" s="162"/>
      <c r="U103" s="162"/>
      <c r="V103" s="162"/>
      <c r="W103" s="162"/>
      <c r="X103" s="152"/>
      <c r="Y103" s="152"/>
      <c r="Z103" s="152"/>
      <c r="AA103" s="152"/>
      <c r="AB103" s="152"/>
      <c r="AC103" s="152"/>
      <c r="AD103" s="152"/>
      <c r="AE103" s="152"/>
      <c r="AF103" s="152"/>
      <c r="AG103" s="152" t="s">
        <v>678</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x14ac:dyDescent="0.2">
      <c r="A104" s="165" t="s">
        <v>291</v>
      </c>
      <c r="B104" s="166" t="s">
        <v>238</v>
      </c>
      <c r="C104" s="186" t="s">
        <v>239</v>
      </c>
      <c r="D104" s="167"/>
      <c r="E104" s="168"/>
      <c r="F104" s="169"/>
      <c r="G104" s="169">
        <f>SUMIF(AG105:AG118,"&lt;&gt;NOR",G105:G118)</f>
        <v>0</v>
      </c>
      <c r="H104" s="169"/>
      <c r="I104" s="169">
        <f>SUM(I105:I118)</f>
        <v>0</v>
      </c>
      <c r="J104" s="169"/>
      <c r="K104" s="169">
        <f>SUM(K105:K118)</f>
        <v>0</v>
      </c>
      <c r="L104" s="169"/>
      <c r="M104" s="169">
        <f>SUM(M105:M118)</f>
        <v>0</v>
      </c>
      <c r="N104" s="169"/>
      <c r="O104" s="169">
        <f>SUM(O105:O118)</f>
        <v>0.04</v>
      </c>
      <c r="P104" s="169"/>
      <c r="Q104" s="169">
        <f>SUM(Q105:Q118)</f>
        <v>0</v>
      </c>
      <c r="R104" s="169"/>
      <c r="S104" s="169"/>
      <c r="T104" s="170"/>
      <c r="U104" s="164"/>
      <c r="V104" s="164">
        <f>SUM(V105:V118)</f>
        <v>7.57</v>
      </c>
      <c r="W104" s="164"/>
      <c r="AG104" t="s">
        <v>292</v>
      </c>
    </row>
    <row r="105" spans="1:60" outlineLevel="1" x14ac:dyDescent="0.2">
      <c r="A105" s="171">
        <v>27</v>
      </c>
      <c r="B105" s="172" t="s">
        <v>788</v>
      </c>
      <c r="C105" s="188" t="s">
        <v>789</v>
      </c>
      <c r="D105" s="173" t="s">
        <v>404</v>
      </c>
      <c r="E105" s="174">
        <v>9.99</v>
      </c>
      <c r="F105" s="175"/>
      <c r="G105" s="176">
        <f>ROUND(E105*F105,2)</f>
        <v>0</v>
      </c>
      <c r="H105" s="175"/>
      <c r="I105" s="176">
        <f>ROUND(E105*H105,2)</f>
        <v>0</v>
      </c>
      <c r="J105" s="175"/>
      <c r="K105" s="176">
        <f>ROUND(E105*J105,2)</f>
        <v>0</v>
      </c>
      <c r="L105" s="176">
        <v>15</v>
      </c>
      <c r="M105" s="176">
        <f>G105*(1+L105/100)</f>
        <v>0</v>
      </c>
      <c r="N105" s="176">
        <v>3.6800000000000001E-3</v>
      </c>
      <c r="O105" s="176">
        <f>ROUND(E105*N105,2)</f>
        <v>0.04</v>
      </c>
      <c r="P105" s="176">
        <v>0</v>
      </c>
      <c r="Q105" s="176">
        <f>ROUND(E105*P105,2)</f>
        <v>0</v>
      </c>
      <c r="R105" s="176" t="s">
        <v>790</v>
      </c>
      <c r="S105" s="176" t="s">
        <v>296</v>
      </c>
      <c r="T105" s="177" t="s">
        <v>296</v>
      </c>
      <c r="U105" s="162">
        <v>0.38500000000000001</v>
      </c>
      <c r="V105" s="162">
        <f>ROUND(E105*U105,2)</f>
        <v>3.85</v>
      </c>
      <c r="W105" s="162"/>
      <c r="X105" s="152"/>
      <c r="Y105" s="152"/>
      <c r="Z105" s="152"/>
      <c r="AA105" s="152"/>
      <c r="AB105" s="152"/>
      <c r="AC105" s="152"/>
      <c r="AD105" s="152"/>
      <c r="AE105" s="152"/>
      <c r="AF105" s="152"/>
      <c r="AG105" s="152" t="s">
        <v>324</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791</v>
      </c>
      <c r="D106" s="197"/>
      <c r="E106" s="198"/>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792</v>
      </c>
      <c r="D107" s="197"/>
      <c r="E107" s="198">
        <v>1.125</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793</v>
      </c>
      <c r="D108" s="197"/>
      <c r="E108" s="198">
        <v>2.5500000000000003</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04" t="s">
        <v>794</v>
      </c>
      <c r="D109" s="197"/>
      <c r="E109" s="198">
        <v>4.83</v>
      </c>
      <c r="F109" s="162"/>
      <c r="G109" s="162"/>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680</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04" t="s">
        <v>795</v>
      </c>
      <c r="D110" s="197"/>
      <c r="E110" s="198">
        <v>0.93</v>
      </c>
      <c r="F110" s="162"/>
      <c r="G110" s="162"/>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680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796</v>
      </c>
      <c r="D111" s="197"/>
      <c r="E111" s="198">
        <v>0.55500000000000005</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78">
        <v>28</v>
      </c>
      <c r="B112" s="179" t="s">
        <v>797</v>
      </c>
      <c r="C112" s="187" t="s">
        <v>798</v>
      </c>
      <c r="D112" s="180" t="s">
        <v>366</v>
      </c>
      <c r="E112" s="181">
        <v>1</v>
      </c>
      <c r="F112" s="182"/>
      <c r="G112" s="183">
        <f>ROUND(E112*F112,2)</f>
        <v>0</v>
      </c>
      <c r="H112" s="182"/>
      <c r="I112" s="183">
        <f>ROUND(E112*H112,2)</f>
        <v>0</v>
      </c>
      <c r="J112" s="182"/>
      <c r="K112" s="183">
        <f>ROUND(E112*J112,2)</f>
        <v>0</v>
      </c>
      <c r="L112" s="183">
        <v>15</v>
      </c>
      <c r="M112" s="183">
        <f>G112*(1+L112/100)</f>
        <v>0</v>
      </c>
      <c r="N112" s="183">
        <v>1.6000000000000001E-4</v>
      </c>
      <c r="O112" s="183">
        <f>ROUND(E112*N112,2)</f>
        <v>0</v>
      </c>
      <c r="P112" s="183">
        <v>0</v>
      </c>
      <c r="Q112" s="183">
        <f>ROUND(E112*P112,2)</f>
        <v>0</v>
      </c>
      <c r="R112" s="183" t="s">
        <v>790</v>
      </c>
      <c r="S112" s="183" t="s">
        <v>296</v>
      </c>
      <c r="T112" s="184" t="s">
        <v>296</v>
      </c>
      <c r="U112" s="162">
        <v>0.1</v>
      </c>
      <c r="V112" s="162">
        <f>ROUND(E112*U112,2)</f>
        <v>0.1</v>
      </c>
      <c r="W112" s="162"/>
      <c r="X112" s="152"/>
      <c r="Y112" s="152"/>
      <c r="Z112" s="152"/>
      <c r="AA112" s="152"/>
      <c r="AB112" s="152"/>
      <c r="AC112" s="152"/>
      <c r="AD112" s="152"/>
      <c r="AE112" s="152"/>
      <c r="AF112" s="152"/>
      <c r="AG112" s="152" t="s">
        <v>324</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8">
        <v>29</v>
      </c>
      <c r="B113" s="179" t="s">
        <v>799</v>
      </c>
      <c r="C113" s="187" t="s">
        <v>800</v>
      </c>
      <c r="D113" s="180" t="s">
        <v>366</v>
      </c>
      <c r="E113" s="181">
        <v>11</v>
      </c>
      <c r="F113" s="182"/>
      <c r="G113" s="183">
        <f>ROUND(E113*F113,2)</f>
        <v>0</v>
      </c>
      <c r="H113" s="182"/>
      <c r="I113" s="183">
        <f>ROUND(E113*H113,2)</f>
        <v>0</v>
      </c>
      <c r="J113" s="182"/>
      <c r="K113" s="183">
        <f>ROUND(E113*J113,2)</f>
        <v>0</v>
      </c>
      <c r="L113" s="183">
        <v>15</v>
      </c>
      <c r="M113" s="183">
        <f>G113*(1+L113/100)</f>
        <v>0</v>
      </c>
      <c r="N113" s="183">
        <v>1.7000000000000001E-4</v>
      </c>
      <c r="O113" s="183">
        <f>ROUND(E113*N113,2)</f>
        <v>0</v>
      </c>
      <c r="P113" s="183">
        <v>0</v>
      </c>
      <c r="Q113" s="183">
        <f>ROUND(E113*P113,2)</f>
        <v>0</v>
      </c>
      <c r="R113" s="183" t="s">
        <v>790</v>
      </c>
      <c r="S113" s="183" t="s">
        <v>296</v>
      </c>
      <c r="T113" s="184" t="s">
        <v>296</v>
      </c>
      <c r="U113" s="162">
        <v>0.1</v>
      </c>
      <c r="V113" s="162">
        <f>ROUND(E113*U113,2)</f>
        <v>1.1000000000000001</v>
      </c>
      <c r="W113" s="162"/>
      <c r="X113" s="152"/>
      <c r="Y113" s="152"/>
      <c r="Z113" s="152"/>
      <c r="AA113" s="152"/>
      <c r="AB113" s="152"/>
      <c r="AC113" s="152"/>
      <c r="AD113" s="152"/>
      <c r="AE113" s="152"/>
      <c r="AF113" s="152"/>
      <c r="AG113" s="152" t="s">
        <v>324</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71">
        <v>30</v>
      </c>
      <c r="B114" s="172" t="s">
        <v>801</v>
      </c>
      <c r="C114" s="188" t="s">
        <v>802</v>
      </c>
      <c r="D114" s="173" t="s">
        <v>332</v>
      </c>
      <c r="E114" s="174">
        <v>12.600000000000001</v>
      </c>
      <c r="F114" s="175"/>
      <c r="G114" s="176">
        <f>ROUND(E114*F114,2)</f>
        <v>0</v>
      </c>
      <c r="H114" s="175"/>
      <c r="I114" s="176">
        <f>ROUND(E114*H114,2)</f>
        <v>0</v>
      </c>
      <c r="J114" s="175"/>
      <c r="K114" s="176">
        <f>ROUND(E114*J114,2)</f>
        <v>0</v>
      </c>
      <c r="L114" s="176">
        <v>15</v>
      </c>
      <c r="M114" s="176">
        <f>G114*(1+L114/100)</f>
        <v>0</v>
      </c>
      <c r="N114" s="176">
        <v>1.1E-4</v>
      </c>
      <c r="O114" s="176">
        <f>ROUND(E114*N114,2)</f>
        <v>0</v>
      </c>
      <c r="P114" s="176">
        <v>0</v>
      </c>
      <c r="Q114" s="176">
        <f>ROUND(E114*P114,2)</f>
        <v>0</v>
      </c>
      <c r="R114" s="176" t="s">
        <v>790</v>
      </c>
      <c r="S114" s="176" t="s">
        <v>296</v>
      </c>
      <c r="T114" s="177" t="s">
        <v>296</v>
      </c>
      <c r="U114" s="162">
        <v>0.2</v>
      </c>
      <c r="V114" s="162">
        <f>ROUND(E114*U114,2)</f>
        <v>2.52</v>
      </c>
      <c r="W114" s="162"/>
      <c r="X114" s="152"/>
      <c r="Y114" s="152"/>
      <c r="Z114" s="152"/>
      <c r="AA114" s="152"/>
      <c r="AB114" s="152"/>
      <c r="AC114" s="152"/>
      <c r="AD114" s="152"/>
      <c r="AE114" s="152"/>
      <c r="AF114" s="152"/>
      <c r="AG114" s="152" t="s">
        <v>324</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04" t="s">
        <v>803</v>
      </c>
      <c r="D115" s="197"/>
      <c r="E115" s="198">
        <v>8.3000000000000007</v>
      </c>
      <c r="F115" s="162"/>
      <c r="G115" s="162"/>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680</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59"/>
      <c r="B116" s="160"/>
      <c r="C116" s="204" t="s">
        <v>804</v>
      </c>
      <c r="D116" s="197"/>
      <c r="E116" s="198">
        <v>4.3000000000000007</v>
      </c>
      <c r="F116" s="162"/>
      <c r="G116" s="162"/>
      <c r="H116" s="162"/>
      <c r="I116" s="162"/>
      <c r="J116" s="162"/>
      <c r="K116" s="162"/>
      <c r="L116" s="162"/>
      <c r="M116" s="162"/>
      <c r="N116" s="162"/>
      <c r="O116" s="162"/>
      <c r="P116" s="162"/>
      <c r="Q116" s="162"/>
      <c r="R116" s="162"/>
      <c r="S116" s="162"/>
      <c r="T116" s="162"/>
      <c r="U116" s="162"/>
      <c r="V116" s="162"/>
      <c r="W116" s="162"/>
      <c r="X116" s="152"/>
      <c r="Y116" s="152"/>
      <c r="Z116" s="152"/>
      <c r="AA116" s="152"/>
      <c r="AB116" s="152"/>
      <c r="AC116" s="152"/>
      <c r="AD116" s="152"/>
      <c r="AE116" s="152"/>
      <c r="AF116" s="152"/>
      <c r="AG116" s="152" t="s">
        <v>680</v>
      </c>
      <c r="AH116" s="152">
        <v>0</v>
      </c>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31</v>
      </c>
      <c r="B117" s="160" t="s">
        <v>805</v>
      </c>
      <c r="C117" s="208" t="s">
        <v>806</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790</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807</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246</v>
      </c>
      <c r="C119" s="186" t="s">
        <v>247</v>
      </c>
      <c r="D119" s="167"/>
      <c r="E119" s="168"/>
      <c r="F119" s="169"/>
      <c r="G119" s="169">
        <f>SUMIF(AG120:AG122,"&lt;&gt;NOR",G120:G122)</f>
        <v>0</v>
      </c>
      <c r="H119" s="169"/>
      <c r="I119" s="169">
        <f>SUM(I120:I122)</f>
        <v>0</v>
      </c>
      <c r="J119" s="169"/>
      <c r="K119" s="169">
        <f>SUM(K120:K122)</f>
        <v>0</v>
      </c>
      <c r="L119" s="169"/>
      <c r="M119" s="169">
        <f>SUM(M120:M122)</f>
        <v>0</v>
      </c>
      <c r="N119" s="169"/>
      <c r="O119" s="169">
        <f>SUM(O120:O122)</f>
        <v>0</v>
      </c>
      <c r="P119" s="169"/>
      <c r="Q119" s="169">
        <f>SUM(Q120:Q122)</f>
        <v>0</v>
      </c>
      <c r="R119" s="169"/>
      <c r="S119" s="169"/>
      <c r="T119" s="170"/>
      <c r="U119" s="164"/>
      <c r="V119" s="164">
        <f>SUM(V120:V122)</f>
        <v>0.2</v>
      </c>
      <c r="W119" s="164"/>
      <c r="AG119" t="s">
        <v>292</v>
      </c>
    </row>
    <row r="120" spans="1:60" outlineLevel="1" x14ac:dyDescent="0.2">
      <c r="A120" s="171">
        <v>32</v>
      </c>
      <c r="B120" s="172" t="s">
        <v>808</v>
      </c>
      <c r="C120" s="188" t="s">
        <v>809</v>
      </c>
      <c r="D120" s="173" t="s">
        <v>366</v>
      </c>
      <c r="E120" s="174">
        <v>1</v>
      </c>
      <c r="F120" s="175"/>
      <c r="G120" s="176">
        <f>ROUND(E120*F120,2)</f>
        <v>0</v>
      </c>
      <c r="H120" s="175"/>
      <c r="I120" s="176">
        <f>ROUND(E120*H120,2)</f>
        <v>0</v>
      </c>
      <c r="J120" s="175"/>
      <c r="K120" s="176">
        <f>ROUND(E120*J120,2)</f>
        <v>0</v>
      </c>
      <c r="L120" s="176">
        <v>15</v>
      </c>
      <c r="M120" s="176">
        <f>G120*(1+L120/100)</f>
        <v>0</v>
      </c>
      <c r="N120" s="176">
        <v>0</v>
      </c>
      <c r="O120" s="176">
        <f>ROUND(E120*N120,2)</f>
        <v>0</v>
      </c>
      <c r="P120" s="176">
        <v>1E-3</v>
      </c>
      <c r="Q120" s="176">
        <f>ROUND(E120*P120,2)</f>
        <v>0</v>
      </c>
      <c r="R120" s="176"/>
      <c r="S120" s="176" t="s">
        <v>311</v>
      </c>
      <c r="T120" s="177" t="s">
        <v>296</v>
      </c>
      <c r="U120" s="162">
        <v>0.2</v>
      </c>
      <c r="V120" s="162">
        <f>ROUND(E120*U120,2)</f>
        <v>0.2</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v>33</v>
      </c>
      <c r="B121" s="160" t="s">
        <v>810</v>
      </c>
      <c r="C121" s="208" t="s">
        <v>811</v>
      </c>
      <c r="D121" s="161" t="s">
        <v>0</v>
      </c>
      <c r="E121" s="203"/>
      <c r="F121" s="163"/>
      <c r="G121" s="162">
        <f>ROUND(E121*F121,2)</f>
        <v>0</v>
      </c>
      <c r="H121" s="163"/>
      <c r="I121" s="162">
        <f>ROUND(E121*H121,2)</f>
        <v>0</v>
      </c>
      <c r="J121" s="163"/>
      <c r="K121" s="162">
        <f>ROUND(E121*J121,2)</f>
        <v>0</v>
      </c>
      <c r="L121" s="162">
        <v>15</v>
      </c>
      <c r="M121" s="162">
        <f>G121*(1+L121/100)</f>
        <v>0</v>
      </c>
      <c r="N121" s="162">
        <v>0</v>
      </c>
      <c r="O121" s="162">
        <f>ROUND(E121*N121,2)</f>
        <v>0</v>
      </c>
      <c r="P121" s="162">
        <v>0</v>
      </c>
      <c r="Q121" s="162">
        <f>ROUND(E121*P121,2)</f>
        <v>0</v>
      </c>
      <c r="R121" s="162" t="s">
        <v>812</v>
      </c>
      <c r="S121" s="162" t="s">
        <v>296</v>
      </c>
      <c r="T121" s="162" t="s">
        <v>296</v>
      </c>
      <c r="U121" s="162">
        <v>0</v>
      </c>
      <c r="V121" s="162">
        <f>ROUND(E121*U121,2)</f>
        <v>0</v>
      </c>
      <c r="W121" s="162"/>
      <c r="X121" s="152"/>
      <c r="Y121" s="152"/>
      <c r="Z121" s="152"/>
      <c r="AA121" s="152"/>
      <c r="AB121" s="152"/>
      <c r="AC121" s="152"/>
      <c r="AD121" s="152"/>
      <c r="AE121" s="152"/>
      <c r="AF121" s="152"/>
      <c r="AG121" s="152" t="s">
        <v>786</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76" t="s">
        <v>813</v>
      </c>
      <c r="D122" s="277"/>
      <c r="E122" s="277"/>
      <c r="F122" s="277"/>
      <c r="G122" s="277"/>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678</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x14ac:dyDescent="0.2">
      <c r="A123" s="165" t="s">
        <v>291</v>
      </c>
      <c r="B123" s="166" t="s">
        <v>248</v>
      </c>
      <c r="C123" s="186" t="s">
        <v>249</v>
      </c>
      <c r="D123" s="167"/>
      <c r="E123" s="168"/>
      <c r="F123" s="169"/>
      <c r="G123" s="169">
        <f>SUMIF(AG124:AG137,"&lt;&gt;NOR",G124:G137)</f>
        <v>0</v>
      </c>
      <c r="H123" s="169"/>
      <c r="I123" s="169">
        <f>SUM(I124:I137)</f>
        <v>0</v>
      </c>
      <c r="J123" s="169"/>
      <c r="K123" s="169">
        <f>SUM(K124:K137)</f>
        <v>0</v>
      </c>
      <c r="L123" s="169"/>
      <c r="M123" s="169">
        <f>SUM(M124:M137)</f>
        <v>0</v>
      </c>
      <c r="N123" s="169"/>
      <c r="O123" s="169">
        <f>SUM(O124:O137)</f>
        <v>0.02</v>
      </c>
      <c r="P123" s="169"/>
      <c r="Q123" s="169">
        <f>SUM(Q124:Q137)</f>
        <v>0</v>
      </c>
      <c r="R123" s="169"/>
      <c r="S123" s="169"/>
      <c r="T123" s="170"/>
      <c r="U123" s="164"/>
      <c r="V123" s="164">
        <f>SUM(V124:V137)</f>
        <v>3.56</v>
      </c>
      <c r="W123" s="164"/>
      <c r="AG123" t="s">
        <v>292</v>
      </c>
    </row>
    <row r="124" spans="1:60" ht="22.5" outlineLevel="1" x14ac:dyDescent="0.2">
      <c r="A124" s="171">
        <v>34</v>
      </c>
      <c r="B124" s="172" t="s">
        <v>814</v>
      </c>
      <c r="C124" s="188" t="s">
        <v>815</v>
      </c>
      <c r="D124" s="173" t="s">
        <v>404</v>
      </c>
      <c r="E124" s="174">
        <v>3.6750000000000003</v>
      </c>
      <c r="F124" s="175"/>
      <c r="G124" s="176">
        <f>ROUND(E124*F124,2)</f>
        <v>0</v>
      </c>
      <c r="H124" s="175"/>
      <c r="I124" s="176">
        <f>ROUND(E124*H124,2)</f>
        <v>0</v>
      </c>
      <c r="J124" s="175"/>
      <c r="K124" s="176">
        <f>ROUND(E124*J124,2)</f>
        <v>0</v>
      </c>
      <c r="L124" s="176">
        <v>15</v>
      </c>
      <c r="M124" s="176">
        <f>G124*(1+L124/100)</f>
        <v>0</v>
      </c>
      <c r="N124" s="176">
        <v>4.8300000000000001E-3</v>
      </c>
      <c r="O124" s="176">
        <f>ROUND(E124*N124,2)</f>
        <v>0.02</v>
      </c>
      <c r="P124" s="176">
        <v>0</v>
      </c>
      <c r="Q124" s="176">
        <f>ROUND(E124*P124,2)</f>
        <v>0</v>
      </c>
      <c r="R124" s="176" t="s">
        <v>816</v>
      </c>
      <c r="S124" s="176" t="s">
        <v>296</v>
      </c>
      <c r="T124" s="177" t="s">
        <v>296</v>
      </c>
      <c r="U124" s="162">
        <v>0.97000000000000008</v>
      </c>
      <c r="V124" s="162">
        <f>ROUND(E124*U124,2)</f>
        <v>3.56</v>
      </c>
      <c r="W124" s="162"/>
      <c r="X124" s="152"/>
      <c r="Y124" s="152"/>
      <c r="Z124" s="152"/>
      <c r="AA124" s="152"/>
      <c r="AB124" s="152"/>
      <c r="AC124" s="152"/>
      <c r="AD124" s="152"/>
      <c r="AE124" s="152"/>
      <c r="AF124" s="152"/>
      <c r="AG124" s="152" t="s">
        <v>324</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33.75" outlineLevel="1" x14ac:dyDescent="0.2">
      <c r="A125" s="159"/>
      <c r="B125" s="160"/>
      <c r="C125" s="272" t="s">
        <v>817</v>
      </c>
      <c r="D125" s="273"/>
      <c r="E125" s="273"/>
      <c r="F125" s="273"/>
      <c r="G125" s="273"/>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329</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95" t="str">
        <f>C125</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5" s="152"/>
      <c r="BC125" s="152"/>
      <c r="BD125" s="152"/>
      <c r="BE125" s="152"/>
      <c r="BF125" s="152"/>
      <c r="BG125" s="152"/>
      <c r="BH125" s="152"/>
    </row>
    <row r="126" spans="1:60" outlineLevel="1" x14ac:dyDescent="0.2">
      <c r="A126" s="159"/>
      <c r="B126" s="160"/>
      <c r="C126" s="204" t="s">
        <v>792</v>
      </c>
      <c r="D126" s="197"/>
      <c r="E126" s="198">
        <v>1.125</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04" t="s">
        <v>793</v>
      </c>
      <c r="D127" s="197"/>
      <c r="E127" s="198">
        <v>2.5500000000000003</v>
      </c>
      <c r="F127" s="162"/>
      <c r="G127" s="162"/>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680</v>
      </c>
      <c r="AH127" s="152">
        <v>0</v>
      </c>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71">
        <v>35</v>
      </c>
      <c r="B128" s="172" t="s">
        <v>818</v>
      </c>
      <c r="C128" s="188" t="s">
        <v>819</v>
      </c>
      <c r="D128" s="173" t="s">
        <v>404</v>
      </c>
      <c r="E128" s="174">
        <v>4.0425000000000004</v>
      </c>
      <c r="F128" s="175"/>
      <c r="G128" s="176">
        <f>ROUND(E128*F128,2)</f>
        <v>0</v>
      </c>
      <c r="H128" s="175"/>
      <c r="I128" s="176">
        <f>ROUND(E128*H128,2)</f>
        <v>0</v>
      </c>
      <c r="J128" s="175"/>
      <c r="K128" s="176">
        <f>ROUND(E128*J128,2)</f>
        <v>0</v>
      </c>
      <c r="L128" s="176">
        <v>15</v>
      </c>
      <c r="M128" s="176">
        <f>G128*(1+L128/100)</f>
        <v>0</v>
      </c>
      <c r="N128" s="176">
        <v>0</v>
      </c>
      <c r="O128" s="176">
        <f>ROUND(E128*N128,2)</f>
        <v>0</v>
      </c>
      <c r="P128" s="176">
        <v>0</v>
      </c>
      <c r="Q128" s="176">
        <f>ROUND(E128*P128,2)</f>
        <v>0</v>
      </c>
      <c r="R128" s="176"/>
      <c r="S128" s="176" t="s">
        <v>311</v>
      </c>
      <c r="T128" s="177" t="s">
        <v>297</v>
      </c>
      <c r="U128" s="162">
        <v>0</v>
      </c>
      <c r="V128" s="162">
        <f>ROUND(E128*U128,2)</f>
        <v>0</v>
      </c>
      <c r="W128" s="162"/>
      <c r="X128" s="152"/>
      <c r="Y128" s="152"/>
      <c r="Z128" s="152"/>
      <c r="AA128" s="152"/>
      <c r="AB128" s="152"/>
      <c r="AC128" s="152"/>
      <c r="AD128" s="152"/>
      <c r="AE128" s="152"/>
      <c r="AF128" s="152"/>
      <c r="AG128" s="152" t="s">
        <v>664</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72" t="s">
        <v>820</v>
      </c>
      <c r="D129" s="273"/>
      <c r="E129" s="273"/>
      <c r="F129" s="273"/>
      <c r="G129" s="273"/>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329</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5" t="s">
        <v>713</v>
      </c>
      <c r="D130" s="199"/>
      <c r="E130" s="200"/>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06" t="s">
        <v>821</v>
      </c>
      <c r="D131" s="199"/>
      <c r="E131" s="200">
        <v>1.125</v>
      </c>
      <c r="F131" s="162"/>
      <c r="G131" s="162"/>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680</v>
      </c>
      <c r="AH131" s="152">
        <v>2</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06" t="s">
        <v>822</v>
      </c>
      <c r="D132" s="199"/>
      <c r="E132" s="200">
        <v>2.5500000000000003</v>
      </c>
      <c r="F132" s="162"/>
      <c r="G132" s="162"/>
      <c r="H132" s="162"/>
      <c r="I132" s="162"/>
      <c r="J132" s="162"/>
      <c r="K132" s="162"/>
      <c r="L132" s="162"/>
      <c r="M132" s="162"/>
      <c r="N132" s="162"/>
      <c r="O132" s="162"/>
      <c r="P132" s="162"/>
      <c r="Q132" s="162"/>
      <c r="R132" s="162"/>
      <c r="S132" s="162"/>
      <c r="T132" s="162"/>
      <c r="U132" s="162"/>
      <c r="V132" s="162"/>
      <c r="W132" s="162"/>
      <c r="X132" s="152"/>
      <c r="Y132" s="152"/>
      <c r="Z132" s="152"/>
      <c r="AA132" s="152"/>
      <c r="AB132" s="152"/>
      <c r="AC132" s="152"/>
      <c r="AD132" s="152"/>
      <c r="AE132" s="152"/>
      <c r="AF132" s="152"/>
      <c r="AG132" s="152" t="s">
        <v>680</v>
      </c>
      <c r="AH132" s="152">
        <v>2</v>
      </c>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07" t="s">
        <v>716</v>
      </c>
      <c r="D133" s="201"/>
      <c r="E133" s="202">
        <v>3.6750000000000003</v>
      </c>
      <c r="F133" s="162"/>
      <c r="G133" s="162"/>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680</v>
      </c>
      <c r="AH133" s="152">
        <v>3</v>
      </c>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05" t="s">
        <v>717</v>
      </c>
      <c r="D134" s="199"/>
      <c r="E134" s="200"/>
      <c r="F134" s="162"/>
      <c r="G134" s="162"/>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680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04" t="s">
        <v>823</v>
      </c>
      <c r="D135" s="197"/>
      <c r="E135" s="198">
        <v>4.0425000000000004</v>
      </c>
      <c r="F135" s="162"/>
      <c r="G135" s="162"/>
      <c r="H135" s="162"/>
      <c r="I135" s="162"/>
      <c r="J135" s="162"/>
      <c r="K135" s="162"/>
      <c r="L135" s="162"/>
      <c r="M135" s="162"/>
      <c r="N135" s="162"/>
      <c r="O135" s="162"/>
      <c r="P135" s="162"/>
      <c r="Q135" s="162"/>
      <c r="R135" s="162"/>
      <c r="S135" s="162"/>
      <c r="T135" s="162"/>
      <c r="U135" s="162"/>
      <c r="V135" s="162"/>
      <c r="W135" s="162"/>
      <c r="X135" s="152"/>
      <c r="Y135" s="152"/>
      <c r="Z135" s="152"/>
      <c r="AA135" s="152"/>
      <c r="AB135" s="152"/>
      <c r="AC135" s="152"/>
      <c r="AD135" s="152"/>
      <c r="AE135" s="152"/>
      <c r="AF135" s="152"/>
      <c r="AG135" s="152" t="s">
        <v>680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v>36</v>
      </c>
      <c r="B136" s="160" t="s">
        <v>824</v>
      </c>
      <c r="C136" s="208" t="s">
        <v>825</v>
      </c>
      <c r="D136" s="161" t="s">
        <v>0</v>
      </c>
      <c r="E136" s="203"/>
      <c r="F136" s="163"/>
      <c r="G136" s="162">
        <f>ROUND(E136*F136,2)</f>
        <v>0</v>
      </c>
      <c r="H136" s="163"/>
      <c r="I136" s="162">
        <f>ROUND(E136*H136,2)</f>
        <v>0</v>
      </c>
      <c r="J136" s="163"/>
      <c r="K136" s="162">
        <f>ROUND(E136*J136,2)</f>
        <v>0</v>
      </c>
      <c r="L136" s="162">
        <v>15</v>
      </c>
      <c r="M136" s="162">
        <f>G136*(1+L136/100)</f>
        <v>0</v>
      </c>
      <c r="N136" s="162">
        <v>0</v>
      </c>
      <c r="O136" s="162">
        <f>ROUND(E136*N136,2)</f>
        <v>0</v>
      </c>
      <c r="P136" s="162">
        <v>0</v>
      </c>
      <c r="Q136" s="162">
        <f>ROUND(E136*P136,2)</f>
        <v>0</v>
      </c>
      <c r="R136" s="162" t="s">
        <v>816</v>
      </c>
      <c r="S136" s="162" t="s">
        <v>296</v>
      </c>
      <c r="T136" s="162" t="s">
        <v>296</v>
      </c>
      <c r="U136" s="162">
        <v>0</v>
      </c>
      <c r="V136" s="162">
        <f>ROUND(E136*U136,2)</f>
        <v>0</v>
      </c>
      <c r="W136" s="162"/>
      <c r="X136" s="152"/>
      <c r="Y136" s="152"/>
      <c r="Z136" s="152"/>
      <c r="AA136" s="152"/>
      <c r="AB136" s="152"/>
      <c r="AC136" s="152"/>
      <c r="AD136" s="152"/>
      <c r="AE136" s="152"/>
      <c r="AF136" s="152"/>
      <c r="AG136" s="152" t="s">
        <v>786</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76" t="s">
        <v>813</v>
      </c>
      <c r="D137" s="277"/>
      <c r="E137" s="277"/>
      <c r="F137" s="277"/>
      <c r="G137" s="277"/>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678</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165" t="s">
        <v>291</v>
      </c>
      <c r="B138" s="166" t="s">
        <v>250</v>
      </c>
      <c r="C138" s="186" t="s">
        <v>251</v>
      </c>
      <c r="D138" s="167"/>
      <c r="E138" s="168"/>
      <c r="F138" s="169"/>
      <c r="G138" s="169">
        <f>SUMIF(AG139:AG141,"&lt;&gt;NOR",G139:G141)</f>
        <v>0</v>
      </c>
      <c r="H138" s="169"/>
      <c r="I138" s="169">
        <f>SUM(I139:I141)</f>
        <v>0</v>
      </c>
      <c r="J138" s="169"/>
      <c r="K138" s="169">
        <f>SUM(K139:K141)</f>
        <v>0</v>
      </c>
      <c r="L138" s="169"/>
      <c r="M138" s="169">
        <f>SUM(M139:M141)</f>
        <v>0</v>
      </c>
      <c r="N138" s="169"/>
      <c r="O138" s="169">
        <f>SUM(O139:O141)</f>
        <v>0</v>
      </c>
      <c r="P138" s="169"/>
      <c r="Q138" s="169">
        <f>SUM(Q139:Q141)</f>
        <v>0</v>
      </c>
      <c r="R138" s="169"/>
      <c r="S138" s="169"/>
      <c r="T138" s="170"/>
      <c r="U138" s="164"/>
      <c r="V138" s="164">
        <f>SUM(V139:V141)</f>
        <v>0.49</v>
      </c>
      <c r="W138" s="164"/>
      <c r="AG138" t="s">
        <v>292</v>
      </c>
    </row>
    <row r="139" spans="1:60" ht="22.5" outlineLevel="1" x14ac:dyDescent="0.2">
      <c r="A139" s="171">
        <v>37</v>
      </c>
      <c r="B139" s="172" t="s">
        <v>826</v>
      </c>
      <c r="C139" s="188" t="s">
        <v>827</v>
      </c>
      <c r="D139" s="173" t="s">
        <v>404</v>
      </c>
      <c r="E139" s="174">
        <v>3.8250000000000002</v>
      </c>
      <c r="F139" s="175"/>
      <c r="G139" s="176">
        <f>ROUND(E139*F139,2)</f>
        <v>0</v>
      </c>
      <c r="H139" s="175"/>
      <c r="I139" s="176">
        <f>ROUND(E139*H139,2)</f>
        <v>0</v>
      </c>
      <c r="J139" s="175"/>
      <c r="K139" s="176">
        <f>ROUND(E139*J139,2)</f>
        <v>0</v>
      </c>
      <c r="L139" s="176">
        <v>15</v>
      </c>
      <c r="M139" s="176">
        <f>G139*(1+L139/100)</f>
        <v>0</v>
      </c>
      <c r="N139" s="176">
        <v>0</v>
      </c>
      <c r="O139" s="176">
        <f>ROUND(E139*N139,2)</f>
        <v>0</v>
      </c>
      <c r="P139" s="176">
        <v>1E-3</v>
      </c>
      <c r="Q139" s="176">
        <f>ROUND(E139*P139,2)</f>
        <v>0</v>
      </c>
      <c r="R139" s="176" t="s">
        <v>828</v>
      </c>
      <c r="S139" s="176" t="s">
        <v>296</v>
      </c>
      <c r="T139" s="177" t="s">
        <v>296</v>
      </c>
      <c r="U139" s="162">
        <v>0.128</v>
      </c>
      <c r="V139" s="162">
        <f>ROUND(E139*U139,2)</f>
        <v>0.49</v>
      </c>
      <c r="W139" s="162"/>
      <c r="X139" s="152"/>
      <c r="Y139" s="152"/>
      <c r="Z139" s="152"/>
      <c r="AA139" s="152"/>
      <c r="AB139" s="152"/>
      <c r="AC139" s="152"/>
      <c r="AD139" s="152"/>
      <c r="AE139" s="152"/>
      <c r="AF139" s="152"/>
      <c r="AG139" s="152" t="s">
        <v>324</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04" t="s">
        <v>755</v>
      </c>
      <c r="D140" s="197"/>
      <c r="E140" s="198">
        <v>1.125</v>
      </c>
      <c r="F140" s="162"/>
      <c r="G140" s="162"/>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680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204" t="s">
        <v>756</v>
      </c>
      <c r="D141" s="197"/>
      <c r="E141" s="198">
        <v>2.7</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x14ac:dyDescent="0.2">
      <c r="A142" s="165" t="s">
        <v>291</v>
      </c>
      <c r="B142" s="166" t="s">
        <v>252</v>
      </c>
      <c r="C142" s="186" t="s">
        <v>253</v>
      </c>
      <c r="D142" s="167"/>
      <c r="E142" s="168"/>
      <c r="F142" s="169"/>
      <c r="G142" s="169">
        <f>SUMIF(AG143:AG156,"&lt;&gt;NOR",G143:G156)</f>
        <v>0</v>
      </c>
      <c r="H142" s="169"/>
      <c r="I142" s="169">
        <f>SUM(I143:I156)</f>
        <v>0</v>
      </c>
      <c r="J142" s="169"/>
      <c r="K142" s="169">
        <f>SUM(K143:K156)</f>
        <v>0</v>
      </c>
      <c r="L142" s="169"/>
      <c r="M142" s="169">
        <f>SUM(M143:M156)</f>
        <v>0</v>
      </c>
      <c r="N142" s="169"/>
      <c r="O142" s="169">
        <f>SUM(O143:O156)</f>
        <v>0.1</v>
      </c>
      <c r="P142" s="169"/>
      <c r="Q142" s="169">
        <f>SUM(Q143:Q156)</f>
        <v>0</v>
      </c>
      <c r="R142" s="169"/>
      <c r="S142" s="169"/>
      <c r="T142" s="170"/>
      <c r="U142" s="164"/>
      <c r="V142" s="164">
        <f>SUM(V143:V156)</f>
        <v>20.92</v>
      </c>
      <c r="W142" s="164"/>
      <c r="AG142" t="s">
        <v>292</v>
      </c>
    </row>
    <row r="143" spans="1:60" ht="22.5" outlineLevel="1" x14ac:dyDescent="0.2">
      <c r="A143" s="171">
        <v>38</v>
      </c>
      <c r="B143" s="172" t="s">
        <v>829</v>
      </c>
      <c r="C143" s="188" t="s">
        <v>830</v>
      </c>
      <c r="D143" s="173" t="s">
        <v>404</v>
      </c>
      <c r="E143" s="174">
        <v>19.470000000000002</v>
      </c>
      <c r="F143" s="175"/>
      <c r="G143" s="176">
        <f>ROUND(E143*F143,2)</f>
        <v>0</v>
      </c>
      <c r="H143" s="175"/>
      <c r="I143" s="176">
        <f>ROUND(E143*H143,2)</f>
        <v>0</v>
      </c>
      <c r="J143" s="175"/>
      <c r="K143" s="176">
        <f>ROUND(E143*J143,2)</f>
        <v>0</v>
      </c>
      <c r="L143" s="176">
        <v>15</v>
      </c>
      <c r="M143" s="176">
        <f>G143*(1+L143/100)</f>
        <v>0</v>
      </c>
      <c r="N143" s="176">
        <v>5.0300000000000006E-3</v>
      </c>
      <c r="O143" s="176">
        <f>ROUND(E143*N143,2)</f>
        <v>0.1</v>
      </c>
      <c r="P143" s="176">
        <v>0</v>
      </c>
      <c r="Q143" s="176">
        <f>ROUND(E143*P143,2)</f>
        <v>0</v>
      </c>
      <c r="R143" s="176" t="s">
        <v>816</v>
      </c>
      <c r="S143" s="176" t="s">
        <v>296</v>
      </c>
      <c r="T143" s="177" t="s">
        <v>296</v>
      </c>
      <c r="U143" s="162">
        <v>1.0746000000000002</v>
      </c>
      <c r="V143" s="162">
        <f>ROUND(E143*U143,2)</f>
        <v>20.92</v>
      </c>
      <c r="W143" s="162"/>
      <c r="X143" s="152"/>
      <c r="Y143" s="152"/>
      <c r="Z143" s="152"/>
      <c r="AA143" s="152"/>
      <c r="AB143" s="152"/>
      <c r="AC143" s="152"/>
      <c r="AD143" s="152"/>
      <c r="AE143" s="152"/>
      <c r="AF143" s="152"/>
      <c r="AG143" s="152" t="s">
        <v>324</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ht="33.75" outlineLevel="1" x14ac:dyDescent="0.2">
      <c r="A144" s="159"/>
      <c r="B144" s="160"/>
      <c r="C144" s="272" t="s">
        <v>909</v>
      </c>
      <c r="D144" s="273"/>
      <c r="E144" s="273"/>
      <c r="F144" s="273"/>
      <c r="G144" s="273"/>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329</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95" t="str">
        <f>C144</f>
        <v>Stávající stěny budou opatřeny keramickým obkladem včetně horizontální ploch těchto stěn. . Budou použity ukončovací a rohové lišty AL. Výšky obkladů jsou popsány ve výkresech. Kouty a rohy budou opatřeny těsnícím provazcem a silikonovým tmelem. Spáry budu opatřeny spárovačkou s odstínem, který bude odsouhlasen s investorem.</v>
      </c>
      <c r="BB144" s="152"/>
      <c r="BC144" s="152"/>
      <c r="BD144" s="152"/>
      <c r="BE144" s="152"/>
      <c r="BF144" s="152"/>
      <c r="BG144" s="152"/>
      <c r="BH144" s="152"/>
    </row>
    <row r="145" spans="1:60" outlineLevel="1" x14ac:dyDescent="0.2">
      <c r="A145" s="159"/>
      <c r="B145" s="160"/>
      <c r="C145" s="204" t="s">
        <v>832</v>
      </c>
      <c r="D145" s="197"/>
      <c r="E145" s="198">
        <v>5.16</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833</v>
      </c>
      <c r="D146" s="197"/>
      <c r="E146" s="198">
        <v>-0.72</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04" t="s">
        <v>834</v>
      </c>
      <c r="D147" s="197"/>
      <c r="E147" s="198">
        <v>4.83</v>
      </c>
      <c r="F147" s="162"/>
      <c r="G147" s="162"/>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680</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835</v>
      </c>
      <c r="D148" s="197"/>
      <c r="E148" s="198">
        <v>9</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204" t="s">
        <v>836</v>
      </c>
      <c r="D149" s="197"/>
      <c r="E149" s="198">
        <v>-0.89999999999999991</v>
      </c>
      <c r="F149" s="162"/>
      <c r="G149" s="162"/>
      <c r="H149" s="162"/>
      <c r="I149" s="162"/>
      <c r="J149" s="162"/>
      <c r="K149" s="162"/>
      <c r="L149" s="162"/>
      <c r="M149" s="162"/>
      <c r="N149" s="162"/>
      <c r="O149" s="162"/>
      <c r="P149" s="162"/>
      <c r="Q149" s="162"/>
      <c r="R149" s="162"/>
      <c r="S149" s="162"/>
      <c r="T149" s="162"/>
      <c r="U149" s="162"/>
      <c r="V149" s="162"/>
      <c r="W149" s="162"/>
      <c r="X149" s="152"/>
      <c r="Y149" s="152"/>
      <c r="Z149" s="152"/>
      <c r="AA149" s="152"/>
      <c r="AB149" s="152"/>
      <c r="AC149" s="152"/>
      <c r="AD149" s="152"/>
      <c r="AE149" s="152"/>
      <c r="AF149" s="152"/>
      <c r="AG149" s="152" t="s">
        <v>680</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1074</v>
      </c>
      <c r="D150" s="197"/>
      <c r="E150" s="198">
        <v>2.1</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71">
        <v>39</v>
      </c>
      <c r="B151" s="172" t="s">
        <v>837</v>
      </c>
      <c r="C151" s="188" t="s">
        <v>838</v>
      </c>
      <c r="D151" s="173" t="s">
        <v>332</v>
      </c>
      <c r="E151" s="174">
        <v>0.75</v>
      </c>
      <c r="F151" s="175"/>
      <c r="G151" s="176">
        <f>ROUND(E151*F151,2)</f>
        <v>0</v>
      </c>
      <c r="H151" s="175"/>
      <c r="I151" s="176">
        <f>ROUND(E151*H151,2)</f>
        <v>0</v>
      </c>
      <c r="J151" s="175"/>
      <c r="K151" s="176">
        <f>ROUND(E151*J151,2)</f>
        <v>0</v>
      </c>
      <c r="L151" s="176">
        <v>15</v>
      </c>
      <c r="M151" s="176">
        <f>G151*(1+L151/100)</f>
        <v>0</v>
      </c>
      <c r="N151" s="176">
        <v>2.4400000000000003E-3</v>
      </c>
      <c r="O151" s="176">
        <f>ROUND(E151*N151,2)</f>
        <v>0</v>
      </c>
      <c r="P151" s="176">
        <v>0</v>
      </c>
      <c r="Q151" s="176">
        <f>ROUND(E151*P151,2)</f>
        <v>0</v>
      </c>
      <c r="R151" s="176" t="s">
        <v>839</v>
      </c>
      <c r="S151" s="176" t="s">
        <v>296</v>
      </c>
      <c r="T151" s="177" t="s">
        <v>296</v>
      </c>
      <c r="U151" s="162">
        <v>0</v>
      </c>
      <c r="V151" s="162">
        <f>ROUND(E151*U151,2)</f>
        <v>0</v>
      </c>
      <c r="W151" s="162"/>
      <c r="X151" s="152"/>
      <c r="Y151" s="152"/>
      <c r="Z151" s="152"/>
      <c r="AA151" s="152"/>
      <c r="AB151" s="152"/>
      <c r="AC151" s="152"/>
      <c r="AD151" s="152"/>
      <c r="AE151" s="152"/>
      <c r="AF151" s="152"/>
      <c r="AG151" s="152" t="s">
        <v>840</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74" t="s">
        <v>841</v>
      </c>
      <c r="D152" s="275"/>
      <c r="E152" s="275"/>
      <c r="F152" s="275"/>
      <c r="G152" s="275"/>
      <c r="H152" s="162"/>
      <c r="I152" s="162"/>
      <c r="J152" s="162"/>
      <c r="K152" s="162"/>
      <c r="L152" s="162"/>
      <c r="M152" s="162"/>
      <c r="N152" s="162"/>
      <c r="O152" s="162"/>
      <c r="P152" s="162"/>
      <c r="Q152" s="162"/>
      <c r="R152" s="162"/>
      <c r="S152" s="162"/>
      <c r="T152" s="162"/>
      <c r="U152" s="162"/>
      <c r="V152" s="162"/>
      <c r="W152" s="162"/>
      <c r="X152" s="152"/>
      <c r="Y152" s="152"/>
      <c r="Z152" s="152"/>
      <c r="AA152" s="152"/>
      <c r="AB152" s="152"/>
      <c r="AC152" s="152"/>
      <c r="AD152" s="152"/>
      <c r="AE152" s="152"/>
      <c r="AF152" s="152"/>
      <c r="AG152" s="152" t="s">
        <v>678</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204" t="s">
        <v>842</v>
      </c>
      <c r="D153" s="197"/>
      <c r="E153" s="198">
        <v>0.75</v>
      </c>
      <c r="F153" s="162"/>
      <c r="G153" s="162"/>
      <c r="H153" s="162"/>
      <c r="I153" s="162"/>
      <c r="J153" s="162"/>
      <c r="K153" s="162"/>
      <c r="L153" s="162"/>
      <c r="M153" s="162"/>
      <c r="N153" s="162"/>
      <c r="O153" s="162"/>
      <c r="P153" s="162"/>
      <c r="Q153" s="162"/>
      <c r="R153" s="162"/>
      <c r="S153" s="162"/>
      <c r="T153" s="162"/>
      <c r="U153" s="162"/>
      <c r="V153" s="162"/>
      <c r="W153" s="162"/>
      <c r="X153" s="152"/>
      <c r="Y153" s="152"/>
      <c r="Z153" s="152"/>
      <c r="AA153" s="152"/>
      <c r="AB153" s="152"/>
      <c r="AC153" s="152"/>
      <c r="AD153" s="152"/>
      <c r="AE153" s="152"/>
      <c r="AF153" s="152"/>
      <c r="AG153" s="152" t="s">
        <v>680</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71">
        <v>40</v>
      </c>
      <c r="B154" s="172" t="s">
        <v>843</v>
      </c>
      <c r="C154" s="188" t="s">
        <v>844</v>
      </c>
      <c r="D154" s="173" t="s">
        <v>404</v>
      </c>
      <c r="E154" s="174">
        <v>20.832900000000002</v>
      </c>
      <c r="F154" s="175"/>
      <c r="G154" s="176">
        <f>ROUND(E154*F154,2)</f>
        <v>0</v>
      </c>
      <c r="H154" s="175"/>
      <c r="I154" s="176">
        <f>ROUND(E154*H154,2)</f>
        <v>0</v>
      </c>
      <c r="J154" s="175"/>
      <c r="K154" s="176">
        <f>ROUND(E154*J154,2)</f>
        <v>0</v>
      </c>
      <c r="L154" s="176">
        <v>15</v>
      </c>
      <c r="M154" s="176">
        <f>G154*(1+L154/100)</f>
        <v>0</v>
      </c>
      <c r="N154" s="176">
        <v>0</v>
      </c>
      <c r="O154" s="176">
        <f>ROUND(E154*N154,2)</f>
        <v>0</v>
      </c>
      <c r="P154" s="176">
        <v>0</v>
      </c>
      <c r="Q154" s="176">
        <f>ROUND(E154*P154,2)</f>
        <v>0</v>
      </c>
      <c r="R154" s="176"/>
      <c r="S154" s="176" t="s">
        <v>311</v>
      </c>
      <c r="T154" s="177" t="s">
        <v>297</v>
      </c>
      <c r="U154" s="162">
        <v>0</v>
      </c>
      <c r="V154" s="162">
        <f>ROUND(E154*U154,2)</f>
        <v>0</v>
      </c>
      <c r="W154" s="162"/>
      <c r="X154" s="152"/>
      <c r="Y154" s="152"/>
      <c r="Z154" s="152"/>
      <c r="AA154" s="152"/>
      <c r="AB154" s="152"/>
      <c r="AC154" s="152"/>
      <c r="AD154" s="152"/>
      <c r="AE154" s="152"/>
      <c r="AF154" s="152"/>
      <c r="AG154" s="152" t="s">
        <v>664</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1075</v>
      </c>
      <c r="D155" s="197"/>
      <c r="E155" s="198">
        <v>20.832900000000002</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v>41</v>
      </c>
      <c r="B156" s="160" t="s">
        <v>846</v>
      </c>
      <c r="C156" s="208" t="s">
        <v>847</v>
      </c>
      <c r="D156" s="161" t="s">
        <v>0</v>
      </c>
      <c r="E156" s="203"/>
      <c r="F156" s="163"/>
      <c r="G156" s="162">
        <f>ROUND(E156*F156,2)</f>
        <v>0</v>
      </c>
      <c r="H156" s="163"/>
      <c r="I156" s="162">
        <f>ROUND(E156*H156,2)</f>
        <v>0</v>
      </c>
      <c r="J156" s="163"/>
      <c r="K156" s="162">
        <f>ROUND(E156*J156,2)</f>
        <v>0</v>
      </c>
      <c r="L156" s="162">
        <v>15</v>
      </c>
      <c r="M156" s="162">
        <f>G156*(1+L156/100)</f>
        <v>0</v>
      </c>
      <c r="N156" s="162">
        <v>0</v>
      </c>
      <c r="O156" s="162">
        <f>ROUND(E156*N156,2)</f>
        <v>0</v>
      </c>
      <c r="P156" s="162">
        <v>0</v>
      </c>
      <c r="Q156" s="162">
        <f>ROUND(E156*P156,2)</f>
        <v>0</v>
      </c>
      <c r="R156" s="162" t="s">
        <v>816</v>
      </c>
      <c r="S156" s="162" t="s">
        <v>296</v>
      </c>
      <c r="T156" s="162" t="s">
        <v>296</v>
      </c>
      <c r="U156" s="162">
        <v>0</v>
      </c>
      <c r="V156" s="162">
        <f>ROUND(E156*U156,2)</f>
        <v>0</v>
      </c>
      <c r="W156" s="162"/>
      <c r="X156" s="152"/>
      <c r="Y156" s="152"/>
      <c r="Z156" s="152"/>
      <c r="AA156" s="152"/>
      <c r="AB156" s="152"/>
      <c r="AC156" s="152"/>
      <c r="AD156" s="152"/>
      <c r="AE156" s="152"/>
      <c r="AF156" s="152"/>
      <c r="AG156" s="152" t="s">
        <v>786</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x14ac:dyDescent="0.2">
      <c r="A157" s="165" t="s">
        <v>291</v>
      </c>
      <c r="B157" s="166" t="s">
        <v>254</v>
      </c>
      <c r="C157" s="186" t="s">
        <v>255</v>
      </c>
      <c r="D157" s="167"/>
      <c r="E157" s="168"/>
      <c r="F157" s="169"/>
      <c r="G157" s="169">
        <f>SUMIF(AG158:AG162,"&lt;&gt;NOR",G158:G162)</f>
        <v>0</v>
      </c>
      <c r="H157" s="169"/>
      <c r="I157" s="169">
        <f>SUM(I158:I162)</f>
        <v>0</v>
      </c>
      <c r="J157" s="169"/>
      <c r="K157" s="169">
        <f>SUM(K158:K162)</f>
        <v>0</v>
      </c>
      <c r="L157" s="169"/>
      <c r="M157" s="169">
        <f>SUM(M158:M162)</f>
        <v>0</v>
      </c>
      <c r="N157" s="169"/>
      <c r="O157" s="169">
        <f>SUM(O158:O162)</f>
        <v>0.01</v>
      </c>
      <c r="P157" s="169"/>
      <c r="Q157" s="169">
        <f>SUM(Q158:Q162)</f>
        <v>0</v>
      </c>
      <c r="R157" s="169"/>
      <c r="S157" s="169"/>
      <c r="T157" s="170"/>
      <c r="U157" s="164"/>
      <c r="V157" s="164">
        <f>SUM(V158:V162)</f>
        <v>0</v>
      </c>
      <c r="W157" s="164"/>
      <c r="AG157" t="s">
        <v>292</v>
      </c>
    </row>
    <row r="158" spans="1:60" outlineLevel="1" x14ac:dyDescent="0.2">
      <c r="A158" s="171">
        <v>42</v>
      </c>
      <c r="B158" s="172" t="s">
        <v>848</v>
      </c>
      <c r="C158" s="188" t="s">
        <v>849</v>
      </c>
      <c r="D158" s="173" t="s">
        <v>404</v>
      </c>
      <c r="E158" s="174">
        <v>35.906000000000006</v>
      </c>
      <c r="F158" s="175"/>
      <c r="G158" s="176">
        <f>ROUND(E158*F158,2)</f>
        <v>0</v>
      </c>
      <c r="H158" s="175"/>
      <c r="I158" s="176">
        <f>ROUND(E158*H158,2)</f>
        <v>0</v>
      </c>
      <c r="J158" s="175"/>
      <c r="K158" s="176">
        <f>ROUND(E158*J158,2)</f>
        <v>0</v>
      </c>
      <c r="L158" s="176">
        <v>15</v>
      </c>
      <c r="M158" s="176">
        <f>G158*(1+L158/100)</f>
        <v>0</v>
      </c>
      <c r="N158" s="176">
        <v>2.2000000000000001E-4</v>
      </c>
      <c r="O158" s="176">
        <f>ROUND(E158*N158,2)</f>
        <v>0.01</v>
      </c>
      <c r="P158" s="176">
        <v>0</v>
      </c>
      <c r="Q158" s="176">
        <f>ROUND(E158*P158,2)</f>
        <v>0</v>
      </c>
      <c r="R158" s="176" t="s">
        <v>839</v>
      </c>
      <c r="S158" s="176" t="s">
        <v>296</v>
      </c>
      <c r="T158" s="177" t="s">
        <v>296</v>
      </c>
      <c r="U158" s="162">
        <v>0</v>
      </c>
      <c r="V158" s="162">
        <f>ROUND(E158*U158,2)</f>
        <v>0</v>
      </c>
      <c r="W158" s="162"/>
      <c r="X158" s="152"/>
      <c r="Y158" s="152"/>
      <c r="Z158" s="152"/>
      <c r="AA158" s="152"/>
      <c r="AB158" s="152"/>
      <c r="AC158" s="152"/>
      <c r="AD158" s="152"/>
      <c r="AE158" s="152"/>
      <c r="AF158" s="152"/>
      <c r="AG158" s="152" t="s">
        <v>840</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204" t="s">
        <v>973</v>
      </c>
      <c r="D159" s="197"/>
      <c r="E159" s="198">
        <v>16.340000000000003</v>
      </c>
      <c r="F159" s="162"/>
      <c r="G159" s="162"/>
      <c r="H159" s="162"/>
      <c r="I159" s="162"/>
      <c r="J159" s="162"/>
      <c r="K159" s="162"/>
      <c r="L159" s="162"/>
      <c r="M159" s="162"/>
      <c r="N159" s="162"/>
      <c r="O159" s="162"/>
      <c r="P159" s="162"/>
      <c r="Q159" s="162"/>
      <c r="R159" s="162"/>
      <c r="S159" s="162"/>
      <c r="T159" s="162"/>
      <c r="U159" s="162"/>
      <c r="V159" s="162"/>
      <c r="W159" s="162"/>
      <c r="X159" s="152"/>
      <c r="Y159" s="152"/>
      <c r="Z159" s="152"/>
      <c r="AA159" s="152"/>
      <c r="AB159" s="152"/>
      <c r="AC159" s="152"/>
      <c r="AD159" s="152"/>
      <c r="AE159" s="152"/>
      <c r="AF159" s="152"/>
      <c r="AG159" s="152" t="s">
        <v>680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204" t="s">
        <v>974</v>
      </c>
      <c r="D160" s="197"/>
      <c r="E160" s="198">
        <v>25.840000000000003</v>
      </c>
      <c r="F160" s="162"/>
      <c r="G160" s="162"/>
      <c r="H160" s="162"/>
      <c r="I160" s="162"/>
      <c r="J160" s="162"/>
      <c r="K160" s="162"/>
      <c r="L160" s="162"/>
      <c r="M160" s="162"/>
      <c r="N160" s="162"/>
      <c r="O160" s="162"/>
      <c r="P160" s="162"/>
      <c r="Q160" s="162"/>
      <c r="R160" s="162"/>
      <c r="S160" s="162"/>
      <c r="T160" s="162"/>
      <c r="U160" s="162"/>
      <c r="V160" s="162"/>
      <c r="W160" s="162"/>
      <c r="X160" s="152"/>
      <c r="Y160" s="152"/>
      <c r="Z160" s="152"/>
      <c r="AA160" s="152"/>
      <c r="AB160" s="152"/>
      <c r="AC160" s="152"/>
      <c r="AD160" s="152"/>
      <c r="AE160" s="152"/>
      <c r="AF160" s="152"/>
      <c r="AG160" s="152" t="s">
        <v>680</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204" t="s">
        <v>975</v>
      </c>
      <c r="D161" s="197"/>
      <c r="E161" s="198">
        <v>11.096</v>
      </c>
      <c r="F161" s="162"/>
      <c r="G161" s="162"/>
      <c r="H161" s="162"/>
      <c r="I161" s="162"/>
      <c r="J161" s="162"/>
      <c r="K161" s="162"/>
      <c r="L161" s="162"/>
      <c r="M161" s="162"/>
      <c r="N161" s="162"/>
      <c r="O161" s="162"/>
      <c r="P161" s="162"/>
      <c r="Q161" s="162"/>
      <c r="R161" s="162"/>
      <c r="S161" s="162"/>
      <c r="T161" s="162"/>
      <c r="U161" s="162"/>
      <c r="V161" s="162"/>
      <c r="W161" s="162"/>
      <c r="X161" s="152"/>
      <c r="Y161" s="152"/>
      <c r="Z161" s="152"/>
      <c r="AA161" s="152"/>
      <c r="AB161" s="152"/>
      <c r="AC161" s="152"/>
      <c r="AD161" s="152"/>
      <c r="AE161" s="152"/>
      <c r="AF161" s="152"/>
      <c r="AG161" s="152" t="s">
        <v>680</v>
      </c>
      <c r="AH161" s="152">
        <v>0</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04" t="s">
        <v>734</v>
      </c>
      <c r="D162" s="197"/>
      <c r="E162" s="198">
        <v>-17.369999999999997</v>
      </c>
      <c r="F162" s="162"/>
      <c r="G162" s="162"/>
      <c r="H162" s="162"/>
      <c r="I162" s="162"/>
      <c r="J162" s="162"/>
      <c r="K162" s="162"/>
      <c r="L162" s="162"/>
      <c r="M162" s="162"/>
      <c r="N162" s="162"/>
      <c r="O162" s="162"/>
      <c r="P162" s="162"/>
      <c r="Q162" s="162"/>
      <c r="R162" s="162"/>
      <c r="S162" s="162"/>
      <c r="T162" s="162"/>
      <c r="U162" s="162"/>
      <c r="V162" s="162"/>
      <c r="W162" s="162"/>
      <c r="X162" s="152"/>
      <c r="Y162" s="152"/>
      <c r="Z162" s="152"/>
      <c r="AA162" s="152"/>
      <c r="AB162" s="152"/>
      <c r="AC162" s="152"/>
      <c r="AD162" s="152"/>
      <c r="AE162" s="152"/>
      <c r="AF162" s="152"/>
      <c r="AG162" s="152" t="s">
        <v>680</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x14ac:dyDescent="0.2">
      <c r="A163" s="165" t="s">
        <v>291</v>
      </c>
      <c r="B163" s="166" t="s">
        <v>256</v>
      </c>
      <c r="C163" s="186" t="s">
        <v>257</v>
      </c>
      <c r="D163" s="167"/>
      <c r="E163" s="168"/>
      <c r="F163" s="169"/>
      <c r="G163" s="169">
        <f>SUMIF(AG164:AG164,"&lt;&gt;NOR",G164:G164)</f>
        <v>0</v>
      </c>
      <c r="H163" s="169"/>
      <c r="I163" s="169">
        <f>SUM(I164:I164)</f>
        <v>0</v>
      </c>
      <c r="J163" s="169"/>
      <c r="K163" s="169">
        <f>SUM(K164:K164)</f>
        <v>0</v>
      </c>
      <c r="L163" s="169"/>
      <c r="M163" s="169">
        <f>SUM(M164:M164)</f>
        <v>0</v>
      </c>
      <c r="N163" s="169"/>
      <c r="O163" s="169">
        <f>SUM(O164:O164)</f>
        <v>0</v>
      </c>
      <c r="P163" s="169"/>
      <c r="Q163" s="169">
        <f>SUM(Q164:Q164)</f>
        <v>0</v>
      </c>
      <c r="R163" s="169"/>
      <c r="S163" s="169"/>
      <c r="T163" s="170"/>
      <c r="U163" s="164"/>
      <c r="V163" s="164">
        <f>SUM(V164:V164)</f>
        <v>0</v>
      </c>
      <c r="W163" s="164"/>
      <c r="AG163" t="s">
        <v>292</v>
      </c>
    </row>
    <row r="164" spans="1:60" ht="22.5" outlineLevel="1" x14ac:dyDescent="0.2">
      <c r="A164" s="178">
        <v>43</v>
      </c>
      <c r="B164" s="179" t="s">
        <v>850</v>
      </c>
      <c r="C164" s="187" t="s">
        <v>851</v>
      </c>
      <c r="D164" s="180" t="s">
        <v>310</v>
      </c>
      <c r="E164" s="181">
        <v>1</v>
      </c>
      <c r="F164" s="182"/>
      <c r="G164" s="183">
        <f>ROUND(E164*F164,2)</f>
        <v>0</v>
      </c>
      <c r="H164" s="182"/>
      <c r="I164" s="183">
        <f>ROUND(E164*H164,2)</f>
        <v>0</v>
      </c>
      <c r="J164" s="182"/>
      <c r="K164" s="183">
        <f>ROUND(E164*J164,2)</f>
        <v>0</v>
      </c>
      <c r="L164" s="183">
        <v>15</v>
      </c>
      <c r="M164" s="183">
        <f>G164*(1+L164/100)</f>
        <v>0</v>
      </c>
      <c r="N164" s="183">
        <v>0</v>
      </c>
      <c r="O164" s="183">
        <f>ROUND(E164*N164,2)</f>
        <v>0</v>
      </c>
      <c r="P164" s="183">
        <v>0</v>
      </c>
      <c r="Q164" s="183">
        <f>ROUND(E164*P164,2)</f>
        <v>0</v>
      </c>
      <c r="R164" s="183"/>
      <c r="S164" s="183" t="s">
        <v>311</v>
      </c>
      <c r="T164" s="184" t="s">
        <v>297</v>
      </c>
      <c r="U164" s="162">
        <v>0</v>
      </c>
      <c r="V164" s="162">
        <f>ROUND(E164*U164,2)</f>
        <v>0</v>
      </c>
      <c r="W164" s="162"/>
      <c r="X164" s="152"/>
      <c r="Y164" s="152"/>
      <c r="Z164" s="152"/>
      <c r="AA164" s="152"/>
      <c r="AB164" s="152"/>
      <c r="AC164" s="152"/>
      <c r="AD164" s="152"/>
      <c r="AE164" s="152"/>
      <c r="AF164" s="152"/>
      <c r="AG164" s="152" t="s">
        <v>664</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x14ac:dyDescent="0.2">
      <c r="A165" s="165" t="s">
        <v>291</v>
      </c>
      <c r="B165" s="166" t="s">
        <v>258</v>
      </c>
      <c r="C165" s="186" t="s">
        <v>259</v>
      </c>
      <c r="D165" s="167"/>
      <c r="E165" s="168"/>
      <c r="F165" s="169"/>
      <c r="G165" s="169">
        <f>SUMIF(AG166:AG166,"&lt;&gt;NOR",G166:G166)</f>
        <v>0</v>
      </c>
      <c r="H165" s="169"/>
      <c r="I165" s="169">
        <f>SUM(I166:I166)</f>
        <v>0</v>
      </c>
      <c r="J165" s="169"/>
      <c r="K165" s="169">
        <f>SUM(K166:K166)</f>
        <v>0</v>
      </c>
      <c r="L165" s="169"/>
      <c r="M165" s="169">
        <f>SUM(M166:M166)</f>
        <v>0</v>
      </c>
      <c r="N165" s="169"/>
      <c r="O165" s="169">
        <f>SUM(O166:O166)</f>
        <v>0</v>
      </c>
      <c r="P165" s="169"/>
      <c r="Q165" s="169">
        <f>SUM(Q166:Q166)</f>
        <v>0</v>
      </c>
      <c r="R165" s="169"/>
      <c r="S165" s="169"/>
      <c r="T165" s="170"/>
      <c r="U165" s="164"/>
      <c r="V165" s="164">
        <f>SUM(V166:V166)</f>
        <v>0</v>
      </c>
      <c r="W165" s="164"/>
      <c r="AG165" t="s">
        <v>292</v>
      </c>
    </row>
    <row r="166" spans="1:60" ht="22.5" outlineLevel="1" x14ac:dyDescent="0.2">
      <c r="A166" s="178">
        <v>44</v>
      </c>
      <c r="B166" s="179" t="s">
        <v>852</v>
      </c>
      <c r="C166" s="187" t="s">
        <v>853</v>
      </c>
      <c r="D166" s="180" t="s">
        <v>310</v>
      </c>
      <c r="E166" s="181">
        <v>2</v>
      </c>
      <c r="F166" s="182"/>
      <c r="G166" s="183">
        <f>ROUND(E166*F166,2)</f>
        <v>0</v>
      </c>
      <c r="H166" s="182"/>
      <c r="I166" s="183">
        <f>ROUND(E166*H166,2)</f>
        <v>0</v>
      </c>
      <c r="J166" s="182"/>
      <c r="K166" s="183">
        <f>ROUND(E166*J166,2)</f>
        <v>0</v>
      </c>
      <c r="L166" s="183">
        <v>15</v>
      </c>
      <c r="M166" s="183">
        <f>G166*(1+L166/100)</f>
        <v>0</v>
      </c>
      <c r="N166" s="183">
        <v>0</v>
      </c>
      <c r="O166" s="183">
        <f>ROUND(E166*N166,2)</f>
        <v>0</v>
      </c>
      <c r="P166" s="183">
        <v>0</v>
      </c>
      <c r="Q166" s="183">
        <f>ROUND(E166*P166,2)</f>
        <v>0</v>
      </c>
      <c r="R166" s="183"/>
      <c r="S166" s="183" t="s">
        <v>311</v>
      </c>
      <c r="T166" s="184" t="s">
        <v>297</v>
      </c>
      <c r="U166" s="162">
        <v>0</v>
      </c>
      <c r="V166" s="162">
        <f>ROUND(E166*U166,2)</f>
        <v>0</v>
      </c>
      <c r="W166" s="162"/>
      <c r="X166" s="152"/>
      <c r="Y166" s="152"/>
      <c r="Z166" s="152"/>
      <c r="AA166" s="152"/>
      <c r="AB166" s="152"/>
      <c r="AC166" s="152"/>
      <c r="AD166" s="152"/>
      <c r="AE166" s="152"/>
      <c r="AF166" s="152"/>
      <c r="AG166" s="152" t="s">
        <v>664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x14ac:dyDescent="0.2">
      <c r="A167" s="165" t="s">
        <v>291</v>
      </c>
      <c r="B167" s="166" t="s">
        <v>260</v>
      </c>
      <c r="C167" s="186" t="s">
        <v>261</v>
      </c>
      <c r="D167" s="167"/>
      <c r="E167" s="168"/>
      <c r="F167" s="169"/>
      <c r="G167" s="169">
        <f>SUMIF(AG168:AG175,"&lt;&gt;NOR",G168:G175)</f>
        <v>0</v>
      </c>
      <c r="H167" s="169"/>
      <c r="I167" s="169">
        <f>SUM(I168:I175)</f>
        <v>0</v>
      </c>
      <c r="J167" s="169"/>
      <c r="K167" s="169">
        <f>SUM(K168:K175)</f>
        <v>0</v>
      </c>
      <c r="L167" s="169"/>
      <c r="M167" s="169">
        <f>SUM(M168:M175)</f>
        <v>0</v>
      </c>
      <c r="N167" s="169"/>
      <c r="O167" s="169">
        <f>SUM(O168:O175)</f>
        <v>0</v>
      </c>
      <c r="P167" s="169"/>
      <c r="Q167" s="169">
        <f>SUM(Q168:Q175)</f>
        <v>0</v>
      </c>
      <c r="R167" s="169"/>
      <c r="S167" s="169"/>
      <c r="T167" s="170"/>
      <c r="U167" s="164"/>
      <c r="V167" s="164">
        <f>SUM(V168:V175)</f>
        <v>5.17</v>
      </c>
      <c r="W167" s="164"/>
      <c r="AG167" t="s">
        <v>292</v>
      </c>
    </row>
    <row r="168" spans="1:60" ht="22.5" outlineLevel="1" x14ac:dyDescent="0.2">
      <c r="A168" s="178">
        <v>45</v>
      </c>
      <c r="B168" s="179" t="s">
        <v>976</v>
      </c>
      <c r="C168" s="187" t="s">
        <v>977</v>
      </c>
      <c r="D168" s="180" t="s">
        <v>396</v>
      </c>
      <c r="E168" s="181">
        <v>1.54596</v>
      </c>
      <c r="F168" s="182"/>
      <c r="G168" s="183">
        <f t="shared" ref="G168:G175" si="0">ROUND(E168*F168,2)</f>
        <v>0</v>
      </c>
      <c r="H168" s="182"/>
      <c r="I168" s="183">
        <f t="shared" ref="I168:I175" si="1">ROUND(E168*H168,2)</f>
        <v>0</v>
      </c>
      <c r="J168" s="182"/>
      <c r="K168" s="183">
        <f t="shared" ref="K168:K175" si="2">ROUND(E168*J168,2)</f>
        <v>0</v>
      </c>
      <c r="L168" s="183">
        <v>15</v>
      </c>
      <c r="M168" s="183">
        <f t="shared" ref="M168:M175" si="3">G168*(1+L168/100)</f>
        <v>0</v>
      </c>
      <c r="N168" s="183">
        <v>0</v>
      </c>
      <c r="O168" s="183">
        <f t="shared" ref="O168:O175" si="4">ROUND(E168*N168,2)</f>
        <v>0</v>
      </c>
      <c r="P168" s="183">
        <v>0</v>
      </c>
      <c r="Q168" s="183">
        <f t="shared" ref="Q168:Q175" si="5">ROUND(E168*P168,2)</f>
        <v>0</v>
      </c>
      <c r="R168" s="183" t="s">
        <v>749</v>
      </c>
      <c r="S168" s="183" t="s">
        <v>296</v>
      </c>
      <c r="T168" s="184" t="s">
        <v>296</v>
      </c>
      <c r="U168" s="162">
        <v>0.93300000000000005</v>
      </c>
      <c r="V168" s="162">
        <f t="shared" ref="V168:V175" si="6">ROUND(E168*U168,2)</f>
        <v>1.44</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8">
        <v>46</v>
      </c>
      <c r="B169" s="179" t="s">
        <v>1061</v>
      </c>
      <c r="C169" s="187" t="s">
        <v>1062</v>
      </c>
      <c r="D169" s="180" t="s">
        <v>396</v>
      </c>
      <c r="E169" s="181">
        <v>1.54596</v>
      </c>
      <c r="F169" s="182"/>
      <c r="G169" s="183">
        <f t="shared" si="0"/>
        <v>0</v>
      </c>
      <c r="H169" s="182"/>
      <c r="I169" s="183">
        <f t="shared" si="1"/>
        <v>0</v>
      </c>
      <c r="J169" s="182"/>
      <c r="K169" s="183">
        <f t="shared" si="2"/>
        <v>0</v>
      </c>
      <c r="L169" s="183">
        <v>15</v>
      </c>
      <c r="M169" s="183">
        <f t="shared" si="3"/>
        <v>0</v>
      </c>
      <c r="N169" s="183">
        <v>0</v>
      </c>
      <c r="O169" s="183">
        <f t="shared" si="4"/>
        <v>0</v>
      </c>
      <c r="P169" s="183">
        <v>0</v>
      </c>
      <c r="Q169" s="183">
        <f t="shared" si="5"/>
        <v>0</v>
      </c>
      <c r="R169" s="183" t="s">
        <v>749</v>
      </c>
      <c r="S169" s="183" t="s">
        <v>296</v>
      </c>
      <c r="T169" s="184" t="s">
        <v>296</v>
      </c>
      <c r="U169" s="162">
        <v>0.65300000000000002</v>
      </c>
      <c r="V169" s="162">
        <f t="shared" si="6"/>
        <v>1.01</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78">
        <v>47</v>
      </c>
      <c r="B170" s="179" t="s">
        <v>854</v>
      </c>
      <c r="C170" s="187" t="s">
        <v>855</v>
      </c>
      <c r="D170" s="180" t="s">
        <v>396</v>
      </c>
      <c r="E170" s="181">
        <v>1.54596</v>
      </c>
      <c r="F170" s="182"/>
      <c r="G170" s="183">
        <f t="shared" si="0"/>
        <v>0</v>
      </c>
      <c r="H170" s="182"/>
      <c r="I170" s="183">
        <f t="shared" si="1"/>
        <v>0</v>
      </c>
      <c r="J170" s="182"/>
      <c r="K170" s="183">
        <f t="shared" si="2"/>
        <v>0</v>
      </c>
      <c r="L170" s="183">
        <v>15</v>
      </c>
      <c r="M170" s="183">
        <f t="shared" si="3"/>
        <v>0</v>
      </c>
      <c r="N170" s="183">
        <v>0</v>
      </c>
      <c r="O170" s="183">
        <f t="shared" si="4"/>
        <v>0</v>
      </c>
      <c r="P170" s="183">
        <v>0</v>
      </c>
      <c r="Q170" s="183">
        <f t="shared" si="5"/>
        <v>0</v>
      </c>
      <c r="R170" s="183" t="s">
        <v>749</v>
      </c>
      <c r="S170" s="183" t="s">
        <v>296</v>
      </c>
      <c r="T170" s="184" t="s">
        <v>296</v>
      </c>
      <c r="U170" s="162">
        <v>0.49000000000000005</v>
      </c>
      <c r="V170" s="162">
        <f t="shared" si="6"/>
        <v>0.76</v>
      </c>
      <c r="W170" s="162"/>
      <c r="X170" s="152"/>
      <c r="Y170" s="152"/>
      <c r="Z170" s="152"/>
      <c r="AA170" s="152"/>
      <c r="AB170" s="152"/>
      <c r="AC170" s="152"/>
      <c r="AD170" s="152"/>
      <c r="AE170" s="152"/>
      <c r="AF170" s="152"/>
      <c r="AG170" s="152" t="s">
        <v>856</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78">
        <v>48</v>
      </c>
      <c r="B171" s="179" t="s">
        <v>857</v>
      </c>
      <c r="C171" s="187" t="s">
        <v>858</v>
      </c>
      <c r="D171" s="180" t="s">
        <v>396</v>
      </c>
      <c r="E171" s="181">
        <v>37.102920000000005</v>
      </c>
      <c r="F171" s="182"/>
      <c r="G171" s="183">
        <f t="shared" si="0"/>
        <v>0</v>
      </c>
      <c r="H171" s="182"/>
      <c r="I171" s="183">
        <f t="shared" si="1"/>
        <v>0</v>
      </c>
      <c r="J171" s="182"/>
      <c r="K171" s="183">
        <f t="shared" si="2"/>
        <v>0</v>
      </c>
      <c r="L171" s="183">
        <v>15</v>
      </c>
      <c r="M171" s="183">
        <f t="shared" si="3"/>
        <v>0</v>
      </c>
      <c r="N171" s="183">
        <v>0</v>
      </c>
      <c r="O171" s="183">
        <f t="shared" si="4"/>
        <v>0</v>
      </c>
      <c r="P171" s="183">
        <v>0</v>
      </c>
      <c r="Q171" s="183">
        <f t="shared" si="5"/>
        <v>0</v>
      </c>
      <c r="R171" s="183" t="s">
        <v>749</v>
      </c>
      <c r="S171" s="183" t="s">
        <v>296</v>
      </c>
      <c r="T171" s="184" t="s">
        <v>296</v>
      </c>
      <c r="U171" s="162">
        <v>0</v>
      </c>
      <c r="V171" s="162">
        <f t="shared" si="6"/>
        <v>0</v>
      </c>
      <c r="W171" s="162"/>
      <c r="X171" s="152"/>
      <c r="Y171" s="152"/>
      <c r="Z171" s="152"/>
      <c r="AA171" s="152"/>
      <c r="AB171" s="152"/>
      <c r="AC171" s="152"/>
      <c r="AD171" s="152"/>
      <c r="AE171" s="152"/>
      <c r="AF171" s="152"/>
      <c r="AG171" s="152" t="s">
        <v>856</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78">
        <v>49</v>
      </c>
      <c r="B172" s="179" t="s">
        <v>859</v>
      </c>
      <c r="C172" s="187" t="s">
        <v>860</v>
      </c>
      <c r="D172" s="180" t="s">
        <v>396</v>
      </c>
      <c r="E172" s="181">
        <v>1.54596</v>
      </c>
      <c r="F172" s="182"/>
      <c r="G172" s="183">
        <f t="shared" si="0"/>
        <v>0</v>
      </c>
      <c r="H172" s="182"/>
      <c r="I172" s="183">
        <f t="shared" si="1"/>
        <v>0</v>
      </c>
      <c r="J172" s="182"/>
      <c r="K172" s="183">
        <f t="shared" si="2"/>
        <v>0</v>
      </c>
      <c r="L172" s="183">
        <v>15</v>
      </c>
      <c r="M172" s="183">
        <f t="shared" si="3"/>
        <v>0</v>
      </c>
      <c r="N172" s="183">
        <v>0</v>
      </c>
      <c r="O172" s="183">
        <f t="shared" si="4"/>
        <v>0</v>
      </c>
      <c r="P172" s="183">
        <v>0</v>
      </c>
      <c r="Q172" s="183">
        <f t="shared" si="5"/>
        <v>0</v>
      </c>
      <c r="R172" s="183" t="s">
        <v>749</v>
      </c>
      <c r="S172" s="183" t="s">
        <v>296</v>
      </c>
      <c r="T172" s="184" t="s">
        <v>296</v>
      </c>
      <c r="U172" s="162">
        <v>0.94200000000000006</v>
      </c>
      <c r="V172" s="162">
        <f t="shared" si="6"/>
        <v>1.46</v>
      </c>
      <c r="W172" s="162"/>
      <c r="X172" s="152"/>
      <c r="Y172" s="152"/>
      <c r="Z172" s="152"/>
      <c r="AA172" s="152"/>
      <c r="AB172" s="152"/>
      <c r="AC172" s="152"/>
      <c r="AD172" s="152"/>
      <c r="AE172" s="152"/>
      <c r="AF172" s="152"/>
      <c r="AG172" s="152" t="s">
        <v>856</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ht="22.5" outlineLevel="1" x14ac:dyDescent="0.2">
      <c r="A173" s="178">
        <v>50</v>
      </c>
      <c r="B173" s="179" t="s">
        <v>861</v>
      </c>
      <c r="C173" s="187" t="s">
        <v>862</v>
      </c>
      <c r="D173" s="180" t="s">
        <v>396</v>
      </c>
      <c r="E173" s="181">
        <v>4.6378600000000008</v>
      </c>
      <c r="F173" s="182"/>
      <c r="G173" s="183">
        <f t="shared" si="0"/>
        <v>0</v>
      </c>
      <c r="H173" s="182"/>
      <c r="I173" s="183">
        <f t="shared" si="1"/>
        <v>0</v>
      </c>
      <c r="J173" s="182"/>
      <c r="K173" s="183">
        <f t="shared" si="2"/>
        <v>0</v>
      </c>
      <c r="L173" s="183">
        <v>15</v>
      </c>
      <c r="M173" s="183">
        <f t="shared" si="3"/>
        <v>0</v>
      </c>
      <c r="N173" s="183">
        <v>0</v>
      </c>
      <c r="O173" s="183">
        <f t="shared" si="4"/>
        <v>0</v>
      </c>
      <c r="P173" s="183">
        <v>0</v>
      </c>
      <c r="Q173" s="183">
        <f t="shared" si="5"/>
        <v>0</v>
      </c>
      <c r="R173" s="183" t="s">
        <v>749</v>
      </c>
      <c r="S173" s="183" t="s">
        <v>296</v>
      </c>
      <c r="T173" s="184" t="s">
        <v>296</v>
      </c>
      <c r="U173" s="162">
        <v>0.10500000000000001</v>
      </c>
      <c r="V173" s="162">
        <f t="shared" si="6"/>
        <v>0.49</v>
      </c>
      <c r="W173" s="162"/>
      <c r="X173" s="152"/>
      <c r="Y173" s="152"/>
      <c r="Z173" s="152"/>
      <c r="AA173" s="152"/>
      <c r="AB173" s="152"/>
      <c r="AC173" s="152"/>
      <c r="AD173" s="152"/>
      <c r="AE173" s="152"/>
      <c r="AF173" s="152"/>
      <c r="AG173" s="152" t="s">
        <v>856</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78">
        <v>51</v>
      </c>
      <c r="B174" s="179" t="s">
        <v>863</v>
      </c>
      <c r="C174" s="187" t="s">
        <v>864</v>
      </c>
      <c r="D174" s="180" t="s">
        <v>396</v>
      </c>
      <c r="E174" s="181">
        <v>1.54596</v>
      </c>
      <c r="F174" s="182"/>
      <c r="G174" s="183">
        <f t="shared" si="0"/>
        <v>0</v>
      </c>
      <c r="H174" s="182"/>
      <c r="I174" s="183">
        <f t="shared" si="1"/>
        <v>0</v>
      </c>
      <c r="J174" s="182"/>
      <c r="K174" s="183">
        <f t="shared" si="2"/>
        <v>0</v>
      </c>
      <c r="L174" s="183">
        <v>15</v>
      </c>
      <c r="M174" s="183">
        <f t="shared" si="3"/>
        <v>0</v>
      </c>
      <c r="N174" s="183">
        <v>0</v>
      </c>
      <c r="O174" s="183">
        <f t="shared" si="4"/>
        <v>0</v>
      </c>
      <c r="P174" s="183">
        <v>0</v>
      </c>
      <c r="Q174" s="183">
        <f t="shared" si="5"/>
        <v>0</v>
      </c>
      <c r="R174" s="183" t="s">
        <v>749</v>
      </c>
      <c r="S174" s="183" t="s">
        <v>296</v>
      </c>
      <c r="T174" s="184" t="s">
        <v>296</v>
      </c>
      <c r="U174" s="162">
        <v>0</v>
      </c>
      <c r="V174" s="162">
        <f t="shared" si="6"/>
        <v>0</v>
      </c>
      <c r="W174" s="162"/>
      <c r="X174" s="152"/>
      <c r="Y174" s="152"/>
      <c r="Z174" s="152"/>
      <c r="AA174" s="152"/>
      <c r="AB174" s="152"/>
      <c r="AC174" s="152"/>
      <c r="AD174" s="152"/>
      <c r="AE174" s="152"/>
      <c r="AF174" s="152"/>
      <c r="AG174" s="152" t="s">
        <v>856</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1">
        <v>52</v>
      </c>
      <c r="B175" s="172" t="s">
        <v>865</v>
      </c>
      <c r="C175" s="188" t="s">
        <v>866</v>
      </c>
      <c r="D175" s="173" t="s">
        <v>396</v>
      </c>
      <c r="E175" s="174">
        <v>1.54596</v>
      </c>
      <c r="F175" s="175"/>
      <c r="G175" s="176">
        <f t="shared" si="0"/>
        <v>0</v>
      </c>
      <c r="H175" s="175"/>
      <c r="I175" s="176">
        <f t="shared" si="1"/>
        <v>0</v>
      </c>
      <c r="J175" s="175"/>
      <c r="K175" s="176">
        <f t="shared" si="2"/>
        <v>0</v>
      </c>
      <c r="L175" s="176">
        <v>15</v>
      </c>
      <c r="M175" s="176">
        <f t="shared" si="3"/>
        <v>0</v>
      </c>
      <c r="N175" s="176">
        <v>0</v>
      </c>
      <c r="O175" s="176">
        <f t="shared" si="4"/>
        <v>0</v>
      </c>
      <c r="P175" s="176">
        <v>0</v>
      </c>
      <c r="Q175" s="176">
        <f t="shared" si="5"/>
        <v>0</v>
      </c>
      <c r="R175" s="176"/>
      <c r="S175" s="176" t="s">
        <v>296</v>
      </c>
      <c r="T175" s="177" t="s">
        <v>296</v>
      </c>
      <c r="U175" s="162">
        <v>6.0000000000000001E-3</v>
      </c>
      <c r="V175" s="162">
        <f t="shared" si="6"/>
        <v>0.01</v>
      </c>
      <c r="W175" s="162"/>
      <c r="X175" s="152"/>
      <c r="Y175" s="152"/>
      <c r="Z175" s="152"/>
      <c r="AA175" s="152"/>
      <c r="AB175" s="152"/>
      <c r="AC175" s="152"/>
      <c r="AD175" s="152"/>
      <c r="AE175" s="152"/>
      <c r="AF175" s="152"/>
      <c r="AG175" s="152" t="s">
        <v>856</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x14ac:dyDescent="0.2">
      <c r="A176" s="5"/>
      <c r="B176" s="6"/>
      <c r="C176" s="189"/>
      <c r="D176" s="8"/>
      <c r="E176" s="5"/>
      <c r="F176" s="5"/>
      <c r="G176" s="5"/>
      <c r="H176" s="5"/>
      <c r="I176" s="5"/>
      <c r="J176" s="5"/>
      <c r="K176" s="5"/>
      <c r="L176" s="5"/>
      <c r="M176" s="5"/>
      <c r="N176" s="5"/>
      <c r="O176" s="5"/>
      <c r="P176" s="5"/>
      <c r="Q176" s="5"/>
      <c r="R176" s="5"/>
      <c r="S176" s="5"/>
      <c r="T176" s="5"/>
      <c r="U176" s="5"/>
      <c r="V176" s="5"/>
      <c r="W176" s="5"/>
      <c r="AE176">
        <v>15</v>
      </c>
      <c r="AF176">
        <v>21</v>
      </c>
    </row>
    <row r="177" spans="1:33" x14ac:dyDescent="0.2">
      <c r="A177" s="155"/>
      <c r="B177" s="156" t="s">
        <v>29</v>
      </c>
      <c r="C177" s="190"/>
      <c r="D177" s="157"/>
      <c r="E177" s="158"/>
      <c r="F177" s="158"/>
      <c r="G177" s="185">
        <f>G8+G26+G67+G74+G101+G104+G119+G123+G138+G142+G157+G163+G165+G167</f>
        <v>0</v>
      </c>
      <c r="H177" s="5"/>
      <c r="I177" s="5"/>
      <c r="J177" s="5"/>
      <c r="K177" s="5"/>
      <c r="L177" s="5"/>
      <c r="M177" s="5"/>
      <c r="N177" s="5"/>
      <c r="O177" s="5"/>
      <c r="P177" s="5"/>
      <c r="Q177" s="5"/>
      <c r="R177" s="5"/>
      <c r="S177" s="5"/>
      <c r="T177" s="5"/>
      <c r="U177" s="5"/>
      <c r="V177" s="5"/>
      <c r="W177" s="5"/>
      <c r="AE177">
        <f>SUMIF(L7:L175,AE176,G7:G175)</f>
        <v>0</v>
      </c>
      <c r="AF177">
        <f>SUMIF(L7:L175,AF176,G7:G175)</f>
        <v>0</v>
      </c>
      <c r="AG177" t="s">
        <v>319</v>
      </c>
    </row>
    <row r="178" spans="1:33" x14ac:dyDescent="0.2">
      <c r="C178" s="191"/>
      <c r="D178" s="143"/>
      <c r="AG178" t="s">
        <v>320</v>
      </c>
    </row>
    <row r="179" spans="1:33" x14ac:dyDescent="0.2">
      <c r="D179" s="143"/>
    </row>
    <row r="180" spans="1:33" x14ac:dyDescent="0.2">
      <c r="D180" s="143"/>
    </row>
    <row r="181" spans="1:33" x14ac:dyDescent="0.2">
      <c r="D181" s="143"/>
    </row>
    <row r="182" spans="1:33" x14ac:dyDescent="0.2">
      <c r="D182" s="143"/>
    </row>
    <row r="183" spans="1:33" x14ac:dyDescent="0.2">
      <c r="D183" s="143"/>
    </row>
    <row r="184" spans="1:33" x14ac:dyDescent="0.2">
      <c r="D184" s="143"/>
    </row>
    <row r="185" spans="1:33" x14ac:dyDescent="0.2">
      <c r="D185" s="143"/>
    </row>
    <row r="186" spans="1:33" x14ac:dyDescent="0.2">
      <c r="D186" s="143"/>
    </row>
    <row r="187" spans="1:33" x14ac:dyDescent="0.2">
      <c r="D187" s="143"/>
    </row>
    <row r="188" spans="1:33" x14ac:dyDescent="0.2">
      <c r="D188" s="143"/>
    </row>
    <row r="189" spans="1:33" x14ac:dyDescent="0.2">
      <c r="D189" s="143"/>
    </row>
    <row r="190" spans="1:33" x14ac:dyDescent="0.2">
      <c r="D190" s="143"/>
    </row>
    <row r="191" spans="1:33" x14ac:dyDescent="0.2">
      <c r="D191" s="143"/>
    </row>
    <row r="192" spans="1:33"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3I28iwvWZFpKvM5KX2xBPNgvpbK4UD7pBEN8oVsHTT4NfKjBUupi8yQ2Q535Cn8kJTAt6PtYmUIdWKFJYuwlg==" saltValue="7H7sfS+xFwJ8sxxJfjw3Fw==" spinCount="100000" sheet="1"/>
  <mergeCells count="31">
    <mergeCell ref="C33:G33"/>
    <mergeCell ref="A1:G1"/>
    <mergeCell ref="C2:G2"/>
    <mergeCell ref="C3:G3"/>
    <mergeCell ref="C4:G4"/>
    <mergeCell ref="C10:G10"/>
    <mergeCell ref="C13:G13"/>
    <mergeCell ref="C16:G16"/>
    <mergeCell ref="C17:G17"/>
    <mergeCell ref="C22:G22"/>
    <mergeCell ref="C28:G28"/>
    <mergeCell ref="C31:G31"/>
    <mergeCell ref="C103:G103"/>
    <mergeCell ref="C37:G37"/>
    <mergeCell ref="C45:G45"/>
    <mergeCell ref="C69:G69"/>
    <mergeCell ref="C76:G76"/>
    <mergeCell ref="C79:G79"/>
    <mergeCell ref="C87:G87"/>
    <mergeCell ref="C90:G90"/>
    <mergeCell ref="C93:G93"/>
    <mergeCell ref="C98:G98"/>
    <mergeCell ref="C99:G99"/>
    <mergeCell ref="C100:G100"/>
    <mergeCell ref="C152:G152"/>
    <mergeCell ref="C118:G118"/>
    <mergeCell ref="C122:G122"/>
    <mergeCell ref="C125:G125"/>
    <mergeCell ref="C129:G129"/>
    <mergeCell ref="C137:G137"/>
    <mergeCell ref="C144:G14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125</v>
      </c>
      <c r="C3" s="264" t="s">
        <v>126</v>
      </c>
      <c r="D3" s="265"/>
      <c r="E3" s="265"/>
      <c r="F3" s="265"/>
      <c r="G3" s="266"/>
      <c r="AC3" s="90" t="s">
        <v>267</v>
      </c>
      <c r="AG3" t="s">
        <v>269</v>
      </c>
    </row>
    <row r="4" spans="1:60" ht="24.95" customHeight="1" x14ac:dyDescent="0.2">
      <c r="A4" s="145" t="s">
        <v>9</v>
      </c>
      <c r="B4" s="146" t="s">
        <v>127</v>
      </c>
      <c r="C4" s="267" t="s">
        <v>128</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223</v>
      </c>
      <c r="C8" s="186" t="s">
        <v>185</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ht="22.5" outlineLevel="1" x14ac:dyDescent="0.2">
      <c r="A9" s="171">
        <v>1</v>
      </c>
      <c r="B9" s="172" t="s">
        <v>867</v>
      </c>
      <c r="C9" s="188" t="s">
        <v>1076</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869</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870</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224</v>
      </c>
      <c r="C11" s="186" t="s">
        <v>187</v>
      </c>
      <c r="D11" s="167"/>
      <c r="E11" s="168"/>
      <c r="F11" s="169"/>
      <c r="G11" s="169">
        <f>SUMIF(AG12:AG25,"&lt;&gt;NOR",G12:G25)</f>
        <v>0</v>
      </c>
      <c r="H11" s="169"/>
      <c r="I11" s="169">
        <f>SUM(I12:I25)</f>
        <v>0</v>
      </c>
      <c r="J11" s="169"/>
      <c r="K11" s="169">
        <f>SUM(K12:K25)</f>
        <v>0</v>
      </c>
      <c r="L11" s="169"/>
      <c r="M11" s="169">
        <f>SUM(M12:M25)</f>
        <v>0</v>
      </c>
      <c r="N11" s="169"/>
      <c r="O11" s="169">
        <f>SUM(O12:O25)</f>
        <v>0</v>
      </c>
      <c r="P11" s="169"/>
      <c r="Q11" s="169">
        <f>SUM(Q12:Q25)</f>
        <v>0</v>
      </c>
      <c r="R11" s="169"/>
      <c r="S11" s="169"/>
      <c r="T11" s="170"/>
      <c r="U11" s="164"/>
      <c r="V11" s="164">
        <f>SUM(V12:V25)</f>
        <v>0</v>
      </c>
      <c r="W11" s="164"/>
      <c r="AG11" t="s">
        <v>292</v>
      </c>
    </row>
    <row r="12" spans="1:60" outlineLevel="1" x14ac:dyDescent="0.2">
      <c r="A12" s="178">
        <v>2</v>
      </c>
      <c r="B12" s="179" t="s">
        <v>871</v>
      </c>
      <c r="C12" s="187" t="s">
        <v>872</v>
      </c>
      <c r="D12" s="180" t="s">
        <v>332</v>
      </c>
      <c r="E12" s="181">
        <v>15</v>
      </c>
      <c r="F12" s="182"/>
      <c r="G12" s="183">
        <f t="shared" ref="G12:G25" si="0">ROUND(E12*F12,2)</f>
        <v>0</v>
      </c>
      <c r="H12" s="182"/>
      <c r="I12" s="183">
        <f t="shared" ref="I12:I25" si="1">ROUND(E12*H12,2)</f>
        <v>0</v>
      </c>
      <c r="J12" s="182"/>
      <c r="K12" s="183">
        <f t="shared" ref="K12:K25" si="2">ROUND(E12*J12,2)</f>
        <v>0</v>
      </c>
      <c r="L12" s="183">
        <v>15</v>
      </c>
      <c r="M12" s="183">
        <f t="shared" ref="M12:M25" si="3">G12*(1+L12/100)</f>
        <v>0</v>
      </c>
      <c r="N12" s="183">
        <v>0</v>
      </c>
      <c r="O12" s="183">
        <f t="shared" ref="O12:O25" si="4">ROUND(E12*N12,2)</f>
        <v>0</v>
      </c>
      <c r="P12" s="183">
        <v>0</v>
      </c>
      <c r="Q12" s="183">
        <f t="shared" ref="Q12:Q25" si="5">ROUND(E12*P12,2)</f>
        <v>0</v>
      </c>
      <c r="R12" s="183"/>
      <c r="S12" s="183" t="s">
        <v>311</v>
      </c>
      <c r="T12" s="184" t="s">
        <v>297</v>
      </c>
      <c r="U12" s="162">
        <v>0</v>
      </c>
      <c r="V12" s="162">
        <f t="shared" ref="V12:V25" si="6">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28</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23</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882</v>
      </c>
      <c r="D17" s="180" t="s">
        <v>310</v>
      </c>
      <c r="E17" s="181">
        <v>2</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884</v>
      </c>
      <c r="D18" s="180" t="s">
        <v>310</v>
      </c>
      <c r="E18" s="181">
        <v>1</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886</v>
      </c>
      <c r="D19" s="180" t="s">
        <v>310</v>
      </c>
      <c r="E19" s="181">
        <v>3</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888</v>
      </c>
      <c r="D20" s="180" t="s">
        <v>310</v>
      </c>
      <c r="E20" s="181">
        <v>2</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11</v>
      </c>
      <c r="B21" s="179" t="s">
        <v>889</v>
      </c>
      <c r="C21" s="187" t="s">
        <v>890</v>
      </c>
      <c r="D21" s="180" t="s">
        <v>310</v>
      </c>
      <c r="E21" s="181">
        <v>3</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12</v>
      </c>
      <c r="B22" s="179" t="s">
        <v>891</v>
      </c>
      <c r="C22" s="187" t="s">
        <v>892</v>
      </c>
      <c r="D22" s="180" t="s">
        <v>332</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13</v>
      </c>
      <c r="B23" s="179" t="s">
        <v>893</v>
      </c>
      <c r="C23" s="187" t="s">
        <v>894</v>
      </c>
      <c r="D23" s="180" t="s">
        <v>310</v>
      </c>
      <c r="E23" s="181">
        <v>8</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14</v>
      </c>
      <c r="B24" s="179" t="s">
        <v>895</v>
      </c>
      <c r="C24" s="187" t="s">
        <v>896</v>
      </c>
      <c r="D24" s="180" t="s">
        <v>310</v>
      </c>
      <c r="E24" s="181">
        <v>2</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15</v>
      </c>
      <c r="B25" s="179" t="s">
        <v>897</v>
      </c>
      <c r="C25" s="187" t="s">
        <v>898</v>
      </c>
      <c r="D25" s="180" t="s">
        <v>310</v>
      </c>
      <c r="E25" s="181">
        <v>8</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225</v>
      </c>
      <c r="C26" s="186" t="s">
        <v>191</v>
      </c>
      <c r="D26" s="167"/>
      <c r="E26" s="168"/>
      <c r="F26" s="169"/>
      <c r="G26" s="169">
        <f>SUMIF(AG27:AG29,"&lt;&gt;NOR",G27:G29)</f>
        <v>0</v>
      </c>
      <c r="H26" s="169"/>
      <c r="I26" s="169">
        <f>SUM(I27:I29)</f>
        <v>0</v>
      </c>
      <c r="J26" s="169"/>
      <c r="K26" s="169">
        <f>SUM(K27:K29)</f>
        <v>0</v>
      </c>
      <c r="L26" s="169"/>
      <c r="M26" s="169">
        <f>SUM(M27:M29)</f>
        <v>0</v>
      </c>
      <c r="N26" s="169"/>
      <c r="O26" s="169">
        <f>SUM(O27:O29)</f>
        <v>0</v>
      </c>
      <c r="P26" s="169"/>
      <c r="Q26" s="169">
        <f>SUM(Q27:Q29)</f>
        <v>0</v>
      </c>
      <c r="R26" s="169"/>
      <c r="S26" s="169"/>
      <c r="T26" s="170"/>
      <c r="U26" s="164"/>
      <c r="V26" s="164">
        <f>SUM(V27:V29)</f>
        <v>0</v>
      </c>
      <c r="W26" s="164"/>
      <c r="AG26" t="s">
        <v>292</v>
      </c>
    </row>
    <row r="27" spans="1:60" outlineLevel="1" x14ac:dyDescent="0.2">
      <c r="A27" s="178">
        <v>16</v>
      </c>
      <c r="B27" s="179" t="s">
        <v>899</v>
      </c>
      <c r="C27" s="187" t="s">
        <v>900</v>
      </c>
      <c r="D27" s="180" t="s">
        <v>310</v>
      </c>
      <c r="E27" s="181">
        <v>1</v>
      </c>
      <c r="F27" s="182"/>
      <c r="G27" s="183">
        <f>ROUND(E27*F27,2)</f>
        <v>0</v>
      </c>
      <c r="H27" s="182"/>
      <c r="I27" s="183">
        <f>ROUND(E27*H27,2)</f>
        <v>0</v>
      </c>
      <c r="J27" s="182"/>
      <c r="K27" s="183">
        <f>ROUND(E27*J27,2)</f>
        <v>0</v>
      </c>
      <c r="L27" s="183">
        <v>15</v>
      </c>
      <c r="M27" s="183">
        <f>G27*(1+L27/100)</f>
        <v>0</v>
      </c>
      <c r="N27" s="183">
        <v>0</v>
      </c>
      <c r="O27" s="183">
        <f>ROUND(E27*N27,2)</f>
        <v>0</v>
      </c>
      <c r="P27" s="183">
        <v>0</v>
      </c>
      <c r="Q27" s="183">
        <f>ROUND(E27*P27,2)</f>
        <v>0</v>
      </c>
      <c r="R27" s="183"/>
      <c r="S27" s="183" t="s">
        <v>311</v>
      </c>
      <c r="T27" s="184" t="s">
        <v>297</v>
      </c>
      <c r="U27" s="162">
        <v>0</v>
      </c>
      <c r="V27" s="162">
        <f>ROUND(E27*U27,2)</f>
        <v>0</v>
      </c>
      <c r="W27" s="162"/>
      <c r="X27" s="152"/>
      <c r="Y27" s="152"/>
      <c r="Z27" s="152"/>
      <c r="AA27" s="152"/>
      <c r="AB27" s="152"/>
      <c r="AC27" s="152"/>
      <c r="AD27" s="152"/>
      <c r="AE27" s="152"/>
      <c r="AF27" s="152"/>
      <c r="AG27" s="152" t="s">
        <v>901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17</v>
      </c>
      <c r="B28" s="172" t="s">
        <v>902</v>
      </c>
      <c r="C28" s="188" t="s">
        <v>1077</v>
      </c>
      <c r="D28" s="173" t="s">
        <v>310</v>
      </c>
      <c r="E28" s="174">
        <v>1</v>
      </c>
      <c r="F28" s="175"/>
      <c r="G28" s="176">
        <f>ROUND(E28*F28,2)</f>
        <v>0</v>
      </c>
      <c r="H28" s="175"/>
      <c r="I28" s="176">
        <f>ROUND(E28*H28,2)</f>
        <v>0</v>
      </c>
      <c r="J28" s="175"/>
      <c r="K28" s="176">
        <f>ROUND(E28*J28,2)</f>
        <v>0</v>
      </c>
      <c r="L28" s="176">
        <v>15</v>
      </c>
      <c r="M28" s="176">
        <f>G28*(1+L28/100)</f>
        <v>0</v>
      </c>
      <c r="N28" s="176">
        <v>0</v>
      </c>
      <c r="O28" s="176">
        <f>ROUND(E28*N28,2)</f>
        <v>0</v>
      </c>
      <c r="P28" s="176">
        <v>0</v>
      </c>
      <c r="Q28" s="176">
        <f>ROUND(E28*P28,2)</f>
        <v>0</v>
      </c>
      <c r="R28" s="176"/>
      <c r="S28" s="176" t="s">
        <v>311</v>
      </c>
      <c r="T28" s="177"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72" t="s">
        <v>904</v>
      </c>
      <c r="D29" s="273"/>
      <c r="E29" s="273"/>
      <c r="F29" s="273"/>
      <c r="G29" s="273"/>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329</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5"/>
      <c r="B30" s="6"/>
      <c r="C30" s="189"/>
      <c r="D30" s="8"/>
      <c r="E30" s="5"/>
      <c r="F30" s="5"/>
      <c r="G30" s="5"/>
      <c r="H30" s="5"/>
      <c r="I30" s="5"/>
      <c r="J30" s="5"/>
      <c r="K30" s="5"/>
      <c r="L30" s="5"/>
      <c r="M30" s="5"/>
      <c r="N30" s="5"/>
      <c r="O30" s="5"/>
      <c r="P30" s="5"/>
      <c r="Q30" s="5"/>
      <c r="R30" s="5"/>
      <c r="S30" s="5"/>
      <c r="T30" s="5"/>
      <c r="U30" s="5"/>
      <c r="V30" s="5"/>
      <c r="W30" s="5"/>
      <c r="AE30">
        <v>15</v>
      </c>
      <c r="AF30">
        <v>21</v>
      </c>
    </row>
    <row r="31" spans="1:60" x14ac:dyDescent="0.2">
      <c r="A31" s="155"/>
      <c r="B31" s="156" t="s">
        <v>29</v>
      </c>
      <c r="C31" s="190"/>
      <c r="D31" s="157"/>
      <c r="E31" s="158"/>
      <c r="F31" s="158"/>
      <c r="G31" s="185">
        <f>G8+G11+G26</f>
        <v>0</v>
      </c>
      <c r="H31" s="5"/>
      <c r="I31" s="5"/>
      <c r="J31" s="5"/>
      <c r="K31" s="5"/>
      <c r="L31" s="5"/>
      <c r="M31" s="5"/>
      <c r="N31" s="5"/>
      <c r="O31" s="5"/>
      <c r="P31" s="5"/>
      <c r="Q31" s="5"/>
      <c r="R31" s="5"/>
      <c r="S31" s="5"/>
      <c r="T31" s="5"/>
      <c r="U31" s="5"/>
      <c r="V31" s="5"/>
      <c r="W31" s="5"/>
      <c r="AE31">
        <f>SUMIF(L7:L29,AE30,G7:G29)</f>
        <v>0</v>
      </c>
      <c r="AF31">
        <f>SUMIF(L7:L29,AF30,G7:G29)</f>
        <v>0</v>
      </c>
      <c r="AG31" t="s">
        <v>319</v>
      </c>
    </row>
    <row r="32" spans="1:60" x14ac:dyDescent="0.2">
      <c r="C32" s="191"/>
      <c r="D32" s="143"/>
      <c r="AG32" t="s">
        <v>320</v>
      </c>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ALitwEbsdpXwHT+yhnPbJei8iaRakOBwGHAk0ivyt1vje+cuzEhYfVCHiJoN58w6DsC+JbEfOh1Upb6G+bEAJA==" saltValue="j4FXP5scIOjqIT0d/zNHFg==" spinCount="100000" sheet="1"/>
  <mergeCells count="6">
    <mergeCell ref="C29:G29"/>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129</v>
      </c>
      <c r="C3" s="264" t="s">
        <v>130</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SUMIF(AG9:AG32,"&lt;&gt;NOR",G9:G32)</f>
        <v>0</v>
      </c>
      <c r="H8" s="169"/>
      <c r="I8" s="169">
        <f>SUM(I9:I32)</f>
        <v>0</v>
      </c>
      <c r="J8" s="169"/>
      <c r="K8" s="169">
        <f>SUM(K9:K32)</f>
        <v>0</v>
      </c>
      <c r="L8" s="169"/>
      <c r="M8" s="169">
        <f>SUM(M9:M32)</f>
        <v>0</v>
      </c>
      <c r="N8" s="169"/>
      <c r="O8" s="169">
        <f>SUM(O9:O32)</f>
        <v>0.80000000000000016</v>
      </c>
      <c r="P8" s="169"/>
      <c r="Q8" s="169">
        <f>SUM(Q9:Q32)</f>
        <v>0</v>
      </c>
      <c r="R8" s="169"/>
      <c r="S8" s="169"/>
      <c r="T8" s="170"/>
      <c r="U8" s="164"/>
      <c r="V8" s="164">
        <f>SUM(V9:V32)</f>
        <v>33.26</v>
      </c>
      <c r="W8" s="164"/>
      <c r="AG8" t="s">
        <v>292</v>
      </c>
    </row>
    <row r="9" spans="1:60" ht="22.5" outlineLevel="1" x14ac:dyDescent="0.2">
      <c r="A9" s="171">
        <v>1</v>
      </c>
      <c r="B9" s="172" t="s">
        <v>673</v>
      </c>
      <c r="C9" s="188" t="s">
        <v>674</v>
      </c>
      <c r="D9" s="173" t="s">
        <v>675</v>
      </c>
      <c r="E9" s="174">
        <v>7.5000000000000011E-2</v>
      </c>
      <c r="F9" s="175"/>
      <c r="G9" s="176">
        <f>ROUND(E9*F9,2)</f>
        <v>0</v>
      </c>
      <c r="H9" s="175"/>
      <c r="I9" s="176">
        <f>ROUND(E9*H9,2)</f>
        <v>0</v>
      </c>
      <c r="J9" s="175"/>
      <c r="K9" s="176">
        <f>ROUND(E9*J9,2)</f>
        <v>0</v>
      </c>
      <c r="L9" s="176">
        <v>15</v>
      </c>
      <c r="M9" s="176">
        <f>G9*(1+L9/100)</f>
        <v>0</v>
      </c>
      <c r="N9" s="176">
        <v>0.76182000000000005</v>
      </c>
      <c r="O9" s="176">
        <f>ROUND(E9*N9,2)</f>
        <v>0.06</v>
      </c>
      <c r="P9" s="176">
        <v>0</v>
      </c>
      <c r="Q9" s="176">
        <f>ROUND(E9*P9,2)</f>
        <v>0</v>
      </c>
      <c r="R9" s="176" t="s">
        <v>676</v>
      </c>
      <c r="S9" s="176" t="s">
        <v>296</v>
      </c>
      <c r="T9" s="177" t="s">
        <v>296</v>
      </c>
      <c r="U9" s="162">
        <v>4.0388800000000007</v>
      </c>
      <c r="V9" s="162">
        <f>ROUND(E9*U9,2)</f>
        <v>0.3</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679</v>
      </c>
      <c r="D11" s="197"/>
      <c r="E11" s="198">
        <v>7.5000000000000011E-2</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33.75" outlineLevel="1" x14ac:dyDescent="0.2">
      <c r="A12" s="171">
        <v>2</v>
      </c>
      <c r="B12" s="172" t="s">
        <v>1078</v>
      </c>
      <c r="C12" s="188" t="s">
        <v>1079</v>
      </c>
      <c r="D12" s="173" t="s">
        <v>404</v>
      </c>
      <c r="E12" s="174">
        <v>2.5</v>
      </c>
      <c r="F12" s="175"/>
      <c r="G12" s="176">
        <f>ROUND(E12*F12,2)</f>
        <v>0</v>
      </c>
      <c r="H12" s="175"/>
      <c r="I12" s="176">
        <f>ROUND(E12*H12,2)</f>
        <v>0</v>
      </c>
      <c r="J12" s="175"/>
      <c r="K12" s="176">
        <f>ROUND(E12*J12,2)</f>
        <v>0</v>
      </c>
      <c r="L12" s="176">
        <v>15</v>
      </c>
      <c r="M12" s="176">
        <f>G12*(1+L12/100)</f>
        <v>0</v>
      </c>
      <c r="N12" s="176">
        <v>2.8570000000000002E-2</v>
      </c>
      <c r="O12" s="176">
        <f>ROUND(E12*N12,2)</f>
        <v>7.0000000000000007E-2</v>
      </c>
      <c r="P12" s="176">
        <v>0</v>
      </c>
      <c r="Q12" s="176">
        <f>ROUND(E12*P12,2)</f>
        <v>0</v>
      </c>
      <c r="R12" s="176" t="s">
        <v>686</v>
      </c>
      <c r="S12" s="176" t="s">
        <v>296</v>
      </c>
      <c r="T12" s="177" t="s">
        <v>296</v>
      </c>
      <c r="U12" s="162">
        <v>1.2250000000000001</v>
      </c>
      <c r="V12" s="162">
        <f>ROUND(E12*U12,2)</f>
        <v>3.06</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59"/>
      <c r="B13" s="160"/>
      <c r="C13" s="274" t="s">
        <v>1080</v>
      </c>
      <c r="D13" s="275"/>
      <c r="E13" s="275"/>
      <c r="F13" s="275"/>
      <c r="G13" s="275"/>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678</v>
      </c>
      <c r="AH13" s="152"/>
      <c r="AI13" s="152"/>
      <c r="AJ13" s="152"/>
      <c r="AK13" s="152"/>
      <c r="AL13" s="152"/>
      <c r="AM13" s="152"/>
      <c r="AN13" s="152"/>
      <c r="AO13" s="152"/>
      <c r="AP13" s="152"/>
      <c r="AQ13" s="152"/>
      <c r="AR13" s="152"/>
      <c r="AS13" s="152"/>
      <c r="AT13" s="152"/>
      <c r="AU13" s="152"/>
      <c r="AV13" s="152"/>
      <c r="AW13" s="152"/>
      <c r="AX13" s="152"/>
      <c r="AY13" s="152"/>
      <c r="AZ13" s="152"/>
      <c r="BA13" s="195" t="str">
        <f>C13</f>
        <v>zřízení nosné konstrukce příčky, vložení tepelné izolace tl. do 5 cm, montáž desek, tmelení spár Q2 a úprava rohů. Včetně dodávek materiálu.</v>
      </c>
      <c r="BB13" s="152"/>
      <c r="BC13" s="152"/>
      <c r="BD13" s="152"/>
      <c r="BE13" s="152"/>
      <c r="BF13" s="152"/>
      <c r="BG13" s="152"/>
      <c r="BH13" s="152"/>
    </row>
    <row r="14" spans="1:60" outlineLevel="1" x14ac:dyDescent="0.2">
      <c r="A14" s="159"/>
      <c r="B14" s="160"/>
      <c r="C14" s="204" t="s">
        <v>1081</v>
      </c>
      <c r="D14" s="197"/>
      <c r="E14" s="198">
        <v>2.5</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33.75" outlineLevel="1" x14ac:dyDescent="0.2">
      <c r="A15" s="171">
        <v>3</v>
      </c>
      <c r="B15" s="172" t="s">
        <v>1082</v>
      </c>
      <c r="C15" s="188" t="s">
        <v>1083</v>
      </c>
      <c r="D15" s="173" t="s">
        <v>404</v>
      </c>
      <c r="E15" s="174">
        <v>5.8500000000000005</v>
      </c>
      <c r="F15" s="175"/>
      <c r="G15" s="176">
        <f>ROUND(E15*F15,2)</f>
        <v>0</v>
      </c>
      <c r="H15" s="175"/>
      <c r="I15" s="176">
        <f>ROUND(E15*H15,2)</f>
        <v>0</v>
      </c>
      <c r="J15" s="175"/>
      <c r="K15" s="176">
        <f>ROUND(E15*J15,2)</f>
        <v>0</v>
      </c>
      <c r="L15" s="176">
        <v>15</v>
      </c>
      <c r="M15" s="176">
        <f>G15*(1+L15/100)</f>
        <v>0</v>
      </c>
      <c r="N15" s="176">
        <v>5.1010000000000007E-2</v>
      </c>
      <c r="O15" s="176">
        <f>ROUND(E15*N15,2)</f>
        <v>0.3</v>
      </c>
      <c r="P15" s="176">
        <v>0</v>
      </c>
      <c r="Q15" s="176">
        <f>ROUND(E15*P15,2)</f>
        <v>0</v>
      </c>
      <c r="R15" s="176" t="s">
        <v>686</v>
      </c>
      <c r="S15" s="176" t="s">
        <v>296</v>
      </c>
      <c r="T15" s="177" t="s">
        <v>296</v>
      </c>
      <c r="U15" s="162">
        <v>1.9810000000000001</v>
      </c>
      <c r="V15" s="162">
        <f>ROUND(E15*U15,2)</f>
        <v>11.59</v>
      </c>
      <c r="W15" s="162"/>
      <c r="X15" s="152"/>
      <c r="Y15" s="152"/>
      <c r="Z15" s="152"/>
      <c r="AA15" s="152"/>
      <c r="AB15" s="152"/>
      <c r="AC15" s="152"/>
      <c r="AD15" s="152"/>
      <c r="AE15" s="152"/>
      <c r="AF15" s="152"/>
      <c r="AG15" s="152" t="s">
        <v>324</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59"/>
      <c r="B16" s="160"/>
      <c r="C16" s="274" t="s">
        <v>1080</v>
      </c>
      <c r="D16" s="275"/>
      <c r="E16" s="275"/>
      <c r="F16" s="275"/>
      <c r="G16" s="275"/>
      <c r="H16" s="162"/>
      <c r="I16" s="162"/>
      <c r="J16" s="162"/>
      <c r="K16" s="162"/>
      <c r="L16" s="162"/>
      <c r="M16" s="162"/>
      <c r="N16" s="162"/>
      <c r="O16" s="162"/>
      <c r="P16" s="162"/>
      <c r="Q16" s="162"/>
      <c r="R16" s="162"/>
      <c r="S16" s="162"/>
      <c r="T16" s="162"/>
      <c r="U16" s="162"/>
      <c r="V16" s="162"/>
      <c r="W16" s="162"/>
      <c r="X16" s="152"/>
      <c r="Y16" s="152"/>
      <c r="Z16" s="152"/>
      <c r="AA16" s="152"/>
      <c r="AB16" s="152"/>
      <c r="AC16" s="152"/>
      <c r="AD16" s="152"/>
      <c r="AE16" s="152"/>
      <c r="AF16" s="152"/>
      <c r="AG16" s="152" t="s">
        <v>678</v>
      </c>
      <c r="AH16" s="152"/>
      <c r="AI16" s="152"/>
      <c r="AJ16" s="152"/>
      <c r="AK16" s="152"/>
      <c r="AL16" s="152"/>
      <c r="AM16" s="152"/>
      <c r="AN16" s="152"/>
      <c r="AO16" s="152"/>
      <c r="AP16" s="152"/>
      <c r="AQ16" s="152"/>
      <c r="AR16" s="152"/>
      <c r="AS16" s="152"/>
      <c r="AT16" s="152"/>
      <c r="AU16" s="152"/>
      <c r="AV16" s="152"/>
      <c r="AW16" s="152"/>
      <c r="AX16" s="152"/>
      <c r="AY16" s="152"/>
      <c r="AZ16" s="152"/>
      <c r="BA16" s="195" t="str">
        <f>C16</f>
        <v>zřízení nosné konstrukce příčky, vložení tepelné izolace tl. do 5 cm, montáž desek, tmelení spár Q2 a úprava rohů. Včetně dodávek materiálu.</v>
      </c>
      <c r="BB16" s="152"/>
      <c r="BC16" s="152"/>
      <c r="BD16" s="152"/>
      <c r="BE16" s="152"/>
      <c r="BF16" s="152"/>
      <c r="BG16" s="152"/>
      <c r="BH16" s="152"/>
    </row>
    <row r="17" spans="1:60" outlineLevel="1" x14ac:dyDescent="0.2">
      <c r="A17" s="159"/>
      <c r="B17" s="160"/>
      <c r="C17" s="204" t="s">
        <v>1084</v>
      </c>
      <c r="D17" s="197"/>
      <c r="E17" s="198">
        <v>5.8500000000000005</v>
      </c>
      <c r="F17" s="162"/>
      <c r="G17" s="162"/>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680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1">
        <v>4</v>
      </c>
      <c r="B18" s="172" t="s">
        <v>684</v>
      </c>
      <c r="C18" s="188" t="s">
        <v>685</v>
      </c>
      <c r="D18" s="173" t="s">
        <v>404</v>
      </c>
      <c r="E18" s="174">
        <v>1.6897500000000001</v>
      </c>
      <c r="F18" s="175"/>
      <c r="G18" s="176">
        <f>ROUND(E18*F18,2)</f>
        <v>0</v>
      </c>
      <c r="H18" s="175"/>
      <c r="I18" s="176">
        <f>ROUND(E18*H18,2)</f>
        <v>0</v>
      </c>
      <c r="J18" s="175"/>
      <c r="K18" s="176">
        <f>ROUND(E18*J18,2)</f>
        <v>0</v>
      </c>
      <c r="L18" s="176">
        <v>15</v>
      </c>
      <c r="M18" s="176">
        <f>G18*(1+L18/100)</f>
        <v>0</v>
      </c>
      <c r="N18" s="176">
        <v>7.4710000000000013E-2</v>
      </c>
      <c r="O18" s="176">
        <f>ROUND(E18*N18,2)</f>
        <v>0.13</v>
      </c>
      <c r="P18" s="176">
        <v>0</v>
      </c>
      <c r="Q18" s="176">
        <f>ROUND(E18*P18,2)</f>
        <v>0</v>
      </c>
      <c r="R18" s="176" t="s">
        <v>686</v>
      </c>
      <c r="S18" s="176" t="s">
        <v>296</v>
      </c>
      <c r="T18" s="177" t="s">
        <v>296</v>
      </c>
      <c r="U18" s="162">
        <v>0.52915000000000001</v>
      </c>
      <c r="V18" s="162">
        <f>ROUND(E18*U18,2)</f>
        <v>0.89</v>
      </c>
      <c r="W18" s="162"/>
      <c r="X18" s="152"/>
      <c r="Y18" s="152"/>
      <c r="Z18" s="152"/>
      <c r="AA18" s="152"/>
      <c r="AB18" s="152"/>
      <c r="AC18" s="152"/>
      <c r="AD18" s="152"/>
      <c r="AE18" s="152"/>
      <c r="AF18" s="152"/>
      <c r="AG18" s="152" t="s">
        <v>324</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74" t="s">
        <v>687</v>
      </c>
      <c r="D19" s="275"/>
      <c r="E19" s="275"/>
      <c r="F19" s="275"/>
      <c r="G19" s="275"/>
      <c r="H19" s="162"/>
      <c r="I19" s="162"/>
      <c r="J19" s="162"/>
      <c r="K19" s="162"/>
      <c r="L19" s="162"/>
      <c r="M19" s="162"/>
      <c r="N19" s="162"/>
      <c r="O19" s="162"/>
      <c r="P19" s="162"/>
      <c r="Q19" s="162"/>
      <c r="R19" s="162"/>
      <c r="S19" s="162"/>
      <c r="T19" s="162"/>
      <c r="U19" s="162"/>
      <c r="V19" s="162"/>
      <c r="W19" s="162"/>
      <c r="X19" s="152"/>
      <c r="Y19" s="152"/>
      <c r="Z19" s="152"/>
      <c r="AA19" s="152"/>
      <c r="AB19" s="152"/>
      <c r="AC19" s="152"/>
      <c r="AD19" s="152"/>
      <c r="AE19" s="152"/>
      <c r="AF19" s="152"/>
      <c r="AG19" s="152" t="s">
        <v>678</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70" t="s">
        <v>688</v>
      </c>
      <c r="D20" s="271"/>
      <c r="E20" s="271"/>
      <c r="F20" s="271"/>
      <c r="G20" s="271"/>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329</v>
      </c>
      <c r="AH20" s="152"/>
      <c r="AI20" s="152"/>
      <c r="AJ20" s="152"/>
      <c r="AK20" s="152"/>
      <c r="AL20" s="152"/>
      <c r="AM20" s="152"/>
      <c r="AN20" s="152"/>
      <c r="AO20" s="152"/>
      <c r="AP20" s="152"/>
      <c r="AQ20" s="152"/>
      <c r="AR20" s="152"/>
      <c r="AS20" s="152"/>
      <c r="AT20" s="152"/>
      <c r="AU20" s="152"/>
      <c r="AV20" s="152"/>
      <c r="AW20" s="152"/>
      <c r="AX20" s="152"/>
      <c r="AY20" s="152"/>
      <c r="AZ20" s="152"/>
      <c r="BA20" s="195" t="str">
        <f>C20</f>
        <v>Vyzdění sprchového koutu z plynosilikátu tl. 100 mm; kotveno přes nerez pásky v každé 2.vrstvě ke stěně; výška 2250 mm</v>
      </c>
      <c r="BB20" s="152"/>
      <c r="BC20" s="152"/>
      <c r="BD20" s="152"/>
      <c r="BE20" s="152"/>
      <c r="BF20" s="152"/>
      <c r="BG20" s="152"/>
      <c r="BH20" s="152"/>
    </row>
    <row r="21" spans="1:60" outlineLevel="1" x14ac:dyDescent="0.2">
      <c r="A21" s="159"/>
      <c r="B21" s="160"/>
      <c r="C21" s="204" t="s">
        <v>1085</v>
      </c>
      <c r="D21" s="197"/>
      <c r="E21" s="198">
        <v>1.6897500000000001</v>
      </c>
      <c r="F21" s="162"/>
      <c r="G21" s="162"/>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680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33.75" outlineLevel="1" x14ac:dyDescent="0.2">
      <c r="A22" s="171">
        <v>5</v>
      </c>
      <c r="B22" s="172" t="s">
        <v>1086</v>
      </c>
      <c r="C22" s="188" t="s">
        <v>1087</v>
      </c>
      <c r="D22" s="173" t="s">
        <v>332</v>
      </c>
      <c r="E22" s="174">
        <v>5</v>
      </c>
      <c r="F22" s="175"/>
      <c r="G22" s="176">
        <f>ROUND(E22*F22,2)</f>
        <v>0</v>
      </c>
      <c r="H22" s="175"/>
      <c r="I22" s="176">
        <f>ROUND(E22*H22,2)</f>
        <v>0</v>
      </c>
      <c r="J22" s="175"/>
      <c r="K22" s="176">
        <f>ROUND(E22*J22,2)</f>
        <v>0</v>
      </c>
      <c r="L22" s="176">
        <v>15</v>
      </c>
      <c r="M22" s="176">
        <f>G22*(1+L22/100)</f>
        <v>0</v>
      </c>
      <c r="N22" s="176">
        <v>1.306E-2</v>
      </c>
      <c r="O22" s="176">
        <f>ROUND(E22*N22,2)</f>
        <v>7.0000000000000007E-2</v>
      </c>
      <c r="P22" s="176">
        <v>0</v>
      </c>
      <c r="Q22" s="176">
        <f>ROUND(E22*P22,2)</f>
        <v>0</v>
      </c>
      <c r="R22" s="176" t="s">
        <v>686</v>
      </c>
      <c r="S22" s="176" t="s">
        <v>296</v>
      </c>
      <c r="T22" s="177" t="s">
        <v>296</v>
      </c>
      <c r="U22" s="162">
        <v>1.6580000000000001</v>
      </c>
      <c r="V22" s="162">
        <f>ROUND(E22*U22,2)</f>
        <v>8.2899999999999991</v>
      </c>
      <c r="W22" s="162"/>
      <c r="X22" s="152"/>
      <c r="Y22" s="152"/>
      <c r="Z22" s="152"/>
      <c r="AA22" s="152"/>
      <c r="AB22" s="152"/>
      <c r="AC22" s="152"/>
      <c r="AD22" s="152"/>
      <c r="AE22" s="152"/>
      <c r="AF22" s="152"/>
      <c r="AG22" s="152" t="s">
        <v>324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04" t="s">
        <v>1088</v>
      </c>
      <c r="D23" s="197"/>
      <c r="E23" s="198">
        <v>5</v>
      </c>
      <c r="F23" s="162"/>
      <c r="G23" s="162"/>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680</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71">
        <v>6</v>
      </c>
      <c r="B24" s="172" t="s">
        <v>1089</v>
      </c>
      <c r="C24" s="188" t="s">
        <v>1090</v>
      </c>
      <c r="D24" s="173" t="s">
        <v>404</v>
      </c>
      <c r="E24" s="174">
        <v>2.375</v>
      </c>
      <c r="F24" s="175"/>
      <c r="G24" s="176">
        <f>ROUND(E24*F24,2)</f>
        <v>0</v>
      </c>
      <c r="H24" s="175"/>
      <c r="I24" s="176">
        <f>ROUND(E24*H24,2)</f>
        <v>0</v>
      </c>
      <c r="J24" s="175"/>
      <c r="K24" s="176">
        <f>ROUND(E24*J24,2)</f>
        <v>0</v>
      </c>
      <c r="L24" s="176">
        <v>15</v>
      </c>
      <c r="M24" s="176">
        <f>G24*(1+L24/100)</f>
        <v>0</v>
      </c>
      <c r="N24" s="176">
        <v>5.713E-2</v>
      </c>
      <c r="O24" s="176">
        <f>ROUND(E24*N24,2)</f>
        <v>0.14000000000000001</v>
      </c>
      <c r="P24" s="176">
        <v>0</v>
      </c>
      <c r="Q24" s="176">
        <f>ROUND(E24*P24,2)</f>
        <v>0</v>
      </c>
      <c r="R24" s="176"/>
      <c r="S24" s="176" t="s">
        <v>311</v>
      </c>
      <c r="T24" s="177" t="s">
        <v>296</v>
      </c>
      <c r="U24" s="162">
        <v>2.0610000000000004</v>
      </c>
      <c r="V24" s="162">
        <f>ROUND(E24*U24,2)</f>
        <v>4.8899999999999997</v>
      </c>
      <c r="W24" s="162"/>
      <c r="X24" s="152"/>
      <c r="Y24" s="152"/>
      <c r="Z24" s="152"/>
      <c r="AA24" s="152"/>
      <c r="AB24" s="152"/>
      <c r="AC24" s="152"/>
      <c r="AD24" s="152"/>
      <c r="AE24" s="152"/>
      <c r="AF24" s="152"/>
      <c r="AG24" s="152" t="s">
        <v>324</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c r="B25" s="160"/>
      <c r="C25" s="204" t="s">
        <v>1091</v>
      </c>
      <c r="D25" s="197"/>
      <c r="E25" s="198">
        <v>2.375</v>
      </c>
      <c r="F25" s="162"/>
      <c r="G25" s="162"/>
      <c r="H25" s="162"/>
      <c r="I25" s="162"/>
      <c r="J25" s="162"/>
      <c r="K25" s="162"/>
      <c r="L25" s="162"/>
      <c r="M25" s="162"/>
      <c r="N25" s="162"/>
      <c r="O25" s="162"/>
      <c r="P25" s="162"/>
      <c r="Q25" s="162"/>
      <c r="R25" s="162"/>
      <c r="S25" s="162"/>
      <c r="T25" s="162"/>
      <c r="U25" s="162"/>
      <c r="V25" s="162"/>
      <c r="W25" s="162"/>
      <c r="X25" s="152"/>
      <c r="Y25" s="152"/>
      <c r="Z25" s="152"/>
      <c r="AA25" s="152"/>
      <c r="AB25" s="152"/>
      <c r="AC25" s="152"/>
      <c r="AD25" s="152"/>
      <c r="AE25" s="152"/>
      <c r="AF25" s="152"/>
      <c r="AG25" s="152" t="s">
        <v>680</v>
      </c>
      <c r="AH25" s="152">
        <v>0</v>
      </c>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71">
        <v>7</v>
      </c>
      <c r="B26" s="172" t="s">
        <v>690</v>
      </c>
      <c r="C26" s="188" t="s">
        <v>691</v>
      </c>
      <c r="D26" s="173" t="s">
        <v>366</v>
      </c>
      <c r="E26" s="174">
        <v>1</v>
      </c>
      <c r="F26" s="175"/>
      <c r="G26" s="176">
        <f>ROUND(E26*F26,2)</f>
        <v>0</v>
      </c>
      <c r="H26" s="175"/>
      <c r="I26" s="176">
        <f>ROUND(E26*H26,2)</f>
        <v>0</v>
      </c>
      <c r="J26" s="175"/>
      <c r="K26" s="176">
        <f>ROUND(E26*J26,2)</f>
        <v>0</v>
      </c>
      <c r="L26" s="176">
        <v>15</v>
      </c>
      <c r="M26" s="176">
        <f>G26*(1+L26/100)</f>
        <v>0</v>
      </c>
      <c r="N26" s="176">
        <v>1.7090000000000001E-2</v>
      </c>
      <c r="O26" s="176">
        <f>ROUND(E26*N26,2)</f>
        <v>0.02</v>
      </c>
      <c r="P26" s="176">
        <v>0</v>
      </c>
      <c r="Q26" s="176">
        <f>ROUND(E26*P26,2)</f>
        <v>0</v>
      </c>
      <c r="R26" s="176"/>
      <c r="S26" s="176" t="s">
        <v>311</v>
      </c>
      <c r="T26" s="177" t="s">
        <v>296</v>
      </c>
      <c r="U26" s="162">
        <v>1.29</v>
      </c>
      <c r="V26" s="162">
        <f>ROUND(E26*U26,2)</f>
        <v>1.29</v>
      </c>
      <c r="W26" s="162"/>
      <c r="X26" s="152"/>
      <c r="Y26" s="152"/>
      <c r="Z26" s="152"/>
      <c r="AA26" s="152"/>
      <c r="AB26" s="152"/>
      <c r="AC26" s="152"/>
      <c r="AD26" s="152"/>
      <c r="AE26" s="152"/>
      <c r="AF26" s="152"/>
      <c r="AG26" s="152" t="s">
        <v>324</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204" t="s">
        <v>692</v>
      </c>
      <c r="D27" s="197"/>
      <c r="E27" s="198">
        <v>1</v>
      </c>
      <c r="F27" s="162"/>
      <c r="G27" s="162"/>
      <c r="H27" s="162"/>
      <c r="I27" s="162"/>
      <c r="J27" s="162"/>
      <c r="K27" s="162"/>
      <c r="L27" s="162"/>
      <c r="M27" s="162"/>
      <c r="N27" s="162"/>
      <c r="O27" s="162"/>
      <c r="P27" s="162"/>
      <c r="Q27" s="162"/>
      <c r="R27" s="162"/>
      <c r="S27" s="162"/>
      <c r="T27" s="162"/>
      <c r="U27" s="162"/>
      <c r="V27" s="162"/>
      <c r="W27" s="162"/>
      <c r="X27" s="152"/>
      <c r="Y27" s="152"/>
      <c r="Z27" s="152"/>
      <c r="AA27" s="152"/>
      <c r="AB27" s="152"/>
      <c r="AC27" s="152"/>
      <c r="AD27" s="152"/>
      <c r="AE27" s="152"/>
      <c r="AF27" s="152"/>
      <c r="AG27" s="152" t="s">
        <v>680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8</v>
      </c>
      <c r="B28" s="172" t="s">
        <v>693</v>
      </c>
      <c r="C28" s="188" t="s">
        <v>694</v>
      </c>
      <c r="D28" s="173" t="s">
        <v>332</v>
      </c>
      <c r="E28" s="174">
        <v>13.25</v>
      </c>
      <c r="F28" s="175"/>
      <c r="G28" s="176">
        <f>ROUND(E28*F28,2)</f>
        <v>0</v>
      </c>
      <c r="H28" s="175"/>
      <c r="I28" s="176">
        <f>ROUND(E28*H28,2)</f>
        <v>0</v>
      </c>
      <c r="J28" s="175"/>
      <c r="K28" s="176">
        <f>ROUND(E28*J28,2)</f>
        <v>0</v>
      </c>
      <c r="L28" s="176">
        <v>15</v>
      </c>
      <c r="M28" s="176">
        <f>G28*(1+L28/100)</f>
        <v>0</v>
      </c>
      <c r="N28" s="176">
        <v>1.0200000000000001E-3</v>
      </c>
      <c r="O28" s="176">
        <f>ROUND(E28*N28,2)</f>
        <v>0.01</v>
      </c>
      <c r="P28" s="176">
        <v>0</v>
      </c>
      <c r="Q28" s="176">
        <f>ROUND(E28*P28,2)</f>
        <v>0</v>
      </c>
      <c r="R28" s="176"/>
      <c r="S28" s="176" t="s">
        <v>311</v>
      </c>
      <c r="T28" s="177" t="s">
        <v>297</v>
      </c>
      <c r="U28" s="162">
        <v>0.223</v>
      </c>
      <c r="V28" s="162">
        <f>ROUND(E28*U28,2)</f>
        <v>2.95</v>
      </c>
      <c r="W28" s="162"/>
      <c r="X28" s="152"/>
      <c r="Y28" s="152"/>
      <c r="Z28" s="152"/>
      <c r="AA28" s="152"/>
      <c r="AB28" s="152"/>
      <c r="AC28" s="152"/>
      <c r="AD28" s="152"/>
      <c r="AE28" s="152"/>
      <c r="AF28" s="152"/>
      <c r="AG28" s="152" t="s">
        <v>324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72" t="s">
        <v>695</v>
      </c>
      <c r="D29" s="273"/>
      <c r="E29" s="273"/>
      <c r="F29" s="273"/>
      <c r="G29" s="273"/>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329</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4" t="s">
        <v>696</v>
      </c>
      <c r="D30" s="197"/>
      <c r="E30" s="198">
        <v>2.25</v>
      </c>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v>0</v>
      </c>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04" t="s">
        <v>697</v>
      </c>
      <c r="D31" s="197"/>
      <c r="E31" s="198">
        <v>5</v>
      </c>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680</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4" t="s">
        <v>698</v>
      </c>
      <c r="D32" s="197"/>
      <c r="E32" s="198">
        <v>6</v>
      </c>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v>0</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x14ac:dyDescent="0.2">
      <c r="A33" s="165" t="s">
        <v>291</v>
      </c>
      <c r="B33" s="166" t="s">
        <v>230</v>
      </c>
      <c r="C33" s="186" t="s">
        <v>231</v>
      </c>
      <c r="D33" s="167"/>
      <c r="E33" s="168"/>
      <c r="F33" s="169"/>
      <c r="G33" s="169">
        <f>SUMIF(AG34:AG66,"&lt;&gt;NOR",G34:G66)</f>
        <v>0</v>
      </c>
      <c r="H33" s="169"/>
      <c r="I33" s="169">
        <f>SUM(I34:I66)</f>
        <v>0</v>
      </c>
      <c r="J33" s="169"/>
      <c r="K33" s="169">
        <f>SUM(K34:K66)</f>
        <v>0</v>
      </c>
      <c r="L33" s="169"/>
      <c r="M33" s="169">
        <f>SUM(M34:M66)</f>
        <v>0</v>
      </c>
      <c r="N33" s="169"/>
      <c r="O33" s="169">
        <f>SUM(O34:O66)</f>
        <v>0.26</v>
      </c>
      <c r="P33" s="169"/>
      <c r="Q33" s="169">
        <f>SUM(Q34:Q66)</f>
        <v>0</v>
      </c>
      <c r="R33" s="169"/>
      <c r="S33" s="169"/>
      <c r="T33" s="170"/>
      <c r="U33" s="164"/>
      <c r="V33" s="164">
        <f>SUM(V34:V66)</f>
        <v>10.879999999999999</v>
      </c>
      <c r="W33" s="164"/>
      <c r="AG33" t="s">
        <v>292</v>
      </c>
    </row>
    <row r="34" spans="1:60" outlineLevel="1" x14ac:dyDescent="0.2">
      <c r="A34" s="171">
        <v>9</v>
      </c>
      <c r="B34" s="172" t="s">
        <v>699</v>
      </c>
      <c r="C34" s="188" t="s">
        <v>700</v>
      </c>
      <c r="D34" s="173" t="s">
        <v>366</v>
      </c>
      <c r="E34" s="174">
        <v>12</v>
      </c>
      <c r="F34" s="175"/>
      <c r="G34" s="176">
        <f>ROUND(E34*F34,2)</f>
        <v>0</v>
      </c>
      <c r="H34" s="175"/>
      <c r="I34" s="176">
        <f>ROUND(E34*H34,2)</f>
        <v>0</v>
      </c>
      <c r="J34" s="175"/>
      <c r="K34" s="176">
        <f>ROUND(E34*J34,2)</f>
        <v>0</v>
      </c>
      <c r="L34" s="176">
        <v>15</v>
      </c>
      <c r="M34" s="176">
        <f>G34*(1+L34/100)</f>
        <v>0</v>
      </c>
      <c r="N34" s="176">
        <v>3.2000000000000002E-3</v>
      </c>
      <c r="O34" s="176">
        <f>ROUND(E34*N34,2)</f>
        <v>0.04</v>
      </c>
      <c r="P34" s="176">
        <v>0</v>
      </c>
      <c r="Q34" s="176">
        <f>ROUND(E34*P34,2)</f>
        <v>0</v>
      </c>
      <c r="R34" s="176" t="s">
        <v>676</v>
      </c>
      <c r="S34" s="176" t="s">
        <v>296</v>
      </c>
      <c r="T34" s="177" t="s">
        <v>296</v>
      </c>
      <c r="U34" s="162">
        <v>0.22498000000000001</v>
      </c>
      <c r="V34" s="162">
        <f>ROUND(E34*U34,2)</f>
        <v>2.7</v>
      </c>
      <c r="W34" s="162"/>
      <c r="X34" s="152"/>
      <c r="Y34" s="152"/>
      <c r="Z34" s="152"/>
      <c r="AA34" s="152"/>
      <c r="AB34" s="152"/>
      <c r="AC34" s="152"/>
      <c r="AD34" s="152"/>
      <c r="AE34" s="152"/>
      <c r="AF34" s="152"/>
      <c r="AG34" s="152" t="s">
        <v>324</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74" t="s">
        <v>701</v>
      </c>
      <c r="D35" s="275"/>
      <c r="E35" s="275"/>
      <c r="F35" s="275"/>
      <c r="G35" s="275"/>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678</v>
      </c>
      <c r="AH35" s="152"/>
      <c r="AI35" s="152"/>
      <c r="AJ35" s="152"/>
      <c r="AK35" s="152"/>
      <c r="AL35" s="152"/>
      <c r="AM35" s="152"/>
      <c r="AN35" s="152"/>
      <c r="AO35" s="152"/>
      <c r="AP35" s="152"/>
      <c r="AQ35" s="152"/>
      <c r="AR35" s="152"/>
      <c r="AS35" s="152"/>
      <c r="AT35" s="152"/>
      <c r="AU35" s="152"/>
      <c r="AV35" s="152"/>
      <c r="AW35" s="152"/>
      <c r="AX35" s="152"/>
      <c r="AY35" s="152"/>
      <c r="AZ35" s="152"/>
      <c r="BA35" s="195" t="str">
        <f>C35</f>
        <v>jakoukoliv maltou, z pomocného pracovního lešení o výšce podlahy do 1900 mm a pro zatížení do 1,5 kPa,</v>
      </c>
      <c r="BB35" s="152"/>
      <c r="BC35" s="152"/>
      <c r="BD35" s="152"/>
      <c r="BE35" s="152"/>
      <c r="BF35" s="152"/>
      <c r="BG35" s="152"/>
      <c r="BH35" s="152"/>
    </row>
    <row r="36" spans="1:60" outlineLevel="1" x14ac:dyDescent="0.2">
      <c r="A36" s="159"/>
      <c r="B36" s="160"/>
      <c r="C36" s="204" t="s">
        <v>702</v>
      </c>
      <c r="D36" s="197"/>
      <c r="E36" s="198">
        <v>12</v>
      </c>
      <c r="F36" s="162"/>
      <c r="G36" s="162"/>
      <c r="H36" s="162"/>
      <c r="I36" s="162"/>
      <c r="J36" s="162"/>
      <c r="K36" s="162"/>
      <c r="L36" s="162"/>
      <c r="M36" s="162"/>
      <c r="N36" s="162"/>
      <c r="O36" s="162"/>
      <c r="P36" s="162"/>
      <c r="Q36" s="162"/>
      <c r="R36" s="162"/>
      <c r="S36" s="162"/>
      <c r="T36" s="162"/>
      <c r="U36" s="162"/>
      <c r="V36" s="162"/>
      <c r="W36" s="162"/>
      <c r="X36" s="152"/>
      <c r="Y36" s="152"/>
      <c r="Z36" s="152"/>
      <c r="AA36" s="152"/>
      <c r="AB36" s="152"/>
      <c r="AC36" s="152"/>
      <c r="AD36" s="152"/>
      <c r="AE36" s="152"/>
      <c r="AF36" s="152"/>
      <c r="AG36" s="152" t="s">
        <v>680</v>
      </c>
      <c r="AH36" s="152">
        <v>0</v>
      </c>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71">
        <v>10</v>
      </c>
      <c r="B37" s="172" t="s">
        <v>703</v>
      </c>
      <c r="C37" s="188" t="s">
        <v>704</v>
      </c>
      <c r="D37" s="173" t="s">
        <v>366</v>
      </c>
      <c r="E37" s="174">
        <v>1</v>
      </c>
      <c r="F37" s="175"/>
      <c r="G37" s="176">
        <f>ROUND(E37*F37,2)</f>
        <v>0</v>
      </c>
      <c r="H37" s="175"/>
      <c r="I37" s="176">
        <f>ROUND(E37*H37,2)</f>
        <v>0</v>
      </c>
      <c r="J37" s="175"/>
      <c r="K37" s="176">
        <f>ROUND(E37*J37,2)</f>
        <v>0</v>
      </c>
      <c r="L37" s="176">
        <v>15</v>
      </c>
      <c r="M37" s="176">
        <f>G37*(1+L37/100)</f>
        <v>0</v>
      </c>
      <c r="N37" s="176">
        <v>3.5620000000000006E-2</v>
      </c>
      <c r="O37" s="176">
        <f>ROUND(E37*N37,2)</f>
        <v>0.04</v>
      </c>
      <c r="P37" s="176">
        <v>0</v>
      </c>
      <c r="Q37" s="176">
        <f>ROUND(E37*P37,2)</f>
        <v>0</v>
      </c>
      <c r="R37" s="176" t="s">
        <v>676</v>
      </c>
      <c r="S37" s="176" t="s">
        <v>296</v>
      </c>
      <c r="T37" s="177" t="s">
        <v>296</v>
      </c>
      <c r="U37" s="162">
        <v>0.8829300000000001</v>
      </c>
      <c r="V37" s="162">
        <f>ROUND(E37*U37,2)</f>
        <v>0.88</v>
      </c>
      <c r="W37" s="162"/>
      <c r="X37" s="152"/>
      <c r="Y37" s="152"/>
      <c r="Z37" s="152"/>
      <c r="AA37" s="152"/>
      <c r="AB37" s="152"/>
      <c r="AC37" s="152"/>
      <c r="AD37" s="152"/>
      <c r="AE37" s="152"/>
      <c r="AF37" s="152"/>
      <c r="AG37" s="152" t="s">
        <v>324</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59"/>
      <c r="B38" s="160"/>
      <c r="C38" s="274" t="s">
        <v>701</v>
      </c>
      <c r="D38" s="275"/>
      <c r="E38" s="275"/>
      <c r="F38" s="275"/>
      <c r="G38" s="275"/>
      <c r="H38" s="162"/>
      <c r="I38" s="162"/>
      <c r="J38" s="162"/>
      <c r="K38" s="162"/>
      <c r="L38" s="162"/>
      <c r="M38" s="162"/>
      <c r="N38" s="162"/>
      <c r="O38" s="162"/>
      <c r="P38" s="162"/>
      <c r="Q38" s="162"/>
      <c r="R38" s="162"/>
      <c r="S38" s="162"/>
      <c r="T38" s="162"/>
      <c r="U38" s="162"/>
      <c r="V38" s="162"/>
      <c r="W38" s="162"/>
      <c r="X38" s="152"/>
      <c r="Y38" s="152"/>
      <c r="Z38" s="152"/>
      <c r="AA38" s="152"/>
      <c r="AB38" s="152"/>
      <c r="AC38" s="152"/>
      <c r="AD38" s="152"/>
      <c r="AE38" s="152"/>
      <c r="AF38" s="152"/>
      <c r="AG38" s="152" t="s">
        <v>678</v>
      </c>
      <c r="AH38" s="152"/>
      <c r="AI38" s="152"/>
      <c r="AJ38" s="152"/>
      <c r="AK38" s="152"/>
      <c r="AL38" s="152"/>
      <c r="AM38" s="152"/>
      <c r="AN38" s="152"/>
      <c r="AO38" s="152"/>
      <c r="AP38" s="152"/>
      <c r="AQ38" s="152"/>
      <c r="AR38" s="152"/>
      <c r="AS38" s="152"/>
      <c r="AT38" s="152"/>
      <c r="AU38" s="152"/>
      <c r="AV38" s="152"/>
      <c r="AW38" s="152"/>
      <c r="AX38" s="152"/>
      <c r="AY38" s="152"/>
      <c r="AZ38" s="152"/>
      <c r="BA38" s="195" t="str">
        <f>C38</f>
        <v>jakoukoliv maltou, z pomocného pracovního lešení o výšce podlahy do 1900 mm a pro zatížení do 1,5 kPa,</v>
      </c>
      <c r="BB38" s="152"/>
      <c r="BC38" s="152"/>
      <c r="BD38" s="152"/>
      <c r="BE38" s="152"/>
      <c r="BF38" s="152"/>
      <c r="BG38" s="152"/>
      <c r="BH38" s="152"/>
    </row>
    <row r="39" spans="1:60" outlineLevel="1" x14ac:dyDescent="0.2">
      <c r="A39" s="159"/>
      <c r="B39" s="160"/>
      <c r="C39" s="204" t="s">
        <v>1045</v>
      </c>
      <c r="D39" s="197"/>
      <c r="E39" s="198">
        <v>1</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71">
        <v>11</v>
      </c>
      <c r="B40" s="172" t="s">
        <v>705</v>
      </c>
      <c r="C40" s="188" t="s">
        <v>706</v>
      </c>
      <c r="D40" s="173" t="s">
        <v>332</v>
      </c>
      <c r="E40" s="174">
        <v>18</v>
      </c>
      <c r="F40" s="175"/>
      <c r="G40" s="176">
        <f>ROUND(E40*F40,2)</f>
        <v>0</v>
      </c>
      <c r="H40" s="175"/>
      <c r="I40" s="176">
        <f>ROUND(E40*H40,2)</f>
        <v>0</v>
      </c>
      <c r="J40" s="175"/>
      <c r="K40" s="176">
        <f>ROUND(E40*J40,2)</f>
        <v>0</v>
      </c>
      <c r="L40" s="176">
        <v>15</v>
      </c>
      <c r="M40" s="176">
        <f>G40*(1+L40/100)</f>
        <v>0</v>
      </c>
      <c r="N40" s="176">
        <v>4.3300000000000005E-3</v>
      </c>
      <c r="O40" s="176">
        <f>ROUND(E40*N40,2)</f>
        <v>0.08</v>
      </c>
      <c r="P40" s="176">
        <v>0</v>
      </c>
      <c r="Q40" s="176">
        <f>ROUND(E40*P40,2)</f>
        <v>0</v>
      </c>
      <c r="R40" s="176" t="s">
        <v>676</v>
      </c>
      <c r="S40" s="176" t="s">
        <v>296</v>
      </c>
      <c r="T40" s="177" t="s">
        <v>296</v>
      </c>
      <c r="U40" s="162">
        <v>0.15200000000000002</v>
      </c>
      <c r="V40" s="162">
        <f>ROUND(E40*U40,2)</f>
        <v>2.74</v>
      </c>
      <c r="W40" s="162"/>
      <c r="X40" s="152"/>
      <c r="Y40" s="152"/>
      <c r="Z40" s="152"/>
      <c r="AA40" s="152"/>
      <c r="AB40" s="152"/>
      <c r="AC40" s="152"/>
      <c r="AD40" s="152"/>
      <c r="AE40" s="152"/>
      <c r="AF40" s="152"/>
      <c r="AG40" s="152" t="s">
        <v>324</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74" t="s">
        <v>707</v>
      </c>
      <c r="D41" s="275"/>
      <c r="E41" s="275"/>
      <c r="F41" s="275"/>
      <c r="G41" s="275"/>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678</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4" t="s">
        <v>708</v>
      </c>
      <c r="D42" s="197"/>
      <c r="E42" s="198">
        <v>18</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71">
        <v>12</v>
      </c>
      <c r="B43" s="172" t="s">
        <v>710</v>
      </c>
      <c r="C43" s="188" t="s">
        <v>711</v>
      </c>
      <c r="D43" s="173" t="s">
        <v>404</v>
      </c>
      <c r="E43" s="174">
        <v>0.75</v>
      </c>
      <c r="F43" s="175"/>
      <c r="G43" s="176">
        <f>ROUND(E43*F43,2)</f>
        <v>0</v>
      </c>
      <c r="H43" s="175"/>
      <c r="I43" s="176">
        <f>ROUND(E43*H43,2)</f>
        <v>0</v>
      </c>
      <c r="J43" s="175"/>
      <c r="K43" s="176">
        <f>ROUND(E43*J43,2)</f>
        <v>0</v>
      </c>
      <c r="L43" s="176">
        <v>15</v>
      </c>
      <c r="M43" s="176">
        <f>G43*(1+L43/100)</f>
        <v>0</v>
      </c>
      <c r="N43" s="176">
        <v>3.8290000000000005E-2</v>
      </c>
      <c r="O43" s="176">
        <f>ROUND(E43*N43,2)</f>
        <v>0.03</v>
      </c>
      <c r="P43" s="176">
        <v>0</v>
      </c>
      <c r="Q43" s="176">
        <f>ROUND(E43*P43,2)</f>
        <v>0</v>
      </c>
      <c r="R43" s="176" t="s">
        <v>676</v>
      </c>
      <c r="S43" s="176" t="s">
        <v>296</v>
      </c>
      <c r="T43" s="177" t="s">
        <v>296</v>
      </c>
      <c r="U43" s="162">
        <v>1.8764100000000001</v>
      </c>
      <c r="V43" s="162">
        <f>ROUND(E43*U43,2)</f>
        <v>1.41</v>
      </c>
      <c r="W43" s="162"/>
      <c r="X43" s="152"/>
      <c r="Y43" s="152"/>
      <c r="Z43" s="152"/>
      <c r="AA43" s="152"/>
      <c r="AB43" s="152"/>
      <c r="AC43" s="152"/>
      <c r="AD43" s="152"/>
      <c r="AE43" s="152"/>
      <c r="AF43" s="152"/>
      <c r="AG43" s="152" t="s">
        <v>324</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74" t="s">
        <v>712</v>
      </c>
      <c r="D44" s="275"/>
      <c r="E44" s="275"/>
      <c r="F44" s="275"/>
      <c r="G44" s="275"/>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678</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5" t="s">
        <v>713</v>
      </c>
      <c r="D45" s="199"/>
      <c r="E45" s="200"/>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6" t="s">
        <v>714</v>
      </c>
      <c r="D46" s="199"/>
      <c r="E46" s="200">
        <v>5</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v>2</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7" t="s">
        <v>716</v>
      </c>
      <c r="D47" s="201"/>
      <c r="E47" s="202">
        <v>5</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3</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05" t="s">
        <v>717</v>
      </c>
      <c r="D48" s="199"/>
      <c r="E48" s="200"/>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4" t="s">
        <v>1046</v>
      </c>
      <c r="D49" s="197"/>
      <c r="E49" s="198">
        <v>0.75</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13</v>
      </c>
      <c r="B50" s="172" t="s">
        <v>719</v>
      </c>
      <c r="C50" s="188" t="s">
        <v>720</v>
      </c>
      <c r="D50" s="173" t="s">
        <v>404</v>
      </c>
      <c r="E50" s="174">
        <v>0.5</v>
      </c>
      <c r="F50" s="175"/>
      <c r="G50" s="176">
        <f>ROUND(E50*F50,2)</f>
        <v>0</v>
      </c>
      <c r="H50" s="175"/>
      <c r="I50" s="176">
        <f>ROUND(E50*H50,2)</f>
        <v>0</v>
      </c>
      <c r="J50" s="175"/>
      <c r="K50" s="176">
        <f>ROUND(E50*J50,2)</f>
        <v>0</v>
      </c>
      <c r="L50" s="176">
        <v>15</v>
      </c>
      <c r="M50" s="176">
        <f>G50*(1+L50/100)</f>
        <v>0</v>
      </c>
      <c r="N50" s="176">
        <v>3.6070000000000005E-2</v>
      </c>
      <c r="O50" s="176">
        <f>ROUND(E50*N50,2)</f>
        <v>0.02</v>
      </c>
      <c r="P50" s="176">
        <v>0</v>
      </c>
      <c r="Q50" s="176">
        <f>ROUND(E50*P50,2)</f>
        <v>0</v>
      </c>
      <c r="R50" s="176" t="s">
        <v>676</v>
      </c>
      <c r="S50" s="176" t="s">
        <v>296</v>
      </c>
      <c r="T50" s="177" t="s">
        <v>296</v>
      </c>
      <c r="U50" s="162">
        <v>1.5803600000000002</v>
      </c>
      <c r="V50" s="162">
        <f>ROUND(E50*U50,2)</f>
        <v>0.79</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74" t="s">
        <v>712</v>
      </c>
      <c r="D51" s="275"/>
      <c r="E51" s="275"/>
      <c r="F51" s="275"/>
      <c r="G51" s="275"/>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678</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05" t="s">
        <v>713</v>
      </c>
      <c r="D52" s="199"/>
      <c r="E52" s="200"/>
      <c r="F52" s="162"/>
      <c r="G52" s="162"/>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680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06" t="s">
        <v>721</v>
      </c>
      <c r="D53" s="199"/>
      <c r="E53" s="200">
        <v>2</v>
      </c>
      <c r="F53" s="162"/>
      <c r="G53" s="162"/>
      <c r="H53" s="162"/>
      <c r="I53" s="162"/>
      <c r="J53" s="162"/>
      <c r="K53" s="162"/>
      <c r="L53" s="162"/>
      <c r="M53" s="162"/>
      <c r="N53" s="162"/>
      <c r="O53" s="162"/>
      <c r="P53" s="162"/>
      <c r="Q53" s="162"/>
      <c r="R53" s="162"/>
      <c r="S53" s="162"/>
      <c r="T53" s="162"/>
      <c r="U53" s="162"/>
      <c r="V53" s="162"/>
      <c r="W53" s="162"/>
      <c r="X53" s="152"/>
      <c r="Y53" s="152"/>
      <c r="Z53" s="152"/>
      <c r="AA53" s="152"/>
      <c r="AB53" s="152"/>
      <c r="AC53" s="152"/>
      <c r="AD53" s="152"/>
      <c r="AE53" s="152"/>
      <c r="AF53" s="152"/>
      <c r="AG53" s="152" t="s">
        <v>680</v>
      </c>
      <c r="AH53" s="152">
        <v>2</v>
      </c>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07" t="s">
        <v>716</v>
      </c>
      <c r="D54" s="201"/>
      <c r="E54" s="202">
        <v>2</v>
      </c>
      <c r="F54" s="162"/>
      <c r="G54" s="162"/>
      <c r="H54" s="162"/>
      <c r="I54" s="162"/>
      <c r="J54" s="162"/>
      <c r="K54" s="162"/>
      <c r="L54" s="162"/>
      <c r="M54" s="162"/>
      <c r="N54" s="162"/>
      <c r="O54" s="162"/>
      <c r="P54" s="162"/>
      <c r="Q54" s="162"/>
      <c r="R54" s="162"/>
      <c r="S54" s="162"/>
      <c r="T54" s="162"/>
      <c r="U54" s="162"/>
      <c r="V54" s="162"/>
      <c r="W54" s="162"/>
      <c r="X54" s="152"/>
      <c r="Y54" s="152"/>
      <c r="Z54" s="152"/>
      <c r="AA54" s="152"/>
      <c r="AB54" s="152"/>
      <c r="AC54" s="152"/>
      <c r="AD54" s="152"/>
      <c r="AE54" s="152"/>
      <c r="AF54" s="152"/>
      <c r="AG54" s="152" t="s">
        <v>680</v>
      </c>
      <c r="AH54" s="152">
        <v>3</v>
      </c>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5" t="s">
        <v>717</v>
      </c>
      <c r="D55" s="199"/>
      <c r="E55" s="200"/>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1092</v>
      </c>
      <c r="D56" s="197"/>
      <c r="E56" s="198">
        <v>0.5</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ht="22.5" outlineLevel="1" x14ac:dyDescent="0.2">
      <c r="A57" s="171">
        <v>14</v>
      </c>
      <c r="B57" s="172" t="s">
        <v>724</v>
      </c>
      <c r="C57" s="188" t="s">
        <v>725</v>
      </c>
      <c r="D57" s="173" t="s">
        <v>404</v>
      </c>
      <c r="E57" s="174">
        <v>3.3000000000000003</v>
      </c>
      <c r="F57" s="175"/>
      <c r="G57" s="176">
        <f>ROUND(E57*F57,2)</f>
        <v>0</v>
      </c>
      <c r="H57" s="175"/>
      <c r="I57" s="176">
        <f>ROUND(E57*H57,2)</f>
        <v>0</v>
      </c>
      <c r="J57" s="175"/>
      <c r="K57" s="176">
        <f>ROUND(E57*J57,2)</f>
        <v>0</v>
      </c>
      <c r="L57" s="176">
        <v>15</v>
      </c>
      <c r="M57" s="176">
        <f>G57*(1+L57/100)</f>
        <v>0</v>
      </c>
      <c r="N57" s="176">
        <v>3.6700000000000001E-3</v>
      </c>
      <c r="O57" s="176">
        <f>ROUND(E57*N57,2)</f>
        <v>0.01</v>
      </c>
      <c r="P57" s="176">
        <v>0</v>
      </c>
      <c r="Q57" s="176">
        <f>ROUND(E57*P57,2)</f>
        <v>0</v>
      </c>
      <c r="R57" s="176" t="s">
        <v>686</v>
      </c>
      <c r="S57" s="176" t="s">
        <v>296</v>
      </c>
      <c r="T57" s="177" t="s">
        <v>296</v>
      </c>
      <c r="U57" s="162">
        <v>0.36200000000000004</v>
      </c>
      <c r="V57" s="162">
        <f>ROUND(E57*U57,2)</f>
        <v>1.19</v>
      </c>
      <c r="W57" s="162"/>
      <c r="X57" s="152"/>
      <c r="Y57" s="152"/>
      <c r="Z57" s="152"/>
      <c r="AA57" s="152"/>
      <c r="AB57" s="152"/>
      <c r="AC57" s="152"/>
      <c r="AD57" s="152"/>
      <c r="AE57" s="152"/>
      <c r="AF57" s="152"/>
      <c r="AG57" s="152" t="s">
        <v>324</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04" t="s">
        <v>966</v>
      </c>
      <c r="D58" s="197"/>
      <c r="E58" s="198">
        <v>1.5</v>
      </c>
      <c r="F58" s="162"/>
      <c r="G58" s="162"/>
      <c r="H58" s="162"/>
      <c r="I58" s="162"/>
      <c r="J58" s="162"/>
      <c r="K58" s="162"/>
      <c r="L58" s="162"/>
      <c r="M58" s="162"/>
      <c r="N58" s="162"/>
      <c r="O58" s="162"/>
      <c r="P58" s="162"/>
      <c r="Q58" s="162"/>
      <c r="R58" s="162"/>
      <c r="S58" s="162"/>
      <c r="T58" s="162"/>
      <c r="U58" s="162"/>
      <c r="V58" s="162"/>
      <c r="W58" s="162"/>
      <c r="X58" s="152"/>
      <c r="Y58" s="152"/>
      <c r="Z58" s="152"/>
      <c r="AA58" s="152"/>
      <c r="AB58" s="152"/>
      <c r="AC58" s="152"/>
      <c r="AD58" s="152"/>
      <c r="AE58" s="152"/>
      <c r="AF58" s="152"/>
      <c r="AG58" s="152" t="s">
        <v>680</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04" t="s">
        <v>1001</v>
      </c>
      <c r="D59" s="197"/>
      <c r="E59" s="198">
        <v>1.8</v>
      </c>
      <c r="F59" s="162"/>
      <c r="G59" s="162"/>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680</v>
      </c>
      <c r="AH59" s="152">
        <v>0</v>
      </c>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71">
        <v>15</v>
      </c>
      <c r="B60" s="172" t="s">
        <v>729</v>
      </c>
      <c r="C60" s="188" t="s">
        <v>730</v>
      </c>
      <c r="D60" s="173" t="s">
        <v>404</v>
      </c>
      <c r="E60" s="174">
        <v>13.936900000000001</v>
      </c>
      <c r="F60" s="175"/>
      <c r="G60" s="176">
        <f>ROUND(E60*F60,2)</f>
        <v>0</v>
      </c>
      <c r="H60" s="175"/>
      <c r="I60" s="176">
        <f>ROUND(E60*H60,2)</f>
        <v>0</v>
      </c>
      <c r="J60" s="175"/>
      <c r="K60" s="176">
        <f>ROUND(E60*J60,2)</f>
        <v>0</v>
      </c>
      <c r="L60" s="176">
        <v>15</v>
      </c>
      <c r="M60" s="176">
        <f>G60*(1+L60/100)</f>
        <v>0</v>
      </c>
      <c r="N60" s="176">
        <v>1.4800000000000002E-3</v>
      </c>
      <c r="O60" s="176">
        <f>ROUND(E60*N60,2)</f>
        <v>0.02</v>
      </c>
      <c r="P60" s="176">
        <v>0</v>
      </c>
      <c r="Q60" s="176">
        <f>ROUND(E60*P60,2)</f>
        <v>0</v>
      </c>
      <c r="R60" s="176"/>
      <c r="S60" s="176" t="s">
        <v>311</v>
      </c>
      <c r="T60" s="177" t="s">
        <v>296</v>
      </c>
      <c r="U60" s="162">
        <v>5.6000000000000001E-2</v>
      </c>
      <c r="V60" s="162">
        <f>ROUND(E60*U60,2)</f>
        <v>0.78</v>
      </c>
      <c r="W60" s="162"/>
      <c r="X60" s="152"/>
      <c r="Y60" s="152"/>
      <c r="Z60" s="152"/>
      <c r="AA60" s="152"/>
      <c r="AB60" s="152"/>
      <c r="AC60" s="152"/>
      <c r="AD60" s="152"/>
      <c r="AE60" s="152"/>
      <c r="AF60" s="152"/>
      <c r="AG60" s="152" t="s">
        <v>324</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04" t="s">
        <v>1093</v>
      </c>
      <c r="D61" s="197"/>
      <c r="E61" s="198">
        <v>24.85</v>
      </c>
      <c r="F61" s="162"/>
      <c r="G61" s="162"/>
      <c r="H61" s="162"/>
      <c r="I61" s="162"/>
      <c r="J61" s="162"/>
      <c r="K61" s="162"/>
      <c r="L61" s="162"/>
      <c r="M61" s="162"/>
      <c r="N61" s="162"/>
      <c r="O61" s="162"/>
      <c r="P61" s="162"/>
      <c r="Q61" s="162"/>
      <c r="R61" s="162"/>
      <c r="S61" s="162"/>
      <c r="T61" s="162"/>
      <c r="U61" s="162"/>
      <c r="V61" s="162"/>
      <c r="W61" s="162"/>
      <c r="X61" s="152"/>
      <c r="Y61" s="152"/>
      <c r="Z61" s="152"/>
      <c r="AA61" s="152"/>
      <c r="AB61" s="152"/>
      <c r="AC61" s="152"/>
      <c r="AD61" s="152"/>
      <c r="AE61" s="152"/>
      <c r="AF61" s="152"/>
      <c r="AG61" s="152" t="s">
        <v>680</v>
      </c>
      <c r="AH61" s="152">
        <v>0</v>
      </c>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04" t="s">
        <v>1094</v>
      </c>
      <c r="D62" s="197"/>
      <c r="E62" s="198">
        <v>4.875</v>
      </c>
      <c r="F62" s="162"/>
      <c r="G62" s="162"/>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680</v>
      </c>
      <c r="AH62" s="152">
        <v>0</v>
      </c>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204" t="s">
        <v>1095</v>
      </c>
      <c r="D63" s="197"/>
      <c r="E63" s="198">
        <v>-12.321</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04" t="s">
        <v>1096</v>
      </c>
      <c r="D64" s="197"/>
      <c r="E64" s="198">
        <v>-3.4670999999999998</v>
      </c>
      <c r="F64" s="162"/>
      <c r="G64" s="162"/>
      <c r="H64" s="162"/>
      <c r="I64" s="162"/>
      <c r="J64" s="162"/>
      <c r="K64" s="162"/>
      <c r="L64" s="162"/>
      <c r="M64" s="162"/>
      <c r="N64" s="162"/>
      <c r="O64" s="162"/>
      <c r="P64" s="162"/>
      <c r="Q64" s="162"/>
      <c r="R64" s="162"/>
      <c r="S64" s="162"/>
      <c r="T64" s="162"/>
      <c r="U64" s="162"/>
      <c r="V64" s="162"/>
      <c r="W64" s="162"/>
      <c r="X64" s="152"/>
      <c r="Y64" s="152"/>
      <c r="Z64" s="152"/>
      <c r="AA64" s="152"/>
      <c r="AB64" s="152"/>
      <c r="AC64" s="152"/>
      <c r="AD64" s="152"/>
      <c r="AE64" s="152"/>
      <c r="AF64" s="152"/>
      <c r="AG64" s="152" t="s">
        <v>680</v>
      </c>
      <c r="AH64" s="152">
        <v>0</v>
      </c>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71">
        <v>16</v>
      </c>
      <c r="B65" s="172" t="s">
        <v>735</v>
      </c>
      <c r="C65" s="188" t="s">
        <v>736</v>
      </c>
      <c r="D65" s="173" t="s">
        <v>332</v>
      </c>
      <c r="E65" s="174">
        <v>2</v>
      </c>
      <c r="F65" s="175"/>
      <c r="G65" s="176">
        <f>ROUND(E65*F65,2)</f>
        <v>0</v>
      </c>
      <c r="H65" s="175"/>
      <c r="I65" s="176">
        <f>ROUND(E65*H65,2)</f>
        <v>0</v>
      </c>
      <c r="J65" s="175"/>
      <c r="K65" s="176">
        <f>ROUND(E65*J65,2)</f>
        <v>0</v>
      </c>
      <c r="L65" s="176">
        <v>15</v>
      </c>
      <c r="M65" s="176">
        <f>G65*(1+L65/100)</f>
        <v>0</v>
      </c>
      <c r="N65" s="176">
        <v>8.490000000000001E-3</v>
      </c>
      <c r="O65" s="176">
        <f>ROUND(E65*N65,2)</f>
        <v>0.02</v>
      </c>
      <c r="P65" s="176">
        <v>0</v>
      </c>
      <c r="Q65" s="176">
        <f>ROUND(E65*P65,2)</f>
        <v>0</v>
      </c>
      <c r="R65" s="176"/>
      <c r="S65" s="176" t="s">
        <v>311</v>
      </c>
      <c r="T65" s="177" t="s">
        <v>297</v>
      </c>
      <c r="U65" s="162">
        <v>0.19700000000000001</v>
      </c>
      <c r="V65" s="162">
        <f>ROUND(E65*U65,2)</f>
        <v>0.39</v>
      </c>
      <c r="W65" s="162"/>
      <c r="X65" s="152"/>
      <c r="Y65" s="152"/>
      <c r="Z65" s="152"/>
      <c r="AA65" s="152"/>
      <c r="AB65" s="152"/>
      <c r="AC65" s="152"/>
      <c r="AD65" s="152"/>
      <c r="AE65" s="152"/>
      <c r="AF65" s="152"/>
      <c r="AG65" s="152" t="s">
        <v>324</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737</v>
      </c>
      <c r="D66" s="197"/>
      <c r="E66" s="198">
        <v>2</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x14ac:dyDescent="0.2">
      <c r="A67" s="165" t="s">
        <v>291</v>
      </c>
      <c r="B67" s="166" t="s">
        <v>232</v>
      </c>
      <c r="C67" s="186" t="s">
        <v>233</v>
      </c>
      <c r="D67" s="167"/>
      <c r="E67" s="168"/>
      <c r="F67" s="169"/>
      <c r="G67" s="169">
        <f>SUMIF(AG68:AG73,"&lt;&gt;NOR",G68:G73)</f>
        <v>0</v>
      </c>
      <c r="H67" s="169"/>
      <c r="I67" s="169">
        <f>SUM(I68:I73)</f>
        <v>0</v>
      </c>
      <c r="J67" s="169"/>
      <c r="K67" s="169">
        <f>SUM(K68:K73)</f>
        <v>0</v>
      </c>
      <c r="L67" s="169"/>
      <c r="M67" s="169">
        <f>SUM(M68:M73)</f>
        <v>0</v>
      </c>
      <c r="N67" s="169"/>
      <c r="O67" s="169">
        <f>SUM(O68:O73)</f>
        <v>0.16</v>
      </c>
      <c r="P67" s="169"/>
      <c r="Q67" s="169">
        <f>SUM(Q68:Q73)</f>
        <v>0</v>
      </c>
      <c r="R67" s="169"/>
      <c r="S67" s="169"/>
      <c r="T67" s="170"/>
      <c r="U67" s="164"/>
      <c r="V67" s="164">
        <f>SUM(V68:V73)</f>
        <v>8.4</v>
      </c>
      <c r="W67" s="164"/>
      <c r="AG67" t="s">
        <v>292</v>
      </c>
    </row>
    <row r="68" spans="1:60" outlineLevel="1" x14ac:dyDescent="0.2">
      <c r="A68" s="171">
        <v>17</v>
      </c>
      <c r="B68" s="172" t="s">
        <v>739</v>
      </c>
      <c r="C68" s="188" t="s">
        <v>740</v>
      </c>
      <c r="D68" s="173" t="s">
        <v>404</v>
      </c>
      <c r="E68" s="174">
        <v>0.6008</v>
      </c>
      <c r="F68" s="175"/>
      <c r="G68" s="176">
        <f>ROUND(E68*F68,2)</f>
        <v>0</v>
      </c>
      <c r="H68" s="175"/>
      <c r="I68" s="176">
        <f>ROUND(E68*H68,2)</f>
        <v>0</v>
      </c>
      <c r="J68" s="175"/>
      <c r="K68" s="176">
        <f>ROUND(E68*J68,2)</f>
        <v>0</v>
      </c>
      <c r="L68" s="176">
        <v>15</v>
      </c>
      <c r="M68" s="176">
        <f>G68*(1+L68/100)</f>
        <v>0</v>
      </c>
      <c r="N68" s="176">
        <v>0.11219000000000001</v>
      </c>
      <c r="O68" s="176">
        <f>ROUND(E68*N68,2)</f>
        <v>7.0000000000000007E-2</v>
      </c>
      <c r="P68" s="176">
        <v>0</v>
      </c>
      <c r="Q68" s="176">
        <f>ROUND(E68*P68,2)</f>
        <v>0</v>
      </c>
      <c r="R68" s="176"/>
      <c r="S68" s="176" t="s">
        <v>311</v>
      </c>
      <c r="T68" s="177" t="s">
        <v>296</v>
      </c>
      <c r="U68" s="162">
        <v>0.55489000000000011</v>
      </c>
      <c r="V68" s="162">
        <f>ROUND(E68*U68,2)</f>
        <v>0.33</v>
      </c>
      <c r="W68" s="162"/>
      <c r="X68" s="152"/>
      <c r="Y68" s="152"/>
      <c r="Z68" s="152"/>
      <c r="AA68" s="152"/>
      <c r="AB68" s="152"/>
      <c r="AC68" s="152"/>
      <c r="AD68" s="152"/>
      <c r="AE68" s="152"/>
      <c r="AF68" s="152"/>
      <c r="AG68" s="152" t="s">
        <v>324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72" t="s">
        <v>741</v>
      </c>
      <c r="D69" s="273"/>
      <c r="E69" s="273"/>
      <c r="F69" s="273"/>
      <c r="G69" s="273"/>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329</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1097</v>
      </c>
      <c r="D70" s="197"/>
      <c r="E70" s="198">
        <v>0.6008</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71">
        <v>18</v>
      </c>
      <c r="B71" s="172" t="s">
        <v>743</v>
      </c>
      <c r="C71" s="188" t="s">
        <v>744</v>
      </c>
      <c r="D71" s="173" t="s">
        <v>404</v>
      </c>
      <c r="E71" s="174">
        <v>23.590000000000003</v>
      </c>
      <c r="F71" s="175"/>
      <c r="G71" s="176">
        <f>ROUND(E71*F71,2)</f>
        <v>0</v>
      </c>
      <c r="H71" s="175"/>
      <c r="I71" s="176">
        <f>ROUND(E71*H71,2)</f>
        <v>0</v>
      </c>
      <c r="J71" s="175"/>
      <c r="K71" s="176">
        <f>ROUND(E71*J71,2)</f>
        <v>0</v>
      </c>
      <c r="L71" s="176">
        <v>15</v>
      </c>
      <c r="M71" s="176">
        <f>G71*(1+L71/100)</f>
        <v>0</v>
      </c>
      <c r="N71" s="176">
        <v>3.7500000000000003E-3</v>
      </c>
      <c r="O71" s="176">
        <f>ROUND(E71*N71,2)</f>
        <v>0.09</v>
      </c>
      <c r="P71" s="176">
        <v>0</v>
      </c>
      <c r="Q71" s="176">
        <f>ROUND(E71*P71,2)</f>
        <v>0</v>
      </c>
      <c r="R71" s="176"/>
      <c r="S71" s="176" t="s">
        <v>311</v>
      </c>
      <c r="T71" s="177" t="s">
        <v>296</v>
      </c>
      <c r="U71" s="162">
        <v>0.34200000000000003</v>
      </c>
      <c r="V71" s="162">
        <f>ROUND(E71*U71,2)</f>
        <v>8.07</v>
      </c>
      <c r="W71" s="162"/>
      <c r="X71" s="152"/>
      <c r="Y71" s="152"/>
      <c r="Z71" s="152"/>
      <c r="AA71" s="152"/>
      <c r="AB71" s="152"/>
      <c r="AC71" s="152"/>
      <c r="AD71" s="152"/>
      <c r="AE71" s="152"/>
      <c r="AF71" s="152"/>
      <c r="AG71" s="152" t="s">
        <v>324</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1098</v>
      </c>
      <c r="D72" s="197"/>
      <c r="E72" s="198">
        <v>5.8900000000000006</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04" t="s">
        <v>1099</v>
      </c>
      <c r="D73" s="197"/>
      <c r="E73" s="198">
        <v>17.700000000000003</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x14ac:dyDescent="0.2">
      <c r="A74" s="165" t="s">
        <v>291</v>
      </c>
      <c r="B74" s="166" t="s">
        <v>234</v>
      </c>
      <c r="C74" s="186" t="s">
        <v>235</v>
      </c>
      <c r="D74" s="167"/>
      <c r="E74" s="168"/>
      <c r="F74" s="169"/>
      <c r="G74" s="169">
        <f>SUMIF(AG75:AG99,"&lt;&gt;NOR",G75:G99)</f>
        <v>0</v>
      </c>
      <c r="H74" s="169"/>
      <c r="I74" s="169">
        <f>SUM(I75:I99)</f>
        <v>0</v>
      </c>
      <c r="J74" s="169"/>
      <c r="K74" s="169">
        <f>SUM(K75:K99)</f>
        <v>0</v>
      </c>
      <c r="L74" s="169"/>
      <c r="M74" s="169">
        <f>SUM(M75:M99)</f>
        <v>0</v>
      </c>
      <c r="N74" s="169"/>
      <c r="O74" s="169">
        <f>SUM(O75:O99)</f>
        <v>0</v>
      </c>
      <c r="P74" s="169"/>
      <c r="Q74" s="169">
        <f>SUM(Q75:Q99)</f>
        <v>3.1499999999999995</v>
      </c>
      <c r="R74" s="169"/>
      <c r="S74" s="169"/>
      <c r="T74" s="170"/>
      <c r="U74" s="164"/>
      <c r="V74" s="164">
        <f>SUM(V75:V99)</f>
        <v>35.21</v>
      </c>
      <c r="W74" s="164"/>
      <c r="AG74" t="s">
        <v>292</v>
      </c>
    </row>
    <row r="75" spans="1:60" outlineLevel="1" x14ac:dyDescent="0.2">
      <c r="A75" s="171">
        <v>19</v>
      </c>
      <c r="B75" s="172" t="s">
        <v>747</v>
      </c>
      <c r="C75" s="188" t="s">
        <v>748</v>
      </c>
      <c r="D75" s="173" t="s">
        <v>404</v>
      </c>
      <c r="E75" s="174">
        <v>1.4700000000000002</v>
      </c>
      <c r="F75" s="175"/>
      <c r="G75" s="176">
        <f>ROUND(E75*F75,2)</f>
        <v>0</v>
      </c>
      <c r="H75" s="175"/>
      <c r="I75" s="176">
        <f>ROUND(E75*H75,2)</f>
        <v>0</v>
      </c>
      <c r="J75" s="175"/>
      <c r="K75" s="176">
        <f>ROUND(E75*J75,2)</f>
        <v>0</v>
      </c>
      <c r="L75" s="176">
        <v>15</v>
      </c>
      <c r="M75" s="176">
        <f>G75*(1+L75/100)</f>
        <v>0</v>
      </c>
      <c r="N75" s="176">
        <v>6.7000000000000002E-4</v>
      </c>
      <c r="O75" s="176">
        <f>ROUND(E75*N75,2)</f>
        <v>0</v>
      </c>
      <c r="P75" s="176">
        <v>0.18400000000000002</v>
      </c>
      <c r="Q75" s="176">
        <f>ROUND(E75*P75,2)</f>
        <v>0.27</v>
      </c>
      <c r="R75" s="176" t="s">
        <v>749</v>
      </c>
      <c r="S75" s="176" t="s">
        <v>296</v>
      </c>
      <c r="T75" s="177" t="s">
        <v>296</v>
      </c>
      <c r="U75" s="162">
        <v>0.22700000000000001</v>
      </c>
      <c r="V75" s="162">
        <f>ROUND(E75*U75,2)</f>
        <v>0.33</v>
      </c>
      <c r="W75" s="162"/>
      <c r="X75" s="152"/>
      <c r="Y75" s="152"/>
      <c r="Z75" s="152"/>
      <c r="AA75" s="152"/>
      <c r="AB75" s="152"/>
      <c r="AC75" s="152"/>
      <c r="AD75" s="152"/>
      <c r="AE75" s="152"/>
      <c r="AF75" s="152"/>
      <c r="AG75" s="152" t="s">
        <v>324</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2.5" outlineLevel="1" x14ac:dyDescent="0.2">
      <c r="A76" s="159"/>
      <c r="B76" s="160"/>
      <c r="C76" s="274" t="s">
        <v>750</v>
      </c>
      <c r="D76" s="275"/>
      <c r="E76" s="275"/>
      <c r="F76" s="275"/>
      <c r="G76" s="275"/>
      <c r="H76" s="162"/>
      <c r="I76" s="162"/>
      <c r="J76" s="162"/>
      <c r="K76" s="162"/>
      <c r="L76" s="162"/>
      <c r="M76" s="162"/>
      <c r="N76" s="162"/>
      <c r="O76" s="162"/>
      <c r="P76" s="162"/>
      <c r="Q76" s="162"/>
      <c r="R76" s="162"/>
      <c r="S76" s="162"/>
      <c r="T76" s="162"/>
      <c r="U76" s="162"/>
      <c r="V76" s="162"/>
      <c r="W76" s="162"/>
      <c r="X76" s="152"/>
      <c r="Y76" s="152"/>
      <c r="Z76" s="152"/>
      <c r="AA76" s="152"/>
      <c r="AB76" s="152"/>
      <c r="AC76" s="152"/>
      <c r="AD76" s="152"/>
      <c r="AE76" s="152"/>
      <c r="AF76" s="152"/>
      <c r="AG76" s="152" t="s">
        <v>678</v>
      </c>
      <c r="AH76" s="152"/>
      <c r="AI76" s="152"/>
      <c r="AJ76" s="152"/>
      <c r="AK76" s="152"/>
      <c r="AL76" s="152"/>
      <c r="AM76" s="152"/>
      <c r="AN76" s="152"/>
      <c r="AO76" s="152"/>
      <c r="AP76" s="152"/>
      <c r="AQ76" s="152"/>
      <c r="AR76" s="152"/>
      <c r="AS76" s="152"/>
      <c r="AT76" s="152"/>
      <c r="AU76" s="152"/>
      <c r="AV76" s="152"/>
      <c r="AW76" s="152"/>
      <c r="AX76" s="152"/>
      <c r="AY76" s="152"/>
      <c r="AZ76" s="152"/>
      <c r="BA76" s="195" t="str">
        <f>C76</f>
        <v>nebo vybourání otvorů průřezové plochy přes 4 m2 v příčkách, včetně pomocného lešení o výšce podlahy do 1900 mm a pro zatížení do 1,5 kPa  (150 kg/m2),</v>
      </c>
      <c r="BB76" s="152"/>
      <c r="BC76" s="152"/>
      <c r="BD76" s="152"/>
      <c r="BE76" s="152"/>
      <c r="BF76" s="152"/>
      <c r="BG76" s="152"/>
      <c r="BH76" s="152"/>
    </row>
    <row r="77" spans="1:60" outlineLevel="1" x14ac:dyDescent="0.2">
      <c r="A77" s="159"/>
      <c r="B77" s="160"/>
      <c r="C77" s="204" t="s">
        <v>1100</v>
      </c>
      <c r="D77" s="197"/>
      <c r="E77" s="198">
        <v>1.4700000000000002</v>
      </c>
      <c r="F77" s="162"/>
      <c r="G77" s="162"/>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680</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2.5" outlineLevel="1" x14ac:dyDescent="0.2">
      <c r="A78" s="171">
        <v>20</v>
      </c>
      <c r="B78" s="172" t="s">
        <v>1101</v>
      </c>
      <c r="C78" s="188" t="s">
        <v>1102</v>
      </c>
      <c r="D78" s="173" t="s">
        <v>675</v>
      </c>
      <c r="E78" s="174">
        <v>0.44168000000000002</v>
      </c>
      <c r="F78" s="175"/>
      <c r="G78" s="176">
        <f>ROUND(E78*F78,2)</f>
        <v>0</v>
      </c>
      <c r="H78" s="175"/>
      <c r="I78" s="176">
        <f>ROUND(E78*H78,2)</f>
        <v>0</v>
      </c>
      <c r="J78" s="175"/>
      <c r="K78" s="176">
        <f>ROUND(E78*J78,2)</f>
        <v>0</v>
      </c>
      <c r="L78" s="176">
        <v>15</v>
      </c>
      <c r="M78" s="176">
        <f>G78*(1+L78/100)</f>
        <v>0</v>
      </c>
      <c r="N78" s="176">
        <v>0</v>
      </c>
      <c r="O78" s="176">
        <f>ROUND(E78*N78,2)</f>
        <v>0</v>
      </c>
      <c r="P78" s="176">
        <v>2.2000000000000002</v>
      </c>
      <c r="Q78" s="176">
        <f>ROUND(E78*P78,2)</f>
        <v>0.97</v>
      </c>
      <c r="R78" s="176" t="s">
        <v>749</v>
      </c>
      <c r="S78" s="176" t="s">
        <v>296</v>
      </c>
      <c r="T78" s="177" t="s">
        <v>296</v>
      </c>
      <c r="U78" s="162">
        <v>5.8670000000000009</v>
      </c>
      <c r="V78" s="162">
        <f>ROUND(E78*U78,2)</f>
        <v>2.59</v>
      </c>
      <c r="W78" s="162"/>
      <c r="X78" s="152"/>
      <c r="Y78" s="152"/>
      <c r="Z78" s="152"/>
      <c r="AA78" s="152"/>
      <c r="AB78" s="152"/>
      <c r="AC78" s="152"/>
      <c r="AD78" s="152"/>
      <c r="AE78" s="152"/>
      <c r="AF78" s="152"/>
      <c r="AG78" s="152" t="s">
        <v>324</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04" t="s">
        <v>1103</v>
      </c>
      <c r="D79" s="197"/>
      <c r="E79" s="198">
        <v>0.44168000000000002</v>
      </c>
      <c r="F79" s="162"/>
      <c r="G79" s="162"/>
      <c r="H79" s="162"/>
      <c r="I79" s="162"/>
      <c r="J79" s="162"/>
      <c r="K79" s="162"/>
      <c r="L79" s="162"/>
      <c r="M79" s="162"/>
      <c r="N79" s="162"/>
      <c r="O79" s="162"/>
      <c r="P79" s="162"/>
      <c r="Q79" s="162"/>
      <c r="R79" s="162"/>
      <c r="S79" s="162"/>
      <c r="T79" s="162"/>
      <c r="U79" s="162"/>
      <c r="V79" s="162"/>
      <c r="W79" s="162"/>
      <c r="X79" s="152"/>
      <c r="Y79" s="152"/>
      <c r="Z79" s="152"/>
      <c r="AA79" s="152"/>
      <c r="AB79" s="152"/>
      <c r="AC79" s="152"/>
      <c r="AD79" s="152"/>
      <c r="AE79" s="152"/>
      <c r="AF79" s="152"/>
      <c r="AG79" s="152" t="s">
        <v>680</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71">
        <v>21</v>
      </c>
      <c r="B80" s="172" t="s">
        <v>752</v>
      </c>
      <c r="C80" s="188" t="s">
        <v>753</v>
      </c>
      <c r="D80" s="173" t="s">
        <v>404</v>
      </c>
      <c r="E80" s="174">
        <v>5.8890000000000002</v>
      </c>
      <c r="F80" s="175"/>
      <c r="G80" s="176">
        <f>ROUND(E80*F80,2)</f>
        <v>0</v>
      </c>
      <c r="H80" s="175"/>
      <c r="I80" s="176">
        <f>ROUND(E80*H80,2)</f>
        <v>0</v>
      </c>
      <c r="J80" s="175"/>
      <c r="K80" s="176">
        <f>ROUND(E80*J80,2)</f>
        <v>0</v>
      </c>
      <c r="L80" s="176">
        <v>15</v>
      </c>
      <c r="M80" s="176">
        <f>G80*(1+L80/100)</f>
        <v>0</v>
      </c>
      <c r="N80" s="176">
        <v>0</v>
      </c>
      <c r="O80" s="176">
        <f>ROUND(E80*N80,2)</f>
        <v>0</v>
      </c>
      <c r="P80" s="176">
        <v>0.02</v>
      </c>
      <c r="Q80" s="176">
        <f>ROUND(E80*P80,2)</f>
        <v>0.12</v>
      </c>
      <c r="R80" s="176" t="s">
        <v>749</v>
      </c>
      <c r="S80" s="176" t="s">
        <v>296</v>
      </c>
      <c r="T80" s="177" t="s">
        <v>296</v>
      </c>
      <c r="U80" s="162">
        <v>0.23</v>
      </c>
      <c r="V80" s="162">
        <f>ROUND(E80*U80,2)</f>
        <v>1.35</v>
      </c>
      <c r="W80" s="162"/>
      <c r="X80" s="152"/>
      <c r="Y80" s="152"/>
      <c r="Z80" s="152"/>
      <c r="AA80" s="152"/>
      <c r="AB80" s="152"/>
      <c r="AC80" s="152"/>
      <c r="AD80" s="152"/>
      <c r="AE80" s="152"/>
      <c r="AF80" s="152"/>
      <c r="AG80" s="152" t="s">
        <v>324</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74" t="s">
        <v>754</v>
      </c>
      <c r="D81" s="275"/>
      <c r="E81" s="275"/>
      <c r="F81" s="275"/>
      <c r="G81" s="275"/>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678</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1104</v>
      </c>
      <c r="D82" s="197"/>
      <c r="E82" s="198">
        <v>5.8890000000000002</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71">
        <v>22</v>
      </c>
      <c r="B83" s="172" t="s">
        <v>760</v>
      </c>
      <c r="C83" s="188" t="s">
        <v>761</v>
      </c>
      <c r="D83" s="173" t="s">
        <v>332</v>
      </c>
      <c r="E83" s="174">
        <v>12</v>
      </c>
      <c r="F83" s="175"/>
      <c r="G83" s="176">
        <f>ROUND(E83*F83,2)</f>
        <v>0</v>
      </c>
      <c r="H83" s="175"/>
      <c r="I83" s="176">
        <f>ROUND(E83*H83,2)</f>
        <v>0</v>
      </c>
      <c r="J83" s="175"/>
      <c r="K83" s="176">
        <f>ROUND(E83*J83,2)</f>
        <v>0</v>
      </c>
      <c r="L83" s="176">
        <v>15</v>
      </c>
      <c r="M83" s="176">
        <f>G83*(1+L83/100)</f>
        <v>0</v>
      </c>
      <c r="N83" s="176">
        <v>0</v>
      </c>
      <c r="O83" s="176">
        <f>ROUND(E83*N83,2)</f>
        <v>0</v>
      </c>
      <c r="P83" s="176">
        <v>4.6000000000000001E-4</v>
      </c>
      <c r="Q83" s="176">
        <f>ROUND(E83*P83,2)</f>
        <v>0.01</v>
      </c>
      <c r="R83" s="176" t="s">
        <v>749</v>
      </c>
      <c r="S83" s="176" t="s">
        <v>296</v>
      </c>
      <c r="T83" s="177" t="s">
        <v>296</v>
      </c>
      <c r="U83" s="162">
        <v>0.81</v>
      </c>
      <c r="V83" s="162">
        <f>ROUND(E83*U83,2)</f>
        <v>9.7200000000000006</v>
      </c>
      <c r="W83" s="162"/>
      <c r="X83" s="152"/>
      <c r="Y83" s="152"/>
      <c r="Z83" s="152"/>
      <c r="AA83" s="152"/>
      <c r="AB83" s="152"/>
      <c r="AC83" s="152"/>
      <c r="AD83" s="152"/>
      <c r="AE83" s="152"/>
      <c r="AF83" s="152"/>
      <c r="AG83" s="152" t="s">
        <v>324</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1105</v>
      </c>
      <c r="D84" s="197"/>
      <c r="E84" s="198">
        <v>12</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33.75" outlineLevel="1" x14ac:dyDescent="0.2">
      <c r="A85" s="171">
        <v>23</v>
      </c>
      <c r="B85" s="172" t="s">
        <v>763</v>
      </c>
      <c r="C85" s="188" t="s">
        <v>764</v>
      </c>
      <c r="D85" s="173" t="s">
        <v>404</v>
      </c>
      <c r="E85" s="174">
        <v>0.75</v>
      </c>
      <c r="F85" s="175"/>
      <c r="G85" s="176">
        <f>ROUND(E85*F85,2)</f>
        <v>0</v>
      </c>
      <c r="H85" s="175"/>
      <c r="I85" s="176">
        <f>ROUND(E85*H85,2)</f>
        <v>0</v>
      </c>
      <c r="J85" s="175"/>
      <c r="K85" s="176">
        <f>ROUND(E85*J85,2)</f>
        <v>0</v>
      </c>
      <c r="L85" s="176">
        <v>15</v>
      </c>
      <c r="M85" s="176">
        <f>G85*(1+L85/100)</f>
        <v>0</v>
      </c>
      <c r="N85" s="176">
        <v>5.4000000000000001E-4</v>
      </c>
      <c r="O85" s="176">
        <f>ROUND(E85*N85,2)</f>
        <v>0</v>
      </c>
      <c r="P85" s="176">
        <v>0.18000000000000002</v>
      </c>
      <c r="Q85" s="176">
        <f>ROUND(E85*P85,2)</f>
        <v>0.14000000000000001</v>
      </c>
      <c r="R85" s="176" t="s">
        <v>749</v>
      </c>
      <c r="S85" s="176" t="s">
        <v>296</v>
      </c>
      <c r="T85" s="177" t="s">
        <v>296</v>
      </c>
      <c r="U85" s="162">
        <v>0.30900000000000005</v>
      </c>
      <c r="V85" s="162">
        <f>ROUND(E85*U85,2)</f>
        <v>0.23</v>
      </c>
      <c r="W85" s="162"/>
      <c r="X85" s="152"/>
      <c r="Y85" s="152"/>
      <c r="Z85" s="152"/>
      <c r="AA85" s="152"/>
      <c r="AB85" s="152"/>
      <c r="AC85" s="152"/>
      <c r="AD85" s="152"/>
      <c r="AE85" s="152"/>
      <c r="AF85" s="152"/>
      <c r="AG85" s="152" t="s">
        <v>324</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4" t="s">
        <v>765</v>
      </c>
      <c r="D86" s="275"/>
      <c r="E86" s="275"/>
      <c r="F86" s="275"/>
      <c r="G86" s="275"/>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678</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766</v>
      </c>
      <c r="D87" s="197"/>
      <c r="E87" s="198">
        <v>0.75</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33.75" outlineLevel="1" x14ac:dyDescent="0.2">
      <c r="A88" s="171">
        <v>24</v>
      </c>
      <c r="B88" s="172" t="s">
        <v>763</v>
      </c>
      <c r="C88" s="188" t="s">
        <v>764</v>
      </c>
      <c r="D88" s="173" t="s">
        <v>404</v>
      </c>
      <c r="E88" s="174">
        <v>2.7</v>
      </c>
      <c r="F88" s="175"/>
      <c r="G88" s="176">
        <f>ROUND(E88*F88,2)</f>
        <v>0</v>
      </c>
      <c r="H88" s="175"/>
      <c r="I88" s="176">
        <f>ROUND(E88*H88,2)</f>
        <v>0</v>
      </c>
      <c r="J88" s="175"/>
      <c r="K88" s="176">
        <f>ROUND(E88*J88,2)</f>
        <v>0</v>
      </c>
      <c r="L88" s="176">
        <v>15</v>
      </c>
      <c r="M88" s="176">
        <f>G88*(1+L88/100)</f>
        <v>0</v>
      </c>
      <c r="N88" s="176">
        <v>5.4000000000000001E-4</v>
      </c>
      <c r="O88" s="176">
        <f>ROUND(E88*N88,2)</f>
        <v>0</v>
      </c>
      <c r="P88" s="176">
        <v>0.18000000000000002</v>
      </c>
      <c r="Q88" s="176">
        <f>ROUND(E88*P88,2)</f>
        <v>0.49</v>
      </c>
      <c r="R88" s="176" t="s">
        <v>749</v>
      </c>
      <c r="S88" s="176" t="s">
        <v>296</v>
      </c>
      <c r="T88" s="177" t="s">
        <v>296</v>
      </c>
      <c r="U88" s="162">
        <v>0.30900000000000005</v>
      </c>
      <c r="V88" s="162">
        <f>ROUND(E88*U88,2)</f>
        <v>0.83</v>
      </c>
      <c r="W88" s="162"/>
      <c r="X88" s="152"/>
      <c r="Y88" s="152"/>
      <c r="Z88" s="152"/>
      <c r="AA88" s="152"/>
      <c r="AB88" s="152"/>
      <c r="AC88" s="152"/>
      <c r="AD88" s="152"/>
      <c r="AE88" s="152"/>
      <c r="AF88" s="152"/>
      <c r="AG88" s="152" t="s">
        <v>324</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4" t="s">
        <v>765</v>
      </c>
      <c r="D89" s="275"/>
      <c r="E89" s="275"/>
      <c r="F89" s="275"/>
      <c r="G89" s="275"/>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678</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767</v>
      </c>
      <c r="D90" s="197"/>
      <c r="E90" s="198">
        <v>2.7</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71">
        <v>25</v>
      </c>
      <c r="B91" s="172" t="s">
        <v>768</v>
      </c>
      <c r="C91" s="188" t="s">
        <v>769</v>
      </c>
      <c r="D91" s="173" t="s">
        <v>404</v>
      </c>
      <c r="E91" s="174">
        <v>16.812000000000001</v>
      </c>
      <c r="F91" s="175"/>
      <c r="G91" s="176">
        <f>ROUND(E91*F91,2)</f>
        <v>0</v>
      </c>
      <c r="H91" s="175"/>
      <c r="I91" s="176">
        <f>ROUND(E91*H91,2)</f>
        <v>0</v>
      </c>
      <c r="J91" s="175"/>
      <c r="K91" s="176">
        <f>ROUND(E91*J91,2)</f>
        <v>0</v>
      </c>
      <c r="L91" s="176">
        <v>15</v>
      </c>
      <c r="M91" s="176">
        <f>G91*(1+L91/100)</f>
        <v>0</v>
      </c>
      <c r="N91" s="176">
        <v>0</v>
      </c>
      <c r="O91" s="176">
        <f>ROUND(E91*N91,2)</f>
        <v>0</v>
      </c>
      <c r="P91" s="176">
        <v>6.8000000000000005E-2</v>
      </c>
      <c r="Q91" s="176">
        <f>ROUND(E91*P91,2)</f>
        <v>1.1399999999999999</v>
      </c>
      <c r="R91" s="176" t="s">
        <v>749</v>
      </c>
      <c r="S91" s="176" t="s">
        <v>296</v>
      </c>
      <c r="T91" s="177" t="s">
        <v>296</v>
      </c>
      <c r="U91" s="162">
        <v>0.30000000000000004</v>
      </c>
      <c r="V91" s="162">
        <f>ROUND(E91*U91,2)</f>
        <v>5.04</v>
      </c>
      <c r="W91" s="162"/>
      <c r="X91" s="152"/>
      <c r="Y91" s="152"/>
      <c r="Z91" s="152"/>
      <c r="AA91" s="152"/>
      <c r="AB91" s="152"/>
      <c r="AC91" s="152"/>
      <c r="AD91" s="152"/>
      <c r="AE91" s="152"/>
      <c r="AF91" s="152"/>
      <c r="AG91" s="152" t="s">
        <v>324</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74" t="s">
        <v>770</v>
      </c>
      <c r="D92" s="275"/>
      <c r="E92" s="275"/>
      <c r="F92" s="275"/>
      <c r="G92" s="275"/>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678</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04" t="s">
        <v>1106</v>
      </c>
      <c r="D93" s="197"/>
      <c r="E93" s="198">
        <v>17.892000000000003</v>
      </c>
      <c r="F93" s="162"/>
      <c r="G93" s="162"/>
      <c r="H93" s="162"/>
      <c r="I93" s="162"/>
      <c r="J93" s="162"/>
      <c r="K93" s="162"/>
      <c r="L93" s="162"/>
      <c r="M93" s="162"/>
      <c r="N93" s="162"/>
      <c r="O93" s="162"/>
      <c r="P93" s="162"/>
      <c r="Q93" s="162"/>
      <c r="R93" s="162"/>
      <c r="S93" s="162"/>
      <c r="T93" s="162"/>
      <c r="U93" s="162"/>
      <c r="V93" s="162"/>
      <c r="W93" s="162"/>
      <c r="X93" s="152"/>
      <c r="Y93" s="152"/>
      <c r="Z93" s="152"/>
      <c r="AA93" s="152"/>
      <c r="AB93" s="152"/>
      <c r="AC93" s="152"/>
      <c r="AD93" s="152"/>
      <c r="AE93" s="152"/>
      <c r="AF93" s="152"/>
      <c r="AG93" s="152" t="s">
        <v>680</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04" t="s">
        <v>1066</v>
      </c>
      <c r="D94" s="197"/>
      <c r="E94" s="198">
        <v>-1.0799999999999998</v>
      </c>
      <c r="F94" s="162"/>
      <c r="G94" s="162"/>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680</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78">
        <v>26</v>
      </c>
      <c r="B95" s="179" t="s">
        <v>773</v>
      </c>
      <c r="C95" s="187" t="s">
        <v>774</v>
      </c>
      <c r="D95" s="180" t="s">
        <v>366</v>
      </c>
      <c r="E95" s="181">
        <v>1</v>
      </c>
      <c r="F95" s="182"/>
      <c r="G95" s="183">
        <f>ROUND(E95*F95,2)</f>
        <v>0</v>
      </c>
      <c r="H95" s="182"/>
      <c r="I95" s="183">
        <f>ROUND(E95*H95,2)</f>
        <v>0</v>
      </c>
      <c r="J95" s="182"/>
      <c r="K95" s="183">
        <f>ROUND(E95*J95,2)</f>
        <v>0</v>
      </c>
      <c r="L95" s="183">
        <v>15</v>
      </c>
      <c r="M95" s="183">
        <f>G95*(1+L95/100)</f>
        <v>0</v>
      </c>
      <c r="N95" s="183">
        <v>0</v>
      </c>
      <c r="O95" s="183">
        <f>ROUND(E95*N95,2)</f>
        <v>0</v>
      </c>
      <c r="P95" s="183">
        <v>9.0000000000000011E-3</v>
      </c>
      <c r="Q95" s="183">
        <f>ROUND(E95*P95,2)</f>
        <v>0.01</v>
      </c>
      <c r="R95" s="183"/>
      <c r="S95" s="183" t="s">
        <v>311</v>
      </c>
      <c r="T95" s="184" t="s">
        <v>296</v>
      </c>
      <c r="U95" s="162">
        <v>0.11700000000000001</v>
      </c>
      <c r="V95" s="162">
        <f>ROUND(E95*U95,2)</f>
        <v>0.12</v>
      </c>
      <c r="W95" s="162"/>
      <c r="X95" s="152"/>
      <c r="Y95" s="152"/>
      <c r="Z95" s="152"/>
      <c r="AA95" s="152"/>
      <c r="AB95" s="152"/>
      <c r="AC95" s="152"/>
      <c r="AD95" s="152"/>
      <c r="AE95" s="152"/>
      <c r="AF95" s="152"/>
      <c r="AG95" s="152" t="s">
        <v>324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71">
        <v>27</v>
      </c>
      <c r="B96" s="172" t="s">
        <v>775</v>
      </c>
      <c r="C96" s="188" t="s">
        <v>776</v>
      </c>
      <c r="D96" s="173" t="s">
        <v>777</v>
      </c>
      <c r="E96" s="174">
        <v>15</v>
      </c>
      <c r="F96" s="175"/>
      <c r="G96" s="176">
        <f>ROUND(E96*F96,2)</f>
        <v>0</v>
      </c>
      <c r="H96" s="175"/>
      <c r="I96" s="176">
        <f>ROUND(E96*H96,2)</f>
        <v>0</v>
      </c>
      <c r="J96" s="175"/>
      <c r="K96" s="176">
        <f>ROUND(E96*J96,2)</f>
        <v>0</v>
      </c>
      <c r="L96" s="176">
        <v>15</v>
      </c>
      <c r="M96" s="176">
        <f>G96*(1+L96/100)</f>
        <v>0</v>
      </c>
      <c r="N96" s="176">
        <v>0</v>
      </c>
      <c r="O96" s="176">
        <f>ROUND(E96*N96,2)</f>
        <v>0</v>
      </c>
      <c r="P96" s="176">
        <v>0</v>
      </c>
      <c r="Q96" s="176">
        <f>ROUND(E96*P96,2)</f>
        <v>0</v>
      </c>
      <c r="R96" s="176" t="s">
        <v>778</v>
      </c>
      <c r="S96" s="176" t="s">
        <v>296</v>
      </c>
      <c r="T96" s="177" t="s">
        <v>779</v>
      </c>
      <c r="U96" s="162">
        <v>1</v>
      </c>
      <c r="V96" s="162">
        <f>ROUND(E96*U96,2)</f>
        <v>15</v>
      </c>
      <c r="W96" s="162"/>
      <c r="X96" s="152"/>
      <c r="Y96" s="152"/>
      <c r="Z96" s="152"/>
      <c r="AA96" s="152"/>
      <c r="AB96" s="152"/>
      <c r="AC96" s="152"/>
      <c r="AD96" s="152"/>
      <c r="AE96" s="152"/>
      <c r="AF96" s="152"/>
      <c r="AG96" s="152" t="s">
        <v>780</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2" t="s">
        <v>781</v>
      </c>
      <c r="D97" s="273"/>
      <c r="E97" s="273"/>
      <c r="F97" s="273"/>
      <c r="G97" s="273"/>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329</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70" t="s">
        <v>782</v>
      </c>
      <c r="D98" s="271"/>
      <c r="E98" s="271"/>
      <c r="F98" s="271"/>
      <c r="G98" s="271"/>
      <c r="H98" s="162"/>
      <c r="I98" s="162"/>
      <c r="J98" s="162"/>
      <c r="K98" s="162"/>
      <c r="L98" s="162"/>
      <c r="M98" s="162"/>
      <c r="N98" s="162"/>
      <c r="O98" s="162"/>
      <c r="P98" s="162"/>
      <c r="Q98" s="162"/>
      <c r="R98" s="162"/>
      <c r="S98" s="162"/>
      <c r="T98" s="162"/>
      <c r="U98" s="162"/>
      <c r="V98" s="162"/>
      <c r="W98" s="162"/>
      <c r="X98" s="152"/>
      <c r="Y98" s="152"/>
      <c r="Z98" s="152"/>
      <c r="AA98" s="152"/>
      <c r="AB98" s="152"/>
      <c r="AC98" s="152"/>
      <c r="AD98" s="152"/>
      <c r="AE98" s="152"/>
      <c r="AF98" s="152"/>
      <c r="AG98" s="152" t="s">
        <v>329</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0" t="s">
        <v>783</v>
      </c>
      <c r="D99" s="271"/>
      <c r="E99" s="271"/>
      <c r="F99" s="271"/>
      <c r="G99" s="271"/>
      <c r="H99" s="162"/>
      <c r="I99" s="162"/>
      <c r="J99" s="162"/>
      <c r="K99" s="162"/>
      <c r="L99" s="162"/>
      <c r="M99" s="162"/>
      <c r="N99" s="162"/>
      <c r="O99" s="162"/>
      <c r="P99" s="162"/>
      <c r="Q99" s="162"/>
      <c r="R99" s="162"/>
      <c r="S99" s="162"/>
      <c r="T99" s="162"/>
      <c r="U99" s="162"/>
      <c r="V99" s="162"/>
      <c r="W99" s="162"/>
      <c r="X99" s="152"/>
      <c r="Y99" s="152"/>
      <c r="Z99" s="152"/>
      <c r="AA99" s="152"/>
      <c r="AB99" s="152"/>
      <c r="AC99" s="152"/>
      <c r="AD99" s="152"/>
      <c r="AE99" s="152"/>
      <c r="AF99" s="152"/>
      <c r="AG99" s="152" t="s">
        <v>329</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x14ac:dyDescent="0.2">
      <c r="A100" s="165" t="s">
        <v>291</v>
      </c>
      <c r="B100" s="166" t="s">
        <v>236</v>
      </c>
      <c r="C100" s="186" t="s">
        <v>237</v>
      </c>
      <c r="D100" s="167"/>
      <c r="E100" s="168"/>
      <c r="F100" s="169"/>
      <c r="G100" s="169">
        <f>SUMIF(AG101:AG102,"&lt;&gt;NOR",G101:G102)</f>
        <v>0</v>
      </c>
      <c r="H100" s="169"/>
      <c r="I100" s="169">
        <f>SUM(I101:I102)</f>
        <v>0</v>
      </c>
      <c r="J100" s="169"/>
      <c r="K100" s="169">
        <f>SUM(K101:K102)</f>
        <v>0</v>
      </c>
      <c r="L100" s="169"/>
      <c r="M100" s="169">
        <f>SUM(M101:M102)</f>
        <v>0</v>
      </c>
      <c r="N100" s="169"/>
      <c r="O100" s="169">
        <f>SUM(O101:O102)</f>
        <v>0</v>
      </c>
      <c r="P100" s="169"/>
      <c r="Q100" s="169">
        <f>SUM(Q101:Q102)</f>
        <v>0</v>
      </c>
      <c r="R100" s="169"/>
      <c r="S100" s="169"/>
      <c r="T100" s="170"/>
      <c r="U100" s="164"/>
      <c r="V100" s="164">
        <f>SUM(V101:V102)</f>
        <v>1.1200000000000001</v>
      </c>
      <c r="W100" s="164"/>
      <c r="AG100" t="s">
        <v>292</v>
      </c>
    </row>
    <row r="101" spans="1:60" ht="33.75" outlineLevel="1" x14ac:dyDescent="0.2">
      <c r="A101" s="171">
        <v>28</v>
      </c>
      <c r="B101" s="172" t="s">
        <v>784</v>
      </c>
      <c r="C101" s="188" t="s">
        <v>785</v>
      </c>
      <c r="D101" s="173" t="s">
        <v>396</v>
      </c>
      <c r="E101" s="174">
        <v>1.1919400000000002</v>
      </c>
      <c r="F101" s="175"/>
      <c r="G101" s="176">
        <f>ROUND(E101*F101,2)</f>
        <v>0</v>
      </c>
      <c r="H101" s="175"/>
      <c r="I101" s="176">
        <f>ROUND(E101*H101,2)</f>
        <v>0</v>
      </c>
      <c r="J101" s="175"/>
      <c r="K101" s="176">
        <f>ROUND(E101*J101,2)</f>
        <v>0</v>
      </c>
      <c r="L101" s="176">
        <v>15</v>
      </c>
      <c r="M101" s="176">
        <f>G101*(1+L101/100)</f>
        <v>0</v>
      </c>
      <c r="N101" s="176">
        <v>0</v>
      </c>
      <c r="O101" s="176">
        <f>ROUND(E101*N101,2)</f>
        <v>0</v>
      </c>
      <c r="P101" s="176">
        <v>0</v>
      </c>
      <c r="Q101" s="176">
        <f>ROUND(E101*P101,2)</f>
        <v>0</v>
      </c>
      <c r="R101" s="176" t="s">
        <v>676</v>
      </c>
      <c r="S101" s="176" t="s">
        <v>296</v>
      </c>
      <c r="T101" s="177" t="s">
        <v>296</v>
      </c>
      <c r="U101" s="162">
        <v>0.9385</v>
      </c>
      <c r="V101" s="162">
        <f>ROUND(E101*U101,2)</f>
        <v>1.1200000000000001</v>
      </c>
      <c r="W101" s="162"/>
      <c r="X101" s="152"/>
      <c r="Y101" s="152"/>
      <c r="Z101" s="152"/>
      <c r="AA101" s="152"/>
      <c r="AB101" s="152"/>
      <c r="AC101" s="152"/>
      <c r="AD101" s="152"/>
      <c r="AE101" s="152"/>
      <c r="AF101" s="152"/>
      <c r="AG101" s="152" t="s">
        <v>786</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74" t="s">
        <v>787</v>
      </c>
      <c r="D102" s="275"/>
      <c r="E102" s="275"/>
      <c r="F102" s="275"/>
      <c r="G102" s="275"/>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678</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x14ac:dyDescent="0.2">
      <c r="A103" s="165" t="s">
        <v>291</v>
      </c>
      <c r="B103" s="166" t="s">
        <v>238</v>
      </c>
      <c r="C103" s="186" t="s">
        <v>239</v>
      </c>
      <c r="D103" s="167"/>
      <c r="E103" s="168"/>
      <c r="F103" s="169"/>
      <c r="G103" s="169">
        <f>SUMIF(AG104:AG114,"&lt;&gt;NOR",G104:G114)</f>
        <v>0</v>
      </c>
      <c r="H103" s="169"/>
      <c r="I103" s="169">
        <f>SUM(I104:I114)</f>
        <v>0</v>
      </c>
      <c r="J103" s="169"/>
      <c r="K103" s="169">
        <f>SUM(K104:K114)</f>
        <v>0</v>
      </c>
      <c r="L103" s="169"/>
      <c r="M103" s="169">
        <f>SUM(M104:M114)</f>
        <v>0</v>
      </c>
      <c r="N103" s="169"/>
      <c r="O103" s="169">
        <f>SUM(O104:O114)</f>
        <v>0.04</v>
      </c>
      <c r="P103" s="169"/>
      <c r="Q103" s="169">
        <f>SUM(Q104:Q114)</f>
        <v>0</v>
      </c>
      <c r="R103" s="169"/>
      <c r="S103" s="169"/>
      <c r="T103" s="170"/>
      <c r="U103" s="164"/>
      <c r="V103" s="164">
        <f>SUM(V104:V114)</f>
        <v>7.59</v>
      </c>
      <c r="W103" s="164"/>
      <c r="AG103" t="s">
        <v>292</v>
      </c>
    </row>
    <row r="104" spans="1:60" outlineLevel="1" x14ac:dyDescent="0.2">
      <c r="A104" s="171">
        <v>29</v>
      </c>
      <c r="B104" s="172" t="s">
        <v>788</v>
      </c>
      <c r="C104" s="188" t="s">
        <v>789</v>
      </c>
      <c r="D104" s="173" t="s">
        <v>404</v>
      </c>
      <c r="E104" s="174">
        <v>12.200200000000001</v>
      </c>
      <c r="F104" s="175"/>
      <c r="G104" s="176">
        <f>ROUND(E104*F104,2)</f>
        <v>0</v>
      </c>
      <c r="H104" s="175"/>
      <c r="I104" s="176">
        <f>ROUND(E104*H104,2)</f>
        <v>0</v>
      </c>
      <c r="J104" s="175"/>
      <c r="K104" s="176">
        <f>ROUND(E104*J104,2)</f>
        <v>0</v>
      </c>
      <c r="L104" s="176">
        <v>15</v>
      </c>
      <c r="M104" s="176">
        <f>G104*(1+L104/100)</f>
        <v>0</v>
      </c>
      <c r="N104" s="176">
        <v>3.6800000000000001E-3</v>
      </c>
      <c r="O104" s="176">
        <f>ROUND(E104*N104,2)</f>
        <v>0.04</v>
      </c>
      <c r="P104" s="176">
        <v>0</v>
      </c>
      <c r="Q104" s="176">
        <f>ROUND(E104*P104,2)</f>
        <v>0</v>
      </c>
      <c r="R104" s="176" t="s">
        <v>790</v>
      </c>
      <c r="S104" s="176" t="s">
        <v>296</v>
      </c>
      <c r="T104" s="177" t="s">
        <v>296</v>
      </c>
      <c r="U104" s="162">
        <v>0.38500000000000001</v>
      </c>
      <c r="V104" s="162">
        <f>ROUND(E104*U104,2)</f>
        <v>4.7</v>
      </c>
      <c r="W104" s="162"/>
      <c r="X104" s="152"/>
      <c r="Y104" s="152"/>
      <c r="Z104" s="152"/>
      <c r="AA104" s="152"/>
      <c r="AB104" s="152"/>
      <c r="AC104" s="152"/>
      <c r="AD104" s="152"/>
      <c r="AE104" s="152"/>
      <c r="AF104" s="152"/>
      <c r="AG104" s="152" t="s">
        <v>324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791</v>
      </c>
      <c r="D105" s="197"/>
      <c r="E105" s="198"/>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1107</v>
      </c>
      <c r="D106" s="197"/>
      <c r="E106" s="198">
        <v>5.8900000000000006</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1108</v>
      </c>
      <c r="D107" s="197"/>
      <c r="E107" s="198">
        <v>5.0442</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1109</v>
      </c>
      <c r="D108" s="197"/>
      <c r="E108" s="198">
        <v>1.266</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78">
        <v>30</v>
      </c>
      <c r="B109" s="179" t="s">
        <v>797</v>
      </c>
      <c r="C109" s="187" t="s">
        <v>798</v>
      </c>
      <c r="D109" s="180" t="s">
        <v>366</v>
      </c>
      <c r="E109" s="181">
        <v>1</v>
      </c>
      <c r="F109" s="182"/>
      <c r="G109" s="183">
        <f>ROUND(E109*F109,2)</f>
        <v>0</v>
      </c>
      <c r="H109" s="182"/>
      <c r="I109" s="183">
        <f>ROUND(E109*H109,2)</f>
        <v>0</v>
      </c>
      <c r="J109" s="182"/>
      <c r="K109" s="183">
        <f>ROUND(E109*J109,2)</f>
        <v>0</v>
      </c>
      <c r="L109" s="183">
        <v>15</v>
      </c>
      <c r="M109" s="183">
        <f>G109*(1+L109/100)</f>
        <v>0</v>
      </c>
      <c r="N109" s="183">
        <v>1.6000000000000001E-4</v>
      </c>
      <c r="O109" s="183">
        <f>ROUND(E109*N109,2)</f>
        <v>0</v>
      </c>
      <c r="P109" s="183">
        <v>0</v>
      </c>
      <c r="Q109" s="183">
        <f>ROUND(E109*P109,2)</f>
        <v>0</v>
      </c>
      <c r="R109" s="183" t="s">
        <v>790</v>
      </c>
      <c r="S109" s="183" t="s">
        <v>296</v>
      </c>
      <c r="T109" s="184" t="s">
        <v>296</v>
      </c>
      <c r="U109" s="162">
        <v>0.1</v>
      </c>
      <c r="V109" s="162">
        <f>ROUND(E109*U109,2)</f>
        <v>0.1</v>
      </c>
      <c r="W109" s="162"/>
      <c r="X109" s="152"/>
      <c r="Y109" s="152"/>
      <c r="Z109" s="152"/>
      <c r="AA109" s="152"/>
      <c r="AB109" s="152"/>
      <c r="AC109" s="152"/>
      <c r="AD109" s="152"/>
      <c r="AE109" s="152"/>
      <c r="AF109" s="152"/>
      <c r="AG109" s="152" t="s">
        <v>324</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78">
        <v>31</v>
      </c>
      <c r="B110" s="179" t="s">
        <v>799</v>
      </c>
      <c r="C110" s="187" t="s">
        <v>800</v>
      </c>
      <c r="D110" s="180" t="s">
        <v>366</v>
      </c>
      <c r="E110" s="181">
        <v>5</v>
      </c>
      <c r="F110" s="182"/>
      <c r="G110" s="183">
        <f>ROUND(E110*F110,2)</f>
        <v>0</v>
      </c>
      <c r="H110" s="182"/>
      <c r="I110" s="183">
        <f>ROUND(E110*H110,2)</f>
        <v>0</v>
      </c>
      <c r="J110" s="182"/>
      <c r="K110" s="183">
        <f>ROUND(E110*J110,2)</f>
        <v>0</v>
      </c>
      <c r="L110" s="183">
        <v>15</v>
      </c>
      <c r="M110" s="183">
        <f>G110*(1+L110/100)</f>
        <v>0</v>
      </c>
      <c r="N110" s="183">
        <v>1.7000000000000001E-4</v>
      </c>
      <c r="O110" s="183">
        <f>ROUND(E110*N110,2)</f>
        <v>0</v>
      </c>
      <c r="P110" s="183">
        <v>0</v>
      </c>
      <c r="Q110" s="183">
        <f>ROUND(E110*P110,2)</f>
        <v>0</v>
      </c>
      <c r="R110" s="183" t="s">
        <v>790</v>
      </c>
      <c r="S110" s="183" t="s">
        <v>296</v>
      </c>
      <c r="T110" s="184" t="s">
        <v>296</v>
      </c>
      <c r="U110" s="162">
        <v>0.1</v>
      </c>
      <c r="V110" s="162">
        <f>ROUND(E110*U110,2)</f>
        <v>0.5</v>
      </c>
      <c r="W110" s="162"/>
      <c r="X110" s="152"/>
      <c r="Y110" s="152"/>
      <c r="Z110" s="152"/>
      <c r="AA110" s="152"/>
      <c r="AB110" s="152"/>
      <c r="AC110" s="152"/>
      <c r="AD110" s="152"/>
      <c r="AE110" s="152"/>
      <c r="AF110" s="152"/>
      <c r="AG110" s="152" t="s">
        <v>324</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71">
        <v>32</v>
      </c>
      <c r="B111" s="172" t="s">
        <v>801</v>
      </c>
      <c r="C111" s="188" t="s">
        <v>802</v>
      </c>
      <c r="D111" s="173" t="s">
        <v>332</v>
      </c>
      <c r="E111" s="174">
        <v>11.442</v>
      </c>
      <c r="F111" s="175"/>
      <c r="G111" s="176">
        <f>ROUND(E111*F111,2)</f>
        <v>0</v>
      </c>
      <c r="H111" s="175"/>
      <c r="I111" s="176">
        <f>ROUND(E111*H111,2)</f>
        <v>0</v>
      </c>
      <c r="J111" s="175"/>
      <c r="K111" s="176">
        <f>ROUND(E111*J111,2)</f>
        <v>0</v>
      </c>
      <c r="L111" s="176">
        <v>15</v>
      </c>
      <c r="M111" s="176">
        <f>G111*(1+L111/100)</f>
        <v>0</v>
      </c>
      <c r="N111" s="176">
        <v>1.1E-4</v>
      </c>
      <c r="O111" s="176">
        <f>ROUND(E111*N111,2)</f>
        <v>0</v>
      </c>
      <c r="P111" s="176">
        <v>0</v>
      </c>
      <c r="Q111" s="176">
        <f>ROUND(E111*P111,2)</f>
        <v>0</v>
      </c>
      <c r="R111" s="176" t="s">
        <v>790</v>
      </c>
      <c r="S111" s="176" t="s">
        <v>296</v>
      </c>
      <c r="T111" s="177" t="s">
        <v>296</v>
      </c>
      <c r="U111" s="162">
        <v>0.2</v>
      </c>
      <c r="V111" s="162">
        <f>ROUND(E111*U111,2)</f>
        <v>2.29</v>
      </c>
      <c r="W111" s="162"/>
      <c r="X111" s="152"/>
      <c r="Y111" s="152"/>
      <c r="Z111" s="152"/>
      <c r="AA111" s="152"/>
      <c r="AB111" s="152"/>
      <c r="AC111" s="152"/>
      <c r="AD111" s="152"/>
      <c r="AE111" s="152"/>
      <c r="AF111" s="152"/>
      <c r="AG111" s="152" t="s">
        <v>324</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1110</v>
      </c>
      <c r="D112" s="197"/>
      <c r="E112" s="198">
        <v>11.442</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v>33</v>
      </c>
      <c r="B113" s="160" t="s">
        <v>805</v>
      </c>
      <c r="C113" s="208" t="s">
        <v>806</v>
      </c>
      <c r="D113" s="161" t="s">
        <v>0</v>
      </c>
      <c r="E113" s="203"/>
      <c r="F113" s="163"/>
      <c r="G113" s="162">
        <f>ROUND(E113*F113,2)</f>
        <v>0</v>
      </c>
      <c r="H113" s="163"/>
      <c r="I113" s="162">
        <f>ROUND(E113*H113,2)</f>
        <v>0</v>
      </c>
      <c r="J113" s="163"/>
      <c r="K113" s="162">
        <f>ROUND(E113*J113,2)</f>
        <v>0</v>
      </c>
      <c r="L113" s="162">
        <v>15</v>
      </c>
      <c r="M113" s="162">
        <f>G113*(1+L113/100)</f>
        <v>0</v>
      </c>
      <c r="N113" s="162">
        <v>0</v>
      </c>
      <c r="O113" s="162">
        <f>ROUND(E113*N113,2)</f>
        <v>0</v>
      </c>
      <c r="P113" s="162">
        <v>0</v>
      </c>
      <c r="Q113" s="162">
        <f>ROUND(E113*P113,2)</f>
        <v>0</v>
      </c>
      <c r="R113" s="162" t="s">
        <v>790</v>
      </c>
      <c r="S113" s="162" t="s">
        <v>296</v>
      </c>
      <c r="T113" s="162" t="s">
        <v>296</v>
      </c>
      <c r="U113" s="162">
        <v>0</v>
      </c>
      <c r="V113" s="162">
        <f>ROUND(E113*U113,2)</f>
        <v>0</v>
      </c>
      <c r="W113" s="162"/>
      <c r="X113" s="152"/>
      <c r="Y113" s="152"/>
      <c r="Z113" s="152"/>
      <c r="AA113" s="152"/>
      <c r="AB113" s="152"/>
      <c r="AC113" s="152"/>
      <c r="AD113" s="152"/>
      <c r="AE113" s="152"/>
      <c r="AF113" s="152"/>
      <c r="AG113" s="152" t="s">
        <v>786</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807</v>
      </c>
      <c r="D114" s="277"/>
      <c r="E114" s="277"/>
      <c r="F114" s="277"/>
      <c r="G114" s="277"/>
      <c r="H114" s="162"/>
      <c r="I114" s="162"/>
      <c r="J114" s="162"/>
      <c r="K114" s="162"/>
      <c r="L114" s="162"/>
      <c r="M114" s="162"/>
      <c r="N114" s="162"/>
      <c r="O114" s="162"/>
      <c r="P114" s="162"/>
      <c r="Q114" s="162"/>
      <c r="R114" s="162"/>
      <c r="S114" s="162"/>
      <c r="T114" s="162"/>
      <c r="U114" s="162"/>
      <c r="V114" s="162"/>
      <c r="W114" s="162"/>
      <c r="X114" s="152"/>
      <c r="Y114" s="152"/>
      <c r="Z114" s="152"/>
      <c r="AA114" s="152"/>
      <c r="AB114" s="152"/>
      <c r="AC114" s="152"/>
      <c r="AD114" s="152"/>
      <c r="AE114" s="152"/>
      <c r="AF114" s="152"/>
      <c r="AG114" s="152" t="s">
        <v>678</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x14ac:dyDescent="0.2">
      <c r="A115" s="165" t="s">
        <v>291</v>
      </c>
      <c r="B115" s="166" t="s">
        <v>246</v>
      </c>
      <c r="C115" s="186" t="s">
        <v>247</v>
      </c>
      <c r="D115" s="167"/>
      <c r="E115" s="168"/>
      <c r="F115" s="169"/>
      <c r="G115" s="169">
        <f>SUMIF(AG116:AG118,"&lt;&gt;NOR",G116:G118)</f>
        <v>0</v>
      </c>
      <c r="H115" s="169"/>
      <c r="I115" s="169">
        <f>SUM(I116:I118)</f>
        <v>0</v>
      </c>
      <c r="J115" s="169"/>
      <c r="K115" s="169">
        <f>SUM(K116:K118)</f>
        <v>0</v>
      </c>
      <c r="L115" s="169"/>
      <c r="M115" s="169">
        <f>SUM(M116:M118)</f>
        <v>0</v>
      </c>
      <c r="N115" s="169"/>
      <c r="O115" s="169">
        <f>SUM(O116:O118)</f>
        <v>0</v>
      </c>
      <c r="P115" s="169"/>
      <c r="Q115" s="169">
        <f>SUM(Q116:Q118)</f>
        <v>0</v>
      </c>
      <c r="R115" s="169"/>
      <c r="S115" s="169"/>
      <c r="T115" s="170"/>
      <c r="U115" s="164"/>
      <c r="V115" s="164">
        <f>SUM(V116:V118)</f>
        <v>0.2</v>
      </c>
      <c r="W115" s="164"/>
      <c r="AG115" t="s">
        <v>292</v>
      </c>
    </row>
    <row r="116" spans="1:60" outlineLevel="1" x14ac:dyDescent="0.2">
      <c r="A116" s="171">
        <v>34</v>
      </c>
      <c r="B116" s="172" t="s">
        <v>808</v>
      </c>
      <c r="C116" s="188" t="s">
        <v>809</v>
      </c>
      <c r="D116" s="173" t="s">
        <v>366</v>
      </c>
      <c r="E116" s="174">
        <v>1</v>
      </c>
      <c r="F116" s="175"/>
      <c r="G116" s="176">
        <f>ROUND(E116*F116,2)</f>
        <v>0</v>
      </c>
      <c r="H116" s="175"/>
      <c r="I116" s="176">
        <f>ROUND(E116*H116,2)</f>
        <v>0</v>
      </c>
      <c r="J116" s="175"/>
      <c r="K116" s="176">
        <f>ROUND(E116*J116,2)</f>
        <v>0</v>
      </c>
      <c r="L116" s="176">
        <v>15</v>
      </c>
      <c r="M116" s="176">
        <f>G116*(1+L116/100)</f>
        <v>0</v>
      </c>
      <c r="N116" s="176">
        <v>0</v>
      </c>
      <c r="O116" s="176">
        <f>ROUND(E116*N116,2)</f>
        <v>0</v>
      </c>
      <c r="P116" s="176">
        <v>1E-3</v>
      </c>
      <c r="Q116" s="176">
        <f>ROUND(E116*P116,2)</f>
        <v>0</v>
      </c>
      <c r="R116" s="176"/>
      <c r="S116" s="176" t="s">
        <v>311</v>
      </c>
      <c r="T116" s="177" t="s">
        <v>296</v>
      </c>
      <c r="U116" s="162">
        <v>0.2</v>
      </c>
      <c r="V116" s="162">
        <f>ROUND(E116*U116,2)</f>
        <v>0.2</v>
      </c>
      <c r="W116" s="162"/>
      <c r="X116" s="152"/>
      <c r="Y116" s="152"/>
      <c r="Z116" s="152"/>
      <c r="AA116" s="152"/>
      <c r="AB116" s="152"/>
      <c r="AC116" s="152"/>
      <c r="AD116" s="152"/>
      <c r="AE116" s="152"/>
      <c r="AF116" s="152"/>
      <c r="AG116" s="152" t="s">
        <v>324</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v>35</v>
      </c>
      <c r="B117" s="160" t="s">
        <v>810</v>
      </c>
      <c r="C117" s="208" t="s">
        <v>811</v>
      </c>
      <c r="D117" s="161" t="s">
        <v>0</v>
      </c>
      <c r="E117" s="203"/>
      <c r="F117" s="163"/>
      <c r="G117" s="162">
        <f>ROUND(E117*F117,2)</f>
        <v>0</v>
      </c>
      <c r="H117" s="163"/>
      <c r="I117" s="162">
        <f>ROUND(E117*H117,2)</f>
        <v>0</v>
      </c>
      <c r="J117" s="163"/>
      <c r="K117" s="162">
        <f>ROUND(E117*J117,2)</f>
        <v>0</v>
      </c>
      <c r="L117" s="162">
        <v>15</v>
      </c>
      <c r="M117" s="162">
        <f>G117*(1+L117/100)</f>
        <v>0</v>
      </c>
      <c r="N117" s="162">
        <v>0</v>
      </c>
      <c r="O117" s="162">
        <f>ROUND(E117*N117,2)</f>
        <v>0</v>
      </c>
      <c r="P117" s="162">
        <v>0</v>
      </c>
      <c r="Q117" s="162">
        <f>ROUND(E117*P117,2)</f>
        <v>0</v>
      </c>
      <c r="R117" s="162" t="s">
        <v>812</v>
      </c>
      <c r="S117" s="162" t="s">
        <v>296</v>
      </c>
      <c r="T117" s="162" t="s">
        <v>296</v>
      </c>
      <c r="U117" s="162">
        <v>0</v>
      </c>
      <c r="V117" s="162">
        <f>ROUND(E117*U117,2)</f>
        <v>0</v>
      </c>
      <c r="W117" s="162"/>
      <c r="X117" s="152"/>
      <c r="Y117" s="152"/>
      <c r="Z117" s="152"/>
      <c r="AA117" s="152"/>
      <c r="AB117" s="152"/>
      <c r="AC117" s="152"/>
      <c r="AD117" s="152"/>
      <c r="AE117" s="152"/>
      <c r="AF117" s="152"/>
      <c r="AG117" s="152" t="s">
        <v>786</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76" t="s">
        <v>813</v>
      </c>
      <c r="D118" s="277"/>
      <c r="E118" s="277"/>
      <c r="F118" s="277"/>
      <c r="G118" s="277"/>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678</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x14ac:dyDescent="0.2">
      <c r="A119" s="165" t="s">
        <v>291</v>
      </c>
      <c r="B119" s="166" t="s">
        <v>248</v>
      </c>
      <c r="C119" s="186" t="s">
        <v>249</v>
      </c>
      <c r="D119" s="167"/>
      <c r="E119" s="168"/>
      <c r="F119" s="169"/>
      <c r="G119" s="169">
        <f>SUMIF(AG120:AG127,"&lt;&gt;NOR",G120:G127)</f>
        <v>0</v>
      </c>
      <c r="H119" s="169"/>
      <c r="I119" s="169">
        <f>SUM(I120:I127)</f>
        <v>0</v>
      </c>
      <c r="J119" s="169"/>
      <c r="K119" s="169">
        <f>SUM(K120:K127)</f>
        <v>0</v>
      </c>
      <c r="L119" s="169"/>
      <c r="M119" s="169">
        <f>SUM(M120:M127)</f>
        <v>0</v>
      </c>
      <c r="N119" s="169"/>
      <c r="O119" s="169">
        <f>SUM(O120:O127)</f>
        <v>0.03</v>
      </c>
      <c r="P119" s="169"/>
      <c r="Q119" s="169">
        <f>SUM(Q120:Q127)</f>
        <v>0</v>
      </c>
      <c r="R119" s="169"/>
      <c r="S119" s="169"/>
      <c r="T119" s="170"/>
      <c r="U119" s="164"/>
      <c r="V119" s="164">
        <f>SUM(V120:V127)</f>
        <v>5.71</v>
      </c>
      <c r="W119" s="164"/>
      <c r="AG119" t="s">
        <v>292</v>
      </c>
    </row>
    <row r="120" spans="1:60" ht="22.5" outlineLevel="1" x14ac:dyDescent="0.2">
      <c r="A120" s="171">
        <v>36</v>
      </c>
      <c r="B120" s="172" t="s">
        <v>814</v>
      </c>
      <c r="C120" s="188" t="s">
        <v>815</v>
      </c>
      <c r="D120" s="173" t="s">
        <v>404</v>
      </c>
      <c r="E120" s="174">
        <v>5.8890000000000002</v>
      </c>
      <c r="F120" s="175"/>
      <c r="G120" s="176">
        <f>ROUND(E120*F120,2)</f>
        <v>0</v>
      </c>
      <c r="H120" s="175"/>
      <c r="I120" s="176">
        <f>ROUND(E120*H120,2)</f>
        <v>0</v>
      </c>
      <c r="J120" s="175"/>
      <c r="K120" s="176">
        <f>ROUND(E120*J120,2)</f>
        <v>0</v>
      </c>
      <c r="L120" s="176">
        <v>15</v>
      </c>
      <c r="M120" s="176">
        <f>G120*(1+L120/100)</f>
        <v>0</v>
      </c>
      <c r="N120" s="176">
        <v>4.8300000000000001E-3</v>
      </c>
      <c r="O120" s="176">
        <f>ROUND(E120*N120,2)</f>
        <v>0.03</v>
      </c>
      <c r="P120" s="176">
        <v>0</v>
      </c>
      <c r="Q120" s="176">
        <f>ROUND(E120*P120,2)</f>
        <v>0</v>
      </c>
      <c r="R120" s="176" t="s">
        <v>816</v>
      </c>
      <c r="S120" s="176" t="s">
        <v>296</v>
      </c>
      <c r="T120" s="177" t="s">
        <v>296</v>
      </c>
      <c r="U120" s="162">
        <v>0.97000000000000008</v>
      </c>
      <c r="V120" s="162">
        <f>ROUND(E120*U120,2)</f>
        <v>5.71</v>
      </c>
      <c r="W120" s="162"/>
      <c r="X120" s="152"/>
      <c r="Y120" s="152"/>
      <c r="Z120" s="152"/>
      <c r="AA120" s="152"/>
      <c r="AB120" s="152"/>
      <c r="AC120" s="152"/>
      <c r="AD120" s="152"/>
      <c r="AE120" s="152"/>
      <c r="AF120" s="152"/>
      <c r="AG120" s="152" t="s">
        <v>324</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ht="33.75" outlineLevel="1" x14ac:dyDescent="0.2">
      <c r="A121" s="159"/>
      <c r="B121" s="160"/>
      <c r="C121" s="272" t="s">
        <v>817</v>
      </c>
      <c r="D121" s="273"/>
      <c r="E121" s="273"/>
      <c r="F121" s="273"/>
      <c r="G121" s="273"/>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329</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95" t="str">
        <f>C121</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21" s="152"/>
      <c r="BC121" s="152"/>
      <c r="BD121" s="152"/>
      <c r="BE121" s="152"/>
      <c r="BF121" s="152"/>
      <c r="BG121" s="152"/>
      <c r="BH121" s="152"/>
    </row>
    <row r="122" spans="1:60" outlineLevel="1" x14ac:dyDescent="0.2">
      <c r="A122" s="159"/>
      <c r="B122" s="160"/>
      <c r="C122" s="204" t="s">
        <v>1104</v>
      </c>
      <c r="D122" s="197"/>
      <c r="E122" s="198">
        <v>5.8890000000000002</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71">
        <v>37</v>
      </c>
      <c r="B123" s="172" t="s">
        <v>818</v>
      </c>
      <c r="C123" s="188" t="s">
        <v>819</v>
      </c>
      <c r="D123" s="173" t="s">
        <v>404</v>
      </c>
      <c r="E123" s="174">
        <v>6.4790000000000001</v>
      </c>
      <c r="F123" s="175"/>
      <c r="G123" s="176">
        <f>ROUND(E123*F123,2)</f>
        <v>0</v>
      </c>
      <c r="H123" s="175"/>
      <c r="I123" s="176">
        <f>ROUND(E123*H123,2)</f>
        <v>0</v>
      </c>
      <c r="J123" s="175"/>
      <c r="K123" s="176">
        <f>ROUND(E123*J123,2)</f>
        <v>0</v>
      </c>
      <c r="L123" s="176">
        <v>15</v>
      </c>
      <c r="M123" s="176">
        <f>G123*(1+L123/100)</f>
        <v>0</v>
      </c>
      <c r="N123" s="176">
        <v>0</v>
      </c>
      <c r="O123" s="176">
        <f>ROUND(E123*N123,2)</f>
        <v>0</v>
      </c>
      <c r="P123" s="176">
        <v>0</v>
      </c>
      <c r="Q123" s="176">
        <f>ROUND(E123*P123,2)</f>
        <v>0</v>
      </c>
      <c r="R123" s="176"/>
      <c r="S123" s="176" t="s">
        <v>311</v>
      </c>
      <c r="T123" s="177" t="s">
        <v>297</v>
      </c>
      <c r="U123" s="162">
        <v>0</v>
      </c>
      <c r="V123" s="162">
        <f>ROUND(E123*U123,2)</f>
        <v>0</v>
      </c>
      <c r="W123" s="162"/>
      <c r="X123" s="152"/>
      <c r="Y123" s="152"/>
      <c r="Z123" s="152"/>
      <c r="AA123" s="152"/>
      <c r="AB123" s="152"/>
      <c r="AC123" s="152"/>
      <c r="AD123" s="152"/>
      <c r="AE123" s="152"/>
      <c r="AF123" s="152"/>
      <c r="AG123" s="152" t="s">
        <v>664</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72" t="s">
        <v>820</v>
      </c>
      <c r="D124" s="273"/>
      <c r="E124" s="273"/>
      <c r="F124" s="273"/>
      <c r="G124" s="273"/>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329</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04" t="s">
        <v>1111</v>
      </c>
      <c r="D125" s="197"/>
      <c r="E125" s="198">
        <v>6.4790000000000001</v>
      </c>
      <c r="F125" s="162"/>
      <c r="G125" s="162"/>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680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v>38</v>
      </c>
      <c r="B126" s="160" t="s">
        <v>824</v>
      </c>
      <c r="C126" s="208" t="s">
        <v>825</v>
      </c>
      <c r="D126" s="161" t="s">
        <v>0</v>
      </c>
      <c r="E126" s="203"/>
      <c r="F126" s="163"/>
      <c r="G126" s="162">
        <f>ROUND(E126*F126,2)</f>
        <v>0</v>
      </c>
      <c r="H126" s="163"/>
      <c r="I126" s="162">
        <f>ROUND(E126*H126,2)</f>
        <v>0</v>
      </c>
      <c r="J126" s="163"/>
      <c r="K126" s="162">
        <f>ROUND(E126*J126,2)</f>
        <v>0</v>
      </c>
      <c r="L126" s="162">
        <v>15</v>
      </c>
      <c r="M126" s="162">
        <f>G126*(1+L126/100)</f>
        <v>0</v>
      </c>
      <c r="N126" s="162">
        <v>0</v>
      </c>
      <c r="O126" s="162">
        <f>ROUND(E126*N126,2)</f>
        <v>0</v>
      </c>
      <c r="P126" s="162">
        <v>0</v>
      </c>
      <c r="Q126" s="162">
        <f>ROUND(E126*P126,2)</f>
        <v>0</v>
      </c>
      <c r="R126" s="162" t="s">
        <v>816</v>
      </c>
      <c r="S126" s="162" t="s">
        <v>296</v>
      </c>
      <c r="T126" s="162" t="s">
        <v>296</v>
      </c>
      <c r="U126" s="162">
        <v>0</v>
      </c>
      <c r="V126" s="162">
        <f>ROUND(E126*U126,2)</f>
        <v>0</v>
      </c>
      <c r="W126" s="162"/>
      <c r="X126" s="152"/>
      <c r="Y126" s="152"/>
      <c r="Z126" s="152"/>
      <c r="AA126" s="152"/>
      <c r="AB126" s="152"/>
      <c r="AC126" s="152"/>
      <c r="AD126" s="152"/>
      <c r="AE126" s="152"/>
      <c r="AF126" s="152"/>
      <c r="AG126" s="152" t="s">
        <v>786</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76" t="s">
        <v>813</v>
      </c>
      <c r="D127" s="277"/>
      <c r="E127" s="277"/>
      <c r="F127" s="277"/>
      <c r="G127" s="277"/>
      <c r="H127" s="162"/>
      <c r="I127" s="162"/>
      <c r="J127" s="162"/>
      <c r="K127" s="162"/>
      <c r="L127" s="162"/>
      <c r="M127" s="162"/>
      <c r="N127" s="162"/>
      <c r="O127" s="162"/>
      <c r="P127" s="162"/>
      <c r="Q127" s="162"/>
      <c r="R127" s="162"/>
      <c r="S127" s="162"/>
      <c r="T127" s="162"/>
      <c r="U127" s="162"/>
      <c r="V127" s="162"/>
      <c r="W127" s="162"/>
      <c r="X127" s="152"/>
      <c r="Y127" s="152"/>
      <c r="Z127" s="152"/>
      <c r="AA127" s="152"/>
      <c r="AB127" s="152"/>
      <c r="AC127" s="152"/>
      <c r="AD127" s="152"/>
      <c r="AE127" s="152"/>
      <c r="AF127" s="152"/>
      <c r="AG127" s="152" t="s">
        <v>678</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x14ac:dyDescent="0.2">
      <c r="A128" s="165" t="s">
        <v>291</v>
      </c>
      <c r="B128" s="166" t="s">
        <v>250</v>
      </c>
      <c r="C128" s="186" t="s">
        <v>251</v>
      </c>
      <c r="D128" s="167"/>
      <c r="E128" s="168"/>
      <c r="F128" s="169"/>
      <c r="G128" s="169">
        <f>SUMIF(AG129:AG130,"&lt;&gt;NOR",G129:G130)</f>
        <v>0</v>
      </c>
      <c r="H128" s="169"/>
      <c r="I128" s="169">
        <f>SUM(I129:I130)</f>
        <v>0</v>
      </c>
      <c r="J128" s="169"/>
      <c r="K128" s="169">
        <f>SUM(K129:K130)</f>
        <v>0</v>
      </c>
      <c r="L128" s="169"/>
      <c r="M128" s="169">
        <f>SUM(M129:M130)</f>
        <v>0</v>
      </c>
      <c r="N128" s="169"/>
      <c r="O128" s="169">
        <f>SUM(O129:O130)</f>
        <v>0</v>
      </c>
      <c r="P128" s="169"/>
      <c r="Q128" s="169">
        <f>SUM(Q129:Q130)</f>
        <v>0.01</v>
      </c>
      <c r="R128" s="169"/>
      <c r="S128" s="169"/>
      <c r="T128" s="170"/>
      <c r="U128" s="164"/>
      <c r="V128" s="164">
        <f>SUM(V129:V130)</f>
        <v>0.75</v>
      </c>
      <c r="W128" s="164"/>
      <c r="AG128" t="s">
        <v>292</v>
      </c>
    </row>
    <row r="129" spans="1:60" ht="22.5" outlineLevel="1" x14ac:dyDescent="0.2">
      <c r="A129" s="171">
        <v>39</v>
      </c>
      <c r="B129" s="172" t="s">
        <v>826</v>
      </c>
      <c r="C129" s="188" t="s">
        <v>827</v>
      </c>
      <c r="D129" s="173" t="s">
        <v>404</v>
      </c>
      <c r="E129" s="174">
        <v>5.8890000000000002</v>
      </c>
      <c r="F129" s="175"/>
      <c r="G129" s="176">
        <f>ROUND(E129*F129,2)</f>
        <v>0</v>
      </c>
      <c r="H129" s="175"/>
      <c r="I129" s="176">
        <f>ROUND(E129*H129,2)</f>
        <v>0</v>
      </c>
      <c r="J129" s="175"/>
      <c r="K129" s="176">
        <f>ROUND(E129*J129,2)</f>
        <v>0</v>
      </c>
      <c r="L129" s="176">
        <v>15</v>
      </c>
      <c r="M129" s="176">
        <f>G129*(1+L129/100)</f>
        <v>0</v>
      </c>
      <c r="N129" s="176">
        <v>0</v>
      </c>
      <c r="O129" s="176">
        <f>ROUND(E129*N129,2)</f>
        <v>0</v>
      </c>
      <c r="P129" s="176">
        <v>1E-3</v>
      </c>
      <c r="Q129" s="176">
        <f>ROUND(E129*P129,2)</f>
        <v>0.01</v>
      </c>
      <c r="R129" s="176" t="s">
        <v>828</v>
      </c>
      <c r="S129" s="176" t="s">
        <v>296</v>
      </c>
      <c r="T129" s="177" t="s">
        <v>296</v>
      </c>
      <c r="U129" s="162">
        <v>0.128</v>
      </c>
      <c r="V129" s="162">
        <f>ROUND(E129*U129,2)</f>
        <v>0.75</v>
      </c>
      <c r="W129" s="162"/>
      <c r="X129" s="152"/>
      <c r="Y129" s="152"/>
      <c r="Z129" s="152"/>
      <c r="AA129" s="152"/>
      <c r="AB129" s="152"/>
      <c r="AC129" s="152"/>
      <c r="AD129" s="152"/>
      <c r="AE129" s="152"/>
      <c r="AF129" s="152"/>
      <c r="AG129" s="152" t="s">
        <v>324</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204" t="s">
        <v>1104</v>
      </c>
      <c r="D130" s="197"/>
      <c r="E130" s="198">
        <v>5.8890000000000002</v>
      </c>
      <c r="F130" s="162"/>
      <c r="G130" s="162"/>
      <c r="H130" s="162"/>
      <c r="I130" s="162"/>
      <c r="J130" s="162"/>
      <c r="K130" s="162"/>
      <c r="L130" s="162"/>
      <c r="M130" s="162"/>
      <c r="N130" s="162"/>
      <c r="O130" s="162"/>
      <c r="P130" s="162"/>
      <c r="Q130" s="162"/>
      <c r="R130" s="162"/>
      <c r="S130" s="162"/>
      <c r="T130" s="162"/>
      <c r="U130" s="162"/>
      <c r="V130" s="162"/>
      <c r="W130" s="162"/>
      <c r="X130" s="152"/>
      <c r="Y130" s="152"/>
      <c r="Z130" s="152"/>
      <c r="AA130" s="152"/>
      <c r="AB130" s="152"/>
      <c r="AC130" s="152"/>
      <c r="AD130" s="152"/>
      <c r="AE130" s="152"/>
      <c r="AF130" s="152"/>
      <c r="AG130" s="152" t="s">
        <v>680</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A131" s="165" t="s">
        <v>291</v>
      </c>
      <c r="B131" s="166" t="s">
        <v>252</v>
      </c>
      <c r="C131" s="186" t="s">
        <v>253</v>
      </c>
      <c r="D131" s="167"/>
      <c r="E131" s="168"/>
      <c r="F131" s="169"/>
      <c r="G131" s="169">
        <f>SUMIF(AG132:AG142,"&lt;&gt;NOR",G132:G142)</f>
        <v>0</v>
      </c>
      <c r="H131" s="169"/>
      <c r="I131" s="169">
        <f>SUM(I132:I142)</f>
        <v>0</v>
      </c>
      <c r="J131" s="169"/>
      <c r="K131" s="169">
        <f>SUM(K132:K142)</f>
        <v>0</v>
      </c>
      <c r="L131" s="169"/>
      <c r="M131" s="169">
        <f>SUM(M132:M142)</f>
        <v>0</v>
      </c>
      <c r="N131" s="169"/>
      <c r="O131" s="169">
        <f>SUM(O132:O142)</f>
        <v>0.09</v>
      </c>
      <c r="P131" s="169"/>
      <c r="Q131" s="169">
        <f>SUM(Q132:Q142)</f>
        <v>0</v>
      </c>
      <c r="R131" s="169"/>
      <c r="S131" s="169"/>
      <c r="T131" s="170"/>
      <c r="U131" s="164"/>
      <c r="V131" s="164">
        <f>SUM(V132:V142)</f>
        <v>19.02</v>
      </c>
      <c r="W131" s="164"/>
      <c r="AG131" t="s">
        <v>292</v>
      </c>
    </row>
    <row r="132" spans="1:60" ht="22.5" outlineLevel="1" x14ac:dyDescent="0.2">
      <c r="A132" s="171">
        <v>40</v>
      </c>
      <c r="B132" s="172" t="s">
        <v>829</v>
      </c>
      <c r="C132" s="188" t="s">
        <v>830</v>
      </c>
      <c r="D132" s="173" t="s">
        <v>404</v>
      </c>
      <c r="E132" s="174">
        <v>17.7042</v>
      </c>
      <c r="F132" s="175"/>
      <c r="G132" s="176">
        <f>ROUND(E132*F132,2)</f>
        <v>0</v>
      </c>
      <c r="H132" s="175"/>
      <c r="I132" s="176">
        <f>ROUND(E132*H132,2)</f>
        <v>0</v>
      </c>
      <c r="J132" s="175"/>
      <c r="K132" s="176">
        <f>ROUND(E132*J132,2)</f>
        <v>0</v>
      </c>
      <c r="L132" s="176">
        <v>15</v>
      </c>
      <c r="M132" s="176">
        <f>G132*(1+L132/100)</f>
        <v>0</v>
      </c>
      <c r="N132" s="176">
        <v>5.0300000000000006E-3</v>
      </c>
      <c r="O132" s="176">
        <f>ROUND(E132*N132,2)</f>
        <v>0.09</v>
      </c>
      <c r="P132" s="176">
        <v>0</v>
      </c>
      <c r="Q132" s="176">
        <f>ROUND(E132*P132,2)</f>
        <v>0</v>
      </c>
      <c r="R132" s="176" t="s">
        <v>816</v>
      </c>
      <c r="S132" s="176" t="s">
        <v>296</v>
      </c>
      <c r="T132" s="177" t="s">
        <v>296</v>
      </c>
      <c r="U132" s="162">
        <v>1.0746000000000002</v>
      </c>
      <c r="V132" s="162">
        <f>ROUND(E132*U132,2)</f>
        <v>19.02</v>
      </c>
      <c r="W132" s="162"/>
      <c r="X132" s="152"/>
      <c r="Y132" s="152"/>
      <c r="Z132" s="152"/>
      <c r="AA132" s="152"/>
      <c r="AB132" s="152"/>
      <c r="AC132" s="152"/>
      <c r="AD132" s="152"/>
      <c r="AE132" s="152"/>
      <c r="AF132" s="152"/>
      <c r="AG132" s="152" t="s">
        <v>324</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ht="33.75" outlineLevel="1" x14ac:dyDescent="0.2">
      <c r="A133" s="159"/>
      <c r="B133" s="160"/>
      <c r="C133" s="272" t="s">
        <v>1112</v>
      </c>
      <c r="D133" s="273"/>
      <c r="E133" s="273"/>
      <c r="F133" s="273"/>
      <c r="G133" s="273"/>
      <c r="H133" s="162"/>
      <c r="I133" s="162"/>
      <c r="J133" s="162"/>
      <c r="K133" s="162"/>
      <c r="L133" s="162"/>
      <c r="M133" s="162"/>
      <c r="N133" s="162"/>
      <c r="O133" s="162"/>
      <c r="P133" s="162"/>
      <c r="Q133" s="162"/>
      <c r="R133" s="162"/>
      <c r="S133" s="162"/>
      <c r="T133" s="162"/>
      <c r="U133" s="162"/>
      <c r="V133" s="162"/>
      <c r="W133" s="162"/>
      <c r="X133" s="152"/>
      <c r="Y133" s="152"/>
      <c r="Z133" s="152"/>
      <c r="AA133" s="152"/>
      <c r="AB133" s="152"/>
      <c r="AC133" s="152"/>
      <c r="AD133" s="152"/>
      <c r="AE133" s="152"/>
      <c r="AF133" s="152"/>
      <c r="AG133" s="152" t="s">
        <v>329</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95" t="str">
        <f>C133</f>
        <v>Stávající stěny budou opatřeny keramickým obkladem včetně horizontální ploch těchto stěn... Budou použity ukončovací a rohové lišty AL. Výšky obkladů jsou popsány ve výkresech. Kouty a rohy budou opatřeny těsnícím provazcem a silikonovým tmelem. Spáry budu opatřeny spárovačkou s odstínem, který bude odsouhlasen s investorem.</v>
      </c>
      <c r="BB133" s="152"/>
      <c r="BC133" s="152"/>
      <c r="BD133" s="152"/>
      <c r="BE133" s="152"/>
      <c r="BF133" s="152"/>
      <c r="BG133" s="152"/>
      <c r="BH133" s="152"/>
    </row>
    <row r="134" spans="1:60" outlineLevel="1" x14ac:dyDescent="0.2">
      <c r="A134" s="159"/>
      <c r="B134" s="160"/>
      <c r="C134" s="204" t="s">
        <v>1113</v>
      </c>
      <c r="D134" s="197"/>
      <c r="E134" s="198">
        <v>5.0442</v>
      </c>
      <c r="F134" s="162"/>
      <c r="G134" s="162"/>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680</v>
      </c>
      <c r="AH134" s="152">
        <v>0</v>
      </c>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04" t="s">
        <v>1114</v>
      </c>
      <c r="D135" s="197"/>
      <c r="E135" s="198">
        <v>13.56</v>
      </c>
      <c r="F135" s="162"/>
      <c r="G135" s="162"/>
      <c r="H135" s="162"/>
      <c r="I135" s="162"/>
      <c r="J135" s="162"/>
      <c r="K135" s="162"/>
      <c r="L135" s="162"/>
      <c r="M135" s="162"/>
      <c r="N135" s="162"/>
      <c r="O135" s="162"/>
      <c r="P135" s="162"/>
      <c r="Q135" s="162"/>
      <c r="R135" s="162"/>
      <c r="S135" s="162"/>
      <c r="T135" s="162"/>
      <c r="U135" s="162"/>
      <c r="V135" s="162"/>
      <c r="W135" s="162"/>
      <c r="X135" s="152"/>
      <c r="Y135" s="152"/>
      <c r="Z135" s="152"/>
      <c r="AA135" s="152"/>
      <c r="AB135" s="152"/>
      <c r="AC135" s="152"/>
      <c r="AD135" s="152"/>
      <c r="AE135" s="152"/>
      <c r="AF135" s="152"/>
      <c r="AG135" s="152" t="s">
        <v>680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1115</v>
      </c>
      <c r="D136" s="197"/>
      <c r="E136" s="198">
        <v>-0.89999999999999991</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1">
        <v>41</v>
      </c>
      <c r="B137" s="172" t="s">
        <v>837</v>
      </c>
      <c r="C137" s="188" t="s">
        <v>838</v>
      </c>
      <c r="D137" s="173" t="s">
        <v>332</v>
      </c>
      <c r="E137" s="174">
        <v>0.751</v>
      </c>
      <c r="F137" s="175"/>
      <c r="G137" s="176">
        <f>ROUND(E137*F137,2)</f>
        <v>0</v>
      </c>
      <c r="H137" s="175"/>
      <c r="I137" s="176">
        <f>ROUND(E137*H137,2)</f>
        <v>0</v>
      </c>
      <c r="J137" s="175"/>
      <c r="K137" s="176">
        <f>ROUND(E137*J137,2)</f>
        <v>0</v>
      </c>
      <c r="L137" s="176">
        <v>15</v>
      </c>
      <c r="M137" s="176">
        <f>G137*(1+L137/100)</f>
        <v>0</v>
      </c>
      <c r="N137" s="176">
        <v>2.4400000000000003E-3</v>
      </c>
      <c r="O137" s="176">
        <f>ROUND(E137*N137,2)</f>
        <v>0</v>
      </c>
      <c r="P137" s="176">
        <v>0</v>
      </c>
      <c r="Q137" s="176">
        <f>ROUND(E137*P137,2)</f>
        <v>0</v>
      </c>
      <c r="R137" s="176" t="s">
        <v>839</v>
      </c>
      <c r="S137" s="176" t="s">
        <v>296</v>
      </c>
      <c r="T137" s="177" t="s">
        <v>296</v>
      </c>
      <c r="U137" s="162">
        <v>0</v>
      </c>
      <c r="V137" s="162">
        <f>ROUND(E137*U137,2)</f>
        <v>0</v>
      </c>
      <c r="W137" s="162"/>
      <c r="X137" s="152"/>
      <c r="Y137" s="152"/>
      <c r="Z137" s="152"/>
      <c r="AA137" s="152"/>
      <c r="AB137" s="152"/>
      <c r="AC137" s="152"/>
      <c r="AD137" s="152"/>
      <c r="AE137" s="152"/>
      <c r="AF137" s="152"/>
      <c r="AG137" s="152" t="s">
        <v>840</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74" t="s">
        <v>841</v>
      </c>
      <c r="D138" s="275"/>
      <c r="E138" s="275"/>
      <c r="F138" s="275"/>
      <c r="G138" s="275"/>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678</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204" t="s">
        <v>1116</v>
      </c>
      <c r="D139" s="197"/>
      <c r="E139" s="198">
        <v>0.751</v>
      </c>
      <c r="F139" s="162"/>
      <c r="G139" s="162"/>
      <c r="H139" s="162"/>
      <c r="I139" s="162"/>
      <c r="J139" s="162"/>
      <c r="K139" s="162"/>
      <c r="L139" s="162"/>
      <c r="M139" s="162"/>
      <c r="N139" s="162"/>
      <c r="O139" s="162"/>
      <c r="P139" s="162"/>
      <c r="Q139" s="162"/>
      <c r="R139" s="162"/>
      <c r="S139" s="162"/>
      <c r="T139" s="162"/>
      <c r="U139" s="162"/>
      <c r="V139" s="162"/>
      <c r="W139" s="162"/>
      <c r="X139" s="152"/>
      <c r="Y139" s="152"/>
      <c r="Z139" s="152"/>
      <c r="AA139" s="152"/>
      <c r="AB139" s="152"/>
      <c r="AC139" s="152"/>
      <c r="AD139" s="152"/>
      <c r="AE139" s="152"/>
      <c r="AF139" s="152"/>
      <c r="AG139" s="152" t="s">
        <v>680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71">
        <v>42</v>
      </c>
      <c r="B140" s="172" t="s">
        <v>843</v>
      </c>
      <c r="C140" s="188" t="s">
        <v>844</v>
      </c>
      <c r="D140" s="173" t="s">
        <v>404</v>
      </c>
      <c r="E140" s="174">
        <v>18.939</v>
      </c>
      <c r="F140" s="175"/>
      <c r="G140" s="176">
        <f>ROUND(E140*F140,2)</f>
        <v>0</v>
      </c>
      <c r="H140" s="175"/>
      <c r="I140" s="176">
        <f>ROUND(E140*H140,2)</f>
        <v>0</v>
      </c>
      <c r="J140" s="175"/>
      <c r="K140" s="176">
        <f>ROUND(E140*J140,2)</f>
        <v>0</v>
      </c>
      <c r="L140" s="176">
        <v>15</v>
      </c>
      <c r="M140" s="176">
        <f>G140*(1+L140/100)</f>
        <v>0</v>
      </c>
      <c r="N140" s="176">
        <v>0</v>
      </c>
      <c r="O140" s="176">
        <f>ROUND(E140*N140,2)</f>
        <v>0</v>
      </c>
      <c r="P140" s="176">
        <v>0</v>
      </c>
      <c r="Q140" s="176">
        <f>ROUND(E140*P140,2)</f>
        <v>0</v>
      </c>
      <c r="R140" s="176"/>
      <c r="S140" s="176" t="s">
        <v>311</v>
      </c>
      <c r="T140" s="177" t="s">
        <v>297</v>
      </c>
      <c r="U140" s="162">
        <v>0</v>
      </c>
      <c r="V140" s="162">
        <f>ROUND(E140*U140,2)</f>
        <v>0</v>
      </c>
      <c r="W140" s="162"/>
      <c r="X140" s="152"/>
      <c r="Y140" s="152"/>
      <c r="Z140" s="152"/>
      <c r="AA140" s="152"/>
      <c r="AB140" s="152"/>
      <c r="AC140" s="152"/>
      <c r="AD140" s="152"/>
      <c r="AE140" s="152"/>
      <c r="AF140" s="152"/>
      <c r="AG140" s="152" t="s">
        <v>664</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204" t="s">
        <v>1117</v>
      </c>
      <c r="D141" s="197"/>
      <c r="E141" s="198">
        <v>18.939</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v>43</v>
      </c>
      <c r="B142" s="160" t="s">
        <v>846</v>
      </c>
      <c r="C142" s="208" t="s">
        <v>847</v>
      </c>
      <c r="D142" s="161" t="s">
        <v>0</v>
      </c>
      <c r="E142" s="203"/>
      <c r="F142" s="163"/>
      <c r="G142" s="162">
        <f>ROUND(E142*F142,2)</f>
        <v>0</v>
      </c>
      <c r="H142" s="163"/>
      <c r="I142" s="162">
        <f>ROUND(E142*H142,2)</f>
        <v>0</v>
      </c>
      <c r="J142" s="163"/>
      <c r="K142" s="162">
        <f>ROUND(E142*J142,2)</f>
        <v>0</v>
      </c>
      <c r="L142" s="162">
        <v>15</v>
      </c>
      <c r="M142" s="162">
        <f>G142*(1+L142/100)</f>
        <v>0</v>
      </c>
      <c r="N142" s="162">
        <v>0</v>
      </c>
      <c r="O142" s="162">
        <f>ROUND(E142*N142,2)</f>
        <v>0</v>
      </c>
      <c r="P142" s="162">
        <v>0</v>
      </c>
      <c r="Q142" s="162">
        <f>ROUND(E142*P142,2)</f>
        <v>0</v>
      </c>
      <c r="R142" s="162" t="s">
        <v>816</v>
      </c>
      <c r="S142" s="162" t="s">
        <v>296</v>
      </c>
      <c r="T142" s="162" t="s">
        <v>296</v>
      </c>
      <c r="U142" s="162">
        <v>0</v>
      </c>
      <c r="V142" s="162">
        <f>ROUND(E142*U142,2)</f>
        <v>0</v>
      </c>
      <c r="W142" s="162"/>
      <c r="X142" s="152"/>
      <c r="Y142" s="152"/>
      <c r="Z142" s="152"/>
      <c r="AA142" s="152"/>
      <c r="AB142" s="152"/>
      <c r="AC142" s="152"/>
      <c r="AD142" s="152"/>
      <c r="AE142" s="152"/>
      <c r="AF142" s="152"/>
      <c r="AG142" s="152" t="s">
        <v>786</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x14ac:dyDescent="0.2">
      <c r="A143" s="165" t="s">
        <v>291</v>
      </c>
      <c r="B143" s="166" t="s">
        <v>254</v>
      </c>
      <c r="C143" s="186" t="s">
        <v>255</v>
      </c>
      <c r="D143" s="167"/>
      <c r="E143" s="168"/>
      <c r="F143" s="169"/>
      <c r="G143" s="169">
        <f>SUMIF(AG144:AG150,"&lt;&gt;NOR",G144:G150)</f>
        <v>0</v>
      </c>
      <c r="H143" s="169"/>
      <c r="I143" s="169">
        <f>SUM(I144:I150)</f>
        <v>0</v>
      </c>
      <c r="J143" s="169"/>
      <c r="K143" s="169">
        <f>SUM(K144:K150)</f>
        <v>0</v>
      </c>
      <c r="L143" s="169"/>
      <c r="M143" s="169">
        <f>SUM(M144:M150)</f>
        <v>0</v>
      </c>
      <c r="N143" s="169"/>
      <c r="O143" s="169">
        <f>SUM(O144:O150)</f>
        <v>0.01</v>
      </c>
      <c r="P143" s="169"/>
      <c r="Q143" s="169">
        <f>SUM(Q144:Q150)</f>
        <v>0</v>
      </c>
      <c r="R143" s="169"/>
      <c r="S143" s="169"/>
      <c r="T143" s="170"/>
      <c r="U143" s="164"/>
      <c r="V143" s="164">
        <f>SUM(V144:V150)</f>
        <v>0</v>
      </c>
      <c r="W143" s="164"/>
      <c r="AG143" t="s">
        <v>292</v>
      </c>
    </row>
    <row r="144" spans="1:60" outlineLevel="1" x14ac:dyDescent="0.2">
      <c r="A144" s="171">
        <v>44</v>
      </c>
      <c r="B144" s="172" t="s">
        <v>848</v>
      </c>
      <c r="C144" s="188" t="s">
        <v>849</v>
      </c>
      <c r="D144" s="173" t="s">
        <v>404</v>
      </c>
      <c r="E144" s="174">
        <v>13.936900000000001</v>
      </c>
      <c r="F144" s="175"/>
      <c r="G144" s="176">
        <f>ROUND(E144*F144,2)</f>
        <v>0</v>
      </c>
      <c r="H144" s="175"/>
      <c r="I144" s="176">
        <f>ROUND(E144*H144,2)</f>
        <v>0</v>
      </c>
      <c r="J144" s="175"/>
      <c r="K144" s="176">
        <f>ROUND(E144*J144,2)</f>
        <v>0</v>
      </c>
      <c r="L144" s="176">
        <v>15</v>
      </c>
      <c r="M144" s="176">
        <f>G144*(1+L144/100)</f>
        <v>0</v>
      </c>
      <c r="N144" s="176">
        <v>2.2000000000000001E-4</v>
      </c>
      <c r="O144" s="176">
        <f>ROUND(E144*N144,2)</f>
        <v>0</v>
      </c>
      <c r="P144" s="176">
        <v>0</v>
      </c>
      <c r="Q144" s="176">
        <f>ROUND(E144*P144,2)</f>
        <v>0</v>
      </c>
      <c r="R144" s="176" t="s">
        <v>839</v>
      </c>
      <c r="S144" s="176" t="s">
        <v>296</v>
      </c>
      <c r="T144" s="177" t="s">
        <v>296</v>
      </c>
      <c r="U144" s="162">
        <v>0</v>
      </c>
      <c r="V144" s="162">
        <f>ROUND(E144*U144,2)</f>
        <v>0</v>
      </c>
      <c r="W144" s="162"/>
      <c r="X144" s="152"/>
      <c r="Y144" s="152"/>
      <c r="Z144" s="152"/>
      <c r="AA144" s="152"/>
      <c r="AB144" s="152"/>
      <c r="AC144" s="152"/>
      <c r="AD144" s="152"/>
      <c r="AE144" s="152"/>
      <c r="AF144" s="152"/>
      <c r="AG144" s="152" t="s">
        <v>840</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1093</v>
      </c>
      <c r="D145" s="197"/>
      <c r="E145" s="198">
        <v>24.85</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1094</v>
      </c>
      <c r="D146" s="197"/>
      <c r="E146" s="198">
        <v>4.875</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04" t="s">
        <v>1095</v>
      </c>
      <c r="D147" s="197"/>
      <c r="E147" s="198">
        <v>-12.321</v>
      </c>
      <c r="F147" s="162"/>
      <c r="G147" s="162"/>
      <c r="H147" s="162"/>
      <c r="I147" s="162"/>
      <c r="J147" s="162"/>
      <c r="K147" s="162"/>
      <c r="L147" s="162"/>
      <c r="M147" s="162"/>
      <c r="N147" s="162"/>
      <c r="O147" s="162"/>
      <c r="P147" s="162"/>
      <c r="Q147" s="162"/>
      <c r="R147" s="162"/>
      <c r="S147" s="162"/>
      <c r="T147" s="162"/>
      <c r="U147" s="162"/>
      <c r="V147" s="162"/>
      <c r="W147" s="162"/>
      <c r="X147" s="152"/>
      <c r="Y147" s="152"/>
      <c r="Z147" s="152"/>
      <c r="AA147" s="152"/>
      <c r="AB147" s="152"/>
      <c r="AC147" s="152"/>
      <c r="AD147" s="152"/>
      <c r="AE147" s="152"/>
      <c r="AF147" s="152"/>
      <c r="AG147" s="152" t="s">
        <v>680</v>
      </c>
      <c r="AH147" s="152">
        <v>0</v>
      </c>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1096</v>
      </c>
      <c r="D148" s="197"/>
      <c r="E148" s="198">
        <v>-3.4670999999999998</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x14ac:dyDescent="0.2">
      <c r="A149" s="171">
        <v>45</v>
      </c>
      <c r="B149" s="172" t="s">
        <v>1118</v>
      </c>
      <c r="C149" s="188" t="s">
        <v>1119</v>
      </c>
      <c r="D149" s="173" t="s">
        <v>404</v>
      </c>
      <c r="E149" s="174">
        <v>13.98</v>
      </c>
      <c r="F149" s="175"/>
      <c r="G149" s="176">
        <f>ROUND(E149*F149,2)</f>
        <v>0</v>
      </c>
      <c r="H149" s="175"/>
      <c r="I149" s="176">
        <f>ROUND(E149*H149,2)</f>
        <v>0</v>
      </c>
      <c r="J149" s="175"/>
      <c r="K149" s="176">
        <f>ROUND(E149*J149,2)</f>
        <v>0</v>
      </c>
      <c r="L149" s="176">
        <v>15</v>
      </c>
      <c r="M149" s="176">
        <f>G149*(1+L149/100)</f>
        <v>0</v>
      </c>
      <c r="N149" s="176">
        <v>3.7000000000000005E-4</v>
      </c>
      <c r="O149" s="176">
        <f>ROUND(E149*N149,2)</f>
        <v>0.01</v>
      </c>
      <c r="P149" s="176">
        <v>0</v>
      </c>
      <c r="Q149" s="176">
        <f>ROUND(E149*P149,2)</f>
        <v>0</v>
      </c>
      <c r="R149" s="176" t="s">
        <v>839</v>
      </c>
      <c r="S149" s="176" t="s">
        <v>296</v>
      </c>
      <c r="T149" s="177" t="s">
        <v>296</v>
      </c>
      <c r="U149" s="162">
        <v>0</v>
      </c>
      <c r="V149" s="162">
        <f>ROUND(E149*U149,2)</f>
        <v>0</v>
      </c>
      <c r="W149" s="162"/>
      <c r="X149" s="152"/>
      <c r="Y149" s="152"/>
      <c r="Z149" s="152"/>
      <c r="AA149" s="152"/>
      <c r="AB149" s="152"/>
      <c r="AC149" s="152"/>
      <c r="AD149" s="152"/>
      <c r="AE149" s="152"/>
      <c r="AF149" s="152"/>
      <c r="AG149" s="152" t="s">
        <v>840</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204" t="s">
        <v>1120</v>
      </c>
      <c r="D150" s="197"/>
      <c r="E150" s="198">
        <v>13.98</v>
      </c>
      <c r="F150" s="162"/>
      <c r="G150" s="162"/>
      <c r="H150" s="162"/>
      <c r="I150" s="162"/>
      <c r="J150" s="162"/>
      <c r="K150" s="162"/>
      <c r="L150" s="162"/>
      <c r="M150" s="162"/>
      <c r="N150" s="162"/>
      <c r="O150" s="162"/>
      <c r="P150" s="162"/>
      <c r="Q150" s="162"/>
      <c r="R150" s="162"/>
      <c r="S150" s="162"/>
      <c r="T150" s="162"/>
      <c r="U150" s="162"/>
      <c r="V150" s="162"/>
      <c r="W150" s="162"/>
      <c r="X150" s="152"/>
      <c r="Y150" s="152"/>
      <c r="Z150" s="152"/>
      <c r="AA150" s="152"/>
      <c r="AB150" s="152"/>
      <c r="AC150" s="152"/>
      <c r="AD150" s="152"/>
      <c r="AE150" s="152"/>
      <c r="AF150" s="152"/>
      <c r="AG150" s="152" t="s">
        <v>680</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x14ac:dyDescent="0.2">
      <c r="A151" s="165" t="s">
        <v>291</v>
      </c>
      <c r="B151" s="166" t="s">
        <v>256</v>
      </c>
      <c r="C151" s="186" t="s">
        <v>257</v>
      </c>
      <c r="D151" s="167"/>
      <c r="E151" s="168"/>
      <c r="F151" s="169"/>
      <c r="G151" s="169">
        <f>SUMIF(AG152:AG152,"&lt;&gt;NOR",G152:G152)</f>
        <v>0</v>
      </c>
      <c r="H151" s="169"/>
      <c r="I151" s="169">
        <f>SUM(I152:I152)</f>
        <v>0</v>
      </c>
      <c r="J151" s="169"/>
      <c r="K151" s="169">
        <f>SUM(K152:K152)</f>
        <v>0</v>
      </c>
      <c r="L151" s="169"/>
      <c r="M151" s="169">
        <f>SUM(M152:M152)</f>
        <v>0</v>
      </c>
      <c r="N151" s="169"/>
      <c r="O151" s="169">
        <f>SUM(O152:O152)</f>
        <v>0</v>
      </c>
      <c r="P151" s="169"/>
      <c r="Q151" s="169">
        <f>SUM(Q152:Q152)</f>
        <v>0</v>
      </c>
      <c r="R151" s="169"/>
      <c r="S151" s="169"/>
      <c r="T151" s="170"/>
      <c r="U151" s="164"/>
      <c r="V151" s="164">
        <f>SUM(V152:V152)</f>
        <v>0</v>
      </c>
      <c r="W151" s="164"/>
      <c r="AG151" t="s">
        <v>292</v>
      </c>
    </row>
    <row r="152" spans="1:60" ht="22.5" outlineLevel="1" x14ac:dyDescent="0.2">
      <c r="A152" s="178">
        <v>46</v>
      </c>
      <c r="B152" s="179" t="s">
        <v>850</v>
      </c>
      <c r="C152" s="187" t="s">
        <v>851</v>
      </c>
      <c r="D152" s="180" t="s">
        <v>310</v>
      </c>
      <c r="E152" s="181">
        <v>1</v>
      </c>
      <c r="F152" s="182"/>
      <c r="G152" s="183">
        <f>ROUND(E152*F152,2)</f>
        <v>0</v>
      </c>
      <c r="H152" s="182"/>
      <c r="I152" s="183">
        <f>ROUND(E152*H152,2)</f>
        <v>0</v>
      </c>
      <c r="J152" s="182"/>
      <c r="K152" s="183">
        <f>ROUND(E152*J152,2)</f>
        <v>0</v>
      </c>
      <c r="L152" s="183">
        <v>15</v>
      </c>
      <c r="M152" s="183">
        <f>G152*(1+L152/100)</f>
        <v>0</v>
      </c>
      <c r="N152" s="183">
        <v>0</v>
      </c>
      <c r="O152" s="183">
        <f>ROUND(E152*N152,2)</f>
        <v>0</v>
      </c>
      <c r="P152" s="183">
        <v>0</v>
      </c>
      <c r="Q152" s="183">
        <f>ROUND(E152*P152,2)</f>
        <v>0</v>
      </c>
      <c r="R152" s="183"/>
      <c r="S152" s="183" t="s">
        <v>311</v>
      </c>
      <c r="T152" s="184" t="s">
        <v>297</v>
      </c>
      <c r="U152" s="162">
        <v>0</v>
      </c>
      <c r="V152" s="162">
        <f>ROUND(E152*U152,2)</f>
        <v>0</v>
      </c>
      <c r="W152" s="162"/>
      <c r="X152" s="152"/>
      <c r="Y152" s="152"/>
      <c r="Z152" s="152"/>
      <c r="AA152" s="152"/>
      <c r="AB152" s="152"/>
      <c r="AC152" s="152"/>
      <c r="AD152" s="152"/>
      <c r="AE152" s="152"/>
      <c r="AF152" s="152"/>
      <c r="AG152" s="152" t="s">
        <v>664</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x14ac:dyDescent="0.2">
      <c r="A153" s="165" t="s">
        <v>291</v>
      </c>
      <c r="B153" s="166" t="s">
        <v>258</v>
      </c>
      <c r="C153" s="186" t="s">
        <v>259</v>
      </c>
      <c r="D153" s="167"/>
      <c r="E153" s="168"/>
      <c r="F153" s="169"/>
      <c r="G153" s="169">
        <f>SUMIF(AG154:AG154,"&lt;&gt;NOR",G154:G154)</f>
        <v>0</v>
      </c>
      <c r="H153" s="169"/>
      <c r="I153" s="169">
        <f>SUM(I154:I154)</f>
        <v>0</v>
      </c>
      <c r="J153" s="169"/>
      <c r="K153" s="169">
        <f>SUM(K154:K154)</f>
        <v>0</v>
      </c>
      <c r="L153" s="169"/>
      <c r="M153" s="169">
        <f>SUM(M154:M154)</f>
        <v>0</v>
      </c>
      <c r="N153" s="169"/>
      <c r="O153" s="169">
        <f>SUM(O154:O154)</f>
        <v>0</v>
      </c>
      <c r="P153" s="169"/>
      <c r="Q153" s="169">
        <f>SUM(Q154:Q154)</f>
        <v>0</v>
      </c>
      <c r="R153" s="169"/>
      <c r="S153" s="169"/>
      <c r="T153" s="170"/>
      <c r="U153" s="164"/>
      <c r="V153" s="164">
        <f>SUM(V154:V154)</f>
        <v>0</v>
      </c>
      <c r="W153" s="164"/>
      <c r="AG153" t="s">
        <v>292</v>
      </c>
    </row>
    <row r="154" spans="1:60" ht="22.5" outlineLevel="1" x14ac:dyDescent="0.2">
      <c r="A154" s="178">
        <v>47</v>
      </c>
      <c r="B154" s="179" t="s">
        <v>852</v>
      </c>
      <c r="C154" s="187" t="s">
        <v>853</v>
      </c>
      <c r="D154" s="180" t="s">
        <v>310</v>
      </c>
      <c r="E154" s="181">
        <v>1</v>
      </c>
      <c r="F154" s="182"/>
      <c r="G154" s="183">
        <f>ROUND(E154*F154,2)</f>
        <v>0</v>
      </c>
      <c r="H154" s="182"/>
      <c r="I154" s="183">
        <f>ROUND(E154*H154,2)</f>
        <v>0</v>
      </c>
      <c r="J154" s="182"/>
      <c r="K154" s="183">
        <f>ROUND(E154*J154,2)</f>
        <v>0</v>
      </c>
      <c r="L154" s="183">
        <v>15</v>
      </c>
      <c r="M154" s="183">
        <f>G154*(1+L154/100)</f>
        <v>0</v>
      </c>
      <c r="N154" s="183">
        <v>0</v>
      </c>
      <c r="O154" s="183">
        <f>ROUND(E154*N154,2)</f>
        <v>0</v>
      </c>
      <c r="P154" s="183">
        <v>0</v>
      </c>
      <c r="Q154" s="183">
        <f>ROUND(E154*P154,2)</f>
        <v>0</v>
      </c>
      <c r="R154" s="183"/>
      <c r="S154" s="183" t="s">
        <v>311</v>
      </c>
      <c r="T154" s="184" t="s">
        <v>297</v>
      </c>
      <c r="U154" s="162">
        <v>0</v>
      </c>
      <c r="V154" s="162">
        <f>ROUND(E154*U154,2)</f>
        <v>0</v>
      </c>
      <c r="W154" s="162"/>
      <c r="X154" s="152"/>
      <c r="Y154" s="152"/>
      <c r="Z154" s="152"/>
      <c r="AA154" s="152"/>
      <c r="AB154" s="152"/>
      <c r="AC154" s="152"/>
      <c r="AD154" s="152"/>
      <c r="AE154" s="152"/>
      <c r="AF154" s="152"/>
      <c r="AG154" s="152" t="s">
        <v>664</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x14ac:dyDescent="0.2">
      <c r="A155" s="165" t="s">
        <v>291</v>
      </c>
      <c r="B155" s="166" t="s">
        <v>260</v>
      </c>
      <c r="C155" s="186" t="s">
        <v>261</v>
      </c>
      <c r="D155" s="167"/>
      <c r="E155" s="168"/>
      <c r="F155" s="169"/>
      <c r="G155" s="169">
        <f>SUMIF(AG156:AG161,"&lt;&gt;NOR",G156:G161)</f>
        <v>0</v>
      </c>
      <c r="H155" s="169"/>
      <c r="I155" s="169">
        <f>SUM(I156:I161)</f>
        <v>0</v>
      </c>
      <c r="J155" s="169"/>
      <c r="K155" s="169">
        <f>SUM(K156:K161)</f>
        <v>0</v>
      </c>
      <c r="L155" s="169"/>
      <c r="M155" s="169">
        <f>SUM(M156:M161)</f>
        <v>0</v>
      </c>
      <c r="N155" s="169"/>
      <c r="O155" s="169">
        <f>SUM(O156:O161)</f>
        <v>0</v>
      </c>
      <c r="P155" s="169"/>
      <c r="Q155" s="169">
        <f>SUM(Q156:Q161)</f>
        <v>0</v>
      </c>
      <c r="R155" s="169"/>
      <c r="S155" s="169"/>
      <c r="T155" s="170"/>
      <c r="U155" s="164"/>
      <c r="V155" s="164">
        <f>SUM(V156:V161)</f>
        <v>5.51</v>
      </c>
      <c r="W155" s="164"/>
      <c r="AG155" t="s">
        <v>292</v>
      </c>
    </row>
    <row r="156" spans="1:60" outlineLevel="1" x14ac:dyDescent="0.2">
      <c r="A156" s="178">
        <v>48</v>
      </c>
      <c r="B156" s="179" t="s">
        <v>854</v>
      </c>
      <c r="C156" s="187" t="s">
        <v>855</v>
      </c>
      <c r="D156" s="180" t="s">
        <v>396</v>
      </c>
      <c r="E156" s="181">
        <v>3.1455800000000003</v>
      </c>
      <c r="F156" s="182"/>
      <c r="G156" s="183">
        <f t="shared" ref="G156:G161" si="0">ROUND(E156*F156,2)</f>
        <v>0</v>
      </c>
      <c r="H156" s="182"/>
      <c r="I156" s="183">
        <f t="shared" ref="I156:I161" si="1">ROUND(E156*H156,2)</f>
        <v>0</v>
      </c>
      <c r="J156" s="182"/>
      <c r="K156" s="183">
        <f t="shared" ref="K156:K161" si="2">ROUND(E156*J156,2)</f>
        <v>0</v>
      </c>
      <c r="L156" s="183">
        <v>15</v>
      </c>
      <c r="M156" s="183">
        <f t="shared" ref="M156:M161" si="3">G156*(1+L156/100)</f>
        <v>0</v>
      </c>
      <c r="N156" s="183">
        <v>0</v>
      </c>
      <c r="O156" s="183">
        <f t="shared" ref="O156:O161" si="4">ROUND(E156*N156,2)</f>
        <v>0</v>
      </c>
      <c r="P156" s="183">
        <v>0</v>
      </c>
      <c r="Q156" s="183">
        <f t="shared" ref="Q156:Q161" si="5">ROUND(E156*P156,2)</f>
        <v>0</v>
      </c>
      <c r="R156" s="183" t="s">
        <v>749</v>
      </c>
      <c r="S156" s="183" t="s">
        <v>296</v>
      </c>
      <c r="T156" s="184" t="s">
        <v>296</v>
      </c>
      <c r="U156" s="162">
        <v>0.49000000000000005</v>
      </c>
      <c r="V156" s="162">
        <f t="shared" ref="V156:V161" si="6">ROUND(E156*U156,2)</f>
        <v>1.54</v>
      </c>
      <c r="W156" s="162"/>
      <c r="X156" s="152"/>
      <c r="Y156" s="152"/>
      <c r="Z156" s="152"/>
      <c r="AA156" s="152"/>
      <c r="AB156" s="152"/>
      <c r="AC156" s="152"/>
      <c r="AD156" s="152"/>
      <c r="AE156" s="152"/>
      <c r="AF156" s="152"/>
      <c r="AG156" s="152" t="s">
        <v>856</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78">
        <v>49</v>
      </c>
      <c r="B157" s="179" t="s">
        <v>857</v>
      </c>
      <c r="C157" s="187" t="s">
        <v>858</v>
      </c>
      <c r="D157" s="180" t="s">
        <v>396</v>
      </c>
      <c r="E157" s="181">
        <v>75.493940000000009</v>
      </c>
      <c r="F157" s="182"/>
      <c r="G157" s="183">
        <f t="shared" si="0"/>
        <v>0</v>
      </c>
      <c r="H157" s="182"/>
      <c r="I157" s="183">
        <f t="shared" si="1"/>
        <v>0</v>
      </c>
      <c r="J157" s="182"/>
      <c r="K157" s="183">
        <f t="shared" si="2"/>
        <v>0</v>
      </c>
      <c r="L157" s="183">
        <v>15</v>
      </c>
      <c r="M157" s="183">
        <f t="shared" si="3"/>
        <v>0</v>
      </c>
      <c r="N157" s="183">
        <v>0</v>
      </c>
      <c r="O157" s="183">
        <f t="shared" si="4"/>
        <v>0</v>
      </c>
      <c r="P157" s="183">
        <v>0</v>
      </c>
      <c r="Q157" s="183">
        <f t="shared" si="5"/>
        <v>0</v>
      </c>
      <c r="R157" s="183" t="s">
        <v>749</v>
      </c>
      <c r="S157" s="183" t="s">
        <v>296</v>
      </c>
      <c r="T157" s="184" t="s">
        <v>296</v>
      </c>
      <c r="U157" s="162">
        <v>0</v>
      </c>
      <c r="V157" s="162">
        <f t="shared" si="6"/>
        <v>0</v>
      </c>
      <c r="W157" s="162"/>
      <c r="X157" s="152"/>
      <c r="Y157" s="152"/>
      <c r="Z157" s="152"/>
      <c r="AA157" s="152"/>
      <c r="AB157" s="152"/>
      <c r="AC157" s="152"/>
      <c r="AD157" s="152"/>
      <c r="AE157" s="152"/>
      <c r="AF157" s="152"/>
      <c r="AG157" s="152" t="s">
        <v>856</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8">
        <v>50</v>
      </c>
      <c r="B158" s="179" t="s">
        <v>859</v>
      </c>
      <c r="C158" s="187" t="s">
        <v>860</v>
      </c>
      <c r="D158" s="180" t="s">
        <v>396</v>
      </c>
      <c r="E158" s="181">
        <v>3.1455800000000003</v>
      </c>
      <c r="F158" s="182"/>
      <c r="G158" s="183">
        <f t="shared" si="0"/>
        <v>0</v>
      </c>
      <c r="H158" s="182"/>
      <c r="I158" s="183">
        <f t="shared" si="1"/>
        <v>0</v>
      </c>
      <c r="J158" s="182"/>
      <c r="K158" s="183">
        <f t="shared" si="2"/>
        <v>0</v>
      </c>
      <c r="L158" s="183">
        <v>15</v>
      </c>
      <c r="M158" s="183">
        <f t="shared" si="3"/>
        <v>0</v>
      </c>
      <c r="N158" s="183">
        <v>0</v>
      </c>
      <c r="O158" s="183">
        <f t="shared" si="4"/>
        <v>0</v>
      </c>
      <c r="P158" s="183">
        <v>0</v>
      </c>
      <c r="Q158" s="183">
        <f t="shared" si="5"/>
        <v>0</v>
      </c>
      <c r="R158" s="183" t="s">
        <v>749</v>
      </c>
      <c r="S158" s="183" t="s">
        <v>296</v>
      </c>
      <c r="T158" s="184" t="s">
        <v>296</v>
      </c>
      <c r="U158" s="162">
        <v>0.94200000000000006</v>
      </c>
      <c r="V158" s="162">
        <f t="shared" si="6"/>
        <v>2.96</v>
      </c>
      <c r="W158" s="162"/>
      <c r="X158" s="152"/>
      <c r="Y158" s="152"/>
      <c r="Z158" s="152"/>
      <c r="AA158" s="152"/>
      <c r="AB158" s="152"/>
      <c r="AC158" s="152"/>
      <c r="AD158" s="152"/>
      <c r="AE158" s="152"/>
      <c r="AF158" s="152"/>
      <c r="AG158" s="152" t="s">
        <v>856</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ht="22.5" outlineLevel="1" x14ac:dyDescent="0.2">
      <c r="A159" s="178">
        <v>51</v>
      </c>
      <c r="B159" s="179" t="s">
        <v>861</v>
      </c>
      <c r="C159" s="187" t="s">
        <v>862</v>
      </c>
      <c r="D159" s="180" t="s">
        <v>396</v>
      </c>
      <c r="E159" s="181">
        <v>9.4367400000000004</v>
      </c>
      <c r="F159" s="182"/>
      <c r="G159" s="183">
        <f t="shared" si="0"/>
        <v>0</v>
      </c>
      <c r="H159" s="182"/>
      <c r="I159" s="183">
        <f t="shared" si="1"/>
        <v>0</v>
      </c>
      <c r="J159" s="182"/>
      <c r="K159" s="183">
        <f t="shared" si="2"/>
        <v>0</v>
      </c>
      <c r="L159" s="183">
        <v>15</v>
      </c>
      <c r="M159" s="183">
        <f t="shared" si="3"/>
        <v>0</v>
      </c>
      <c r="N159" s="183">
        <v>0</v>
      </c>
      <c r="O159" s="183">
        <f t="shared" si="4"/>
        <v>0</v>
      </c>
      <c r="P159" s="183">
        <v>0</v>
      </c>
      <c r="Q159" s="183">
        <f t="shared" si="5"/>
        <v>0</v>
      </c>
      <c r="R159" s="183" t="s">
        <v>749</v>
      </c>
      <c r="S159" s="183" t="s">
        <v>296</v>
      </c>
      <c r="T159" s="184" t="s">
        <v>296</v>
      </c>
      <c r="U159" s="162">
        <v>0.10500000000000001</v>
      </c>
      <c r="V159" s="162">
        <f t="shared" si="6"/>
        <v>0.99</v>
      </c>
      <c r="W159" s="162"/>
      <c r="X159" s="152"/>
      <c r="Y159" s="152"/>
      <c r="Z159" s="152"/>
      <c r="AA159" s="152"/>
      <c r="AB159" s="152"/>
      <c r="AC159" s="152"/>
      <c r="AD159" s="152"/>
      <c r="AE159" s="152"/>
      <c r="AF159" s="152"/>
      <c r="AG159" s="152" t="s">
        <v>856</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78">
        <v>52</v>
      </c>
      <c r="B160" s="179" t="s">
        <v>863</v>
      </c>
      <c r="C160" s="187" t="s">
        <v>864</v>
      </c>
      <c r="D160" s="180" t="s">
        <v>396</v>
      </c>
      <c r="E160" s="181">
        <v>3.1455800000000003</v>
      </c>
      <c r="F160" s="182"/>
      <c r="G160" s="183">
        <f t="shared" si="0"/>
        <v>0</v>
      </c>
      <c r="H160" s="182"/>
      <c r="I160" s="183">
        <f t="shared" si="1"/>
        <v>0</v>
      </c>
      <c r="J160" s="182"/>
      <c r="K160" s="183">
        <f t="shared" si="2"/>
        <v>0</v>
      </c>
      <c r="L160" s="183">
        <v>15</v>
      </c>
      <c r="M160" s="183">
        <f t="shared" si="3"/>
        <v>0</v>
      </c>
      <c r="N160" s="183">
        <v>0</v>
      </c>
      <c r="O160" s="183">
        <f t="shared" si="4"/>
        <v>0</v>
      </c>
      <c r="P160" s="183">
        <v>0</v>
      </c>
      <c r="Q160" s="183">
        <f t="shared" si="5"/>
        <v>0</v>
      </c>
      <c r="R160" s="183" t="s">
        <v>749</v>
      </c>
      <c r="S160" s="183" t="s">
        <v>296</v>
      </c>
      <c r="T160" s="184" t="s">
        <v>296</v>
      </c>
      <c r="U160" s="162">
        <v>0</v>
      </c>
      <c r="V160" s="162">
        <f t="shared" si="6"/>
        <v>0</v>
      </c>
      <c r="W160" s="162"/>
      <c r="X160" s="152"/>
      <c r="Y160" s="152"/>
      <c r="Z160" s="152"/>
      <c r="AA160" s="152"/>
      <c r="AB160" s="152"/>
      <c r="AC160" s="152"/>
      <c r="AD160" s="152"/>
      <c r="AE160" s="152"/>
      <c r="AF160" s="152"/>
      <c r="AG160" s="152" t="s">
        <v>856</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1">
        <v>53</v>
      </c>
      <c r="B161" s="172" t="s">
        <v>865</v>
      </c>
      <c r="C161" s="188" t="s">
        <v>866</v>
      </c>
      <c r="D161" s="173" t="s">
        <v>396</v>
      </c>
      <c r="E161" s="174">
        <v>3.1455800000000003</v>
      </c>
      <c r="F161" s="175"/>
      <c r="G161" s="176">
        <f t="shared" si="0"/>
        <v>0</v>
      </c>
      <c r="H161" s="175"/>
      <c r="I161" s="176">
        <f t="shared" si="1"/>
        <v>0</v>
      </c>
      <c r="J161" s="175"/>
      <c r="K161" s="176">
        <f t="shared" si="2"/>
        <v>0</v>
      </c>
      <c r="L161" s="176">
        <v>15</v>
      </c>
      <c r="M161" s="176">
        <f t="shared" si="3"/>
        <v>0</v>
      </c>
      <c r="N161" s="176">
        <v>0</v>
      </c>
      <c r="O161" s="176">
        <f t="shared" si="4"/>
        <v>0</v>
      </c>
      <c r="P161" s="176">
        <v>0</v>
      </c>
      <c r="Q161" s="176">
        <f t="shared" si="5"/>
        <v>0</v>
      </c>
      <c r="R161" s="176"/>
      <c r="S161" s="176" t="s">
        <v>296</v>
      </c>
      <c r="T161" s="177" t="s">
        <v>296</v>
      </c>
      <c r="U161" s="162">
        <v>6.0000000000000001E-3</v>
      </c>
      <c r="V161" s="162">
        <f t="shared" si="6"/>
        <v>0.02</v>
      </c>
      <c r="W161" s="162"/>
      <c r="X161" s="152"/>
      <c r="Y161" s="152"/>
      <c r="Z161" s="152"/>
      <c r="AA161" s="152"/>
      <c r="AB161" s="152"/>
      <c r="AC161" s="152"/>
      <c r="AD161" s="152"/>
      <c r="AE161" s="152"/>
      <c r="AF161" s="152"/>
      <c r="AG161" s="152" t="s">
        <v>856</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x14ac:dyDescent="0.2">
      <c r="A162" s="5"/>
      <c r="B162" s="6"/>
      <c r="C162" s="189"/>
      <c r="D162" s="8"/>
      <c r="E162" s="5"/>
      <c r="F162" s="5"/>
      <c r="G162" s="5"/>
      <c r="H162" s="5"/>
      <c r="I162" s="5"/>
      <c r="J162" s="5"/>
      <c r="K162" s="5"/>
      <c r="L162" s="5"/>
      <c r="M162" s="5"/>
      <c r="N162" s="5"/>
      <c r="O162" s="5"/>
      <c r="P162" s="5"/>
      <c r="Q162" s="5"/>
      <c r="R162" s="5"/>
      <c r="S162" s="5"/>
      <c r="T162" s="5"/>
      <c r="U162" s="5"/>
      <c r="V162" s="5"/>
      <c r="W162" s="5"/>
      <c r="AE162">
        <v>15</v>
      </c>
      <c r="AF162">
        <v>21</v>
      </c>
    </row>
    <row r="163" spans="1:60" x14ac:dyDescent="0.2">
      <c r="A163" s="155"/>
      <c r="B163" s="156" t="s">
        <v>29</v>
      </c>
      <c r="C163" s="190"/>
      <c r="D163" s="157"/>
      <c r="E163" s="158"/>
      <c r="F163" s="158"/>
      <c r="G163" s="185">
        <f>G8+G33+G67+G74+G100+G103+G115+G119+G128+G131+G143+G151+G153+G155</f>
        <v>0</v>
      </c>
      <c r="H163" s="5"/>
      <c r="I163" s="5"/>
      <c r="J163" s="5"/>
      <c r="K163" s="5"/>
      <c r="L163" s="5"/>
      <c r="M163" s="5"/>
      <c r="N163" s="5"/>
      <c r="O163" s="5"/>
      <c r="P163" s="5"/>
      <c r="Q163" s="5"/>
      <c r="R163" s="5"/>
      <c r="S163" s="5"/>
      <c r="T163" s="5"/>
      <c r="U163" s="5"/>
      <c r="V163" s="5"/>
      <c r="W163" s="5"/>
      <c r="AE163">
        <f>SUMIF(L7:L161,AE162,G7:G161)</f>
        <v>0</v>
      </c>
      <c r="AF163">
        <f>SUMIF(L7:L161,AF162,G7:G161)</f>
        <v>0</v>
      </c>
      <c r="AG163" t="s">
        <v>319</v>
      </c>
    </row>
    <row r="164" spans="1:60" x14ac:dyDescent="0.2">
      <c r="C164" s="191"/>
      <c r="D164" s="143"/>
      <c r="AG164" t="s">
        <v>320</v>
      </c>
    </row>
    <row r="165" spans="1:60" x14ac:dyDescent="0.2">
      <c r="D165" s="143"/>
    </row>
    <row r="166" spans="1:60" x14ac:dyDescent="0.2">
      <c r="D166" s="143"/>
    </row>
    <row r="167" spans="1:60" x14ac:dyDescent="0.2">
      <c r="D167" s="143"/>
    </row>
    <row r="168" spans="1:60" x14ac:dyDescent="0.2">
      <c r="D168" s="143"/>
    </row>
    <row r="169" spans="1:60" x14ac:dyDescent="0.2">
      <c r="D169" s="143"/>
    </row>
    <row r="170" spans="1:60" x14ac:dyDescent="0.2">
      <c r="D170" s="143"/>
    </row>
    <row r="171" spans="1:60" x14ac:dyDescent="0.2">
      <c r="D171" s="143"/>
    </row>
    <row r="172" spans="1:60" x14ac:dyDescent="0.2">
      <c r="D172" s="143"/>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8lqquDv+7kxKBf61FCnEWAMgeJdkkeAvfLCarXHDRzuquoOAIUvy4cO+Fn2ZnX2RxolB3SvV0STOSZJLEFy0lg==" saltValue="a6r0bsiKtF/7kSIbXCIkLg==" spinCount="100000" sheet="1"/>
  <mergeCells count="32">
    <mergeCell ref="C38:G38"/>
    <mergeCell ref="A1:G1"/>
    <mergeCell ref="C2:G2"/>
    <mergeCell ref="C3:G3"/>
    <mergeCell ref="C4:G4"/>
    <mergeCell ref="C10:G10"/>
    <mergeCell ref="C13:G13"/>
    <mergeCell ref="C16:G16"/>
    <mergeCell ref="C19:G19"/>
    <mergeCell ref="C20:G20"/>
    <mergeCell ref="C29:G29"/>
    <mergeCell ref="C35:G35"/>
    <mergeCell ref="C99:G99"/>
    <mergeCell ref="C41:G41"/>
    <mergeCell ref="C44:G44"/>
    <mergeCell ref="C51:G51"/>
    <mergeCell ref="C69:G69"/>
    <mergeCell ref="C76:G76"/>
    <mergeCell ref="C81:G81"/>
    <mergeCell ref="C86:G86"/>
    <mergeCell ref="C89:G89"/>
    <mergeCell ref="C92:G92"/>
    <mergeCell ref="C97:G97"/>
    <mergeCell ref="C98:G98"/>
    <mergeCell ref="C133:G133"/>
    <mergeCell ref="C138:G138"/>
    <mergeCell ref="C102:G102"/>
    <mergeCell ref="C114:G114"/>
    <mergeCell ref="C118:G118"/>
    <mergeCell ref="C121:G121"/>
    <mergeCell ref="C124:G124"/>
    <mergeCell ref="C127:G12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129</v>
      </c>
      <c r="C3" s="264" t="s">
        <v>130</v>
      </c>
      <c r="D3" s="265"/>
      <c r="E3" s="265"/>
      <c r="F3" s="265"/>
      <c r="G3" s="266"/>
      <c r="AC3" s="90" t="s">
        <v>267</v>
      </c>
      <c r="AG3" t="s">
        <v>269</v>
      </c>
    </row>
    <row r="4" spans="1:60" ht="24.95" customHeight="1" x14ac:dyDescent="0.2">
      <c r="A4" s="145" t="s">
        <v>9</v>
      </c>
      <c r="B4" s="146" t="s">
        <v>131</v>
      </c>
      <c r="C4" s="267" t="s">
        <v>132</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188</v>
      </c>
      <c r="C8" s="186" t="s">
        <v>185</v>
      </c>
      <c r="D8" s="167"/>
      <c r="E8" s="168"/>
      <c r="F8" s="169"/>
      <c r="G8" s="169">
        <f>SUMIF(AG9:AG10,"&lt;&gt;NOR",G9:G10)</f>
        <v>0</v>
      </c>
      <c r="H8" s="169"/>
      <c r="I8" s="169">
        <f>SUM(I9:I10)</f>
        <v>0</v>
      </c>
      <c r="J8" s="169"/>
      <c r="K8" s="169">
        <f>SUM(K9:K10)</f>
        <v>0</v>
      </c>
      <c r="L8" s="169"/>
      <c r="M8" s="169">
        <f>SUM(M9:M10)</f>
        <v>0</v>
      </c>
      <c r="N8" s="169"/>
      <c r="O8" s="169">
        <f>SUM(O9:O10)</f>
        <v>0</v>
      </c>
      <c r="P8" s="169"/>
      <c r="Q8" s="169">
        <f>SUM(Q9:Q10)</f>
        <v>0</v>
      </c>
      <c r="R8" s="169"/>
      <c r="S8" s="169"/>
      <c r="T8" s="170"/>
      <c r="U8" s="164"/>
      <c r="V8" s="164">
        <f>SUM(V9:V10)</f>
        <v>0</v>
      </c>
      <c r="W8" s="164"/>
      <c r="AG8" t="s">
        <v>292</v>
      </c>
    </row>
    <row r="9" spans="1:60" outlineLevel="1" x14ac:dyDescent="0.2">
      <c r="A9" s="171">
        <v>1</v>
      </c>
      <c r="B9" s="172" t="s">
        <v>867</v>
      </c>
      <c r="C9" s="188" t="s">
        <v>1121</v>
      </c>
      <c r="D9" s="173" t="s">
        <v>310</v>
      </c>
      <c r="E9" s="174">
        <v>1</v>
      </c>
      <c r="F9" s="175"/>
      <c r="G9" s="176">
        <f>ROUND(E9*F9,2)</f>
        <v>0</v>
      </c>
      <c r="H9" s="175"/>
      <c r="I9" s="176">
        <f>ROUND(E9*H9,2)</f>
        <v>0</v>
      </c>
      <c r="J9" s="175"/>
      <c r="K9" s="176">
        <f>ROUND(E9*J9,2)</f>
        <v>0</v>
      </c>
      <c r="L9" s="176">
        <v>15</v>
      </c>
      <c r="M9" s="176">
        <f>G9*(1+L9/100)</f>
        <v>0</v>
      </c>
      <c r="N9" s="176">
        <v>0</v>
      </c>
      <c r="O9" s="176">
        <f>ROUND(E9*N9,2)</f>
        <v>0</v>
      </c>
      <c r="P9" s="176">
        <v>0</v>
      </c>
      <c r="Q9" s="176">
        <f>ROUND(E9*P9,2)</f>
        <v>0</v>
      </c>
      <c r="R9" s="176"/>
      <c r="S9" s="176" t="s">
        <v>311</v>
      </c>
      <c r="T9" s="177" t="s">
        <v>297</v>
      </c>
      <c r="U9" s="162">
        <v>0</v>
      </c>
      <c r="V9" s="162">
        <f>ROUND(E9*U9,2)</f>
        <v>0</v>
      </c>
      <c r="W9" s="162"/>
      <c r="X9" s="152"/>
      <c r="Y9" s="152"/>
      <c r="Z9" s="152"/>
      <c r="AA9" s="152"/>
      <c r="AB9" s="152"/>
      <c r="AC9" s="152"/>
      <c r="AD9" s="152"/>
      <c r="AE9" s="152"/>
      <c r="AF9" s="152"/>
      <c r="AG9" s="152" t="s">
        <v>901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2" t="s">
        <v>911</v>
      </c>
      <c r="D10" s="273"/>
      <c r="E10" s="273"/>
      <c r="F10" s="273"/>
      <c r="G10" s="273"/>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329</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x14ac:dyDescent="0.2">
      <c r="A11" s="165" t="s">
        <v>291</v>
      </c>
      <c r="B11" s="166" t="s">
        <v>189</v>
      </c>
      <c r="C11" s="186" t="s">
        <v>187</v>
      </c>
      <c r="D11" s="167"/>
      <c r="E11" s="168"/>
      <c r="F11" s="169"/>
      <c r="G11" s="169">
        <f>SUMIF(AG12:AG25,"&lt;&gt;NOR",G12:G25)</f>
        <v>0</v>
      </c>
      <c r="H11" s="169"/>
      <c r="I11" s="169">
        <f>SUM(I12:I25)</f>
        <v>0</v>
      </c>
      <c r="J11" s="169"/>
      <c r="K11" s="169">
        <f>SUM(K12:K25)</f>
        <v>0</v>
      </c>
      <c r="L11" s="169"/>
      <c r="M11" s="169">
        <f>SUM(M12:M25)</f>
        <v>0</v>
      </c>
      <c r="N11" s="169"/>
      <c r="O11" s="169">
        <f>SUM(O12:O25)</f>
        <v>0</v>
      </c>
      <c r="P11" s="169"/>
      <c r="Q11" s="169">
        <f>SUM(Q12:Q25)</f>
        <v>0</v>
      </c>
      <c r="R11" s="169"/>
      <c r="S11" s="169"/>
      <c r="T11" s="170"/>
      <c r="U11" s="164"/>
      <c r="V11" s="164">
        <f>SUM(V12:V25)</f>
        <v>0</v>
      </c>
      <c r="W11" s="164"/>
      <c r="AG11" t="s">
        <v>292</v>
      </c>
    </row>
    <row r="12" spans="1:60" outlineLevel="1" x14ac:dyDescent="0.2">
      <c r="A12" s="178">
        <v>2</v>
      </c>
      <c r="B12" s="179" t="s">
        <v>871</v>
      </c>
      <c r="C12" s="187" t="s">
        <v>872</v>
      </c>
      <c r="D12" s="180" t="s">
        <v>332</v>
      </c>
      <c r="E12" s="181">
        <v>10</v>
      </c>
      <c r="F12" s="182"/>
      <c r="G12" s="183">
        <f t="shared" ref="G12:G25" si="0">ROUND(E12*F12,2)</f>
        <v>0</v>
      </c>
      <c r="H12" s="182"/>
      <c r="I12" s="183">
        <f t="shared" ref="I12:I25" si="1">ROUND(E12*H12,2)</f>
        <v>0</v>
      </c>
      <c r="J12" s="182"/>
      <c r="K12" s="183">
        <f t="shared" ref="K12:K25" si="2">ROUND(E12*J12,2)</f>
        <v>0</v>
      </c>
      <c r="L12" s="183">
        <v>15</v>
      </c>
      <c r="M12" s="183">
        <f t="shared" ref="M12:M25" si="3">G12*(1+L12/100)</f>
        <v>0</v>
      </c>
      <c r="N12" s="183">
        <v>0</v>
      </c>
      <c r="O12" s="183">
        <f t="shared" ref="O12:O25" si="4">ROUND(E12*N12,2)</f>
        <v>0</v>
      </c>
      <c r="P12" s="183">
        <v>0</v>
      </c>
      <c r="Q12" s="183">
        <f t="shared" ref="Q12:Q25" si="5">ROUND(E12*P12,2)</f>
        <v>0</v>
      </c>
      <c r="R12" s="183"/>
      <c r="S12" s="183" t="s">
        <v>311</v>
      </c>
      <c r="T12" s="184" t="s">
        <v>297</v>
      </c>
      <c r="U12" s="162">
        <v>0</v>
      </c>
      <c r="V12" s="162">
        <f t="shared" ref="V12:V25" si="6">ROUND(E12*U12,2)</f>
        <v>0</v>
      </c>
      <c r="W12" s="162"/>
      <c r="X12" s="152"/>
      <c r="Y12" s="152"/>
      <c r="Z12" s="152"/>
      <c r="AA12" s="152"/>
      <c r="AB12" s="152"/>
      <c r="AC12" s="152"/>
      <c r="AD12" s="152"/>
      <c r="AE12" s="152"/>
      <c r="AF12" s="152"/>
      <c r="AG12" s="152" t="s">
        <v>869</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8">
        <v>3</v>
      </c>
      <c r="B13" s="179" t="s">
        <v>873</v>
      </c>
      <c r="C13" s="187" t="s">
        <v>874</v>
      </c>
      <c r="D13" s="180" t="s">
        <v>332</v>
      </c>
      <c r="E13" s="181">
        <v>23</v>
      </c>
      <c r="F13" s="182"/>
      <c r="G13" s="183">
        <f t="shared" si="0"/>
        <v>0</v>
      </c>
      <c r="H13" s="182"/>
      <c r="I13" s="183">
        <f t="shared" si="1"/>
        <v>0</v>
      </c>
      <c r="J13" s="182"/>
      <c r="K13" s="183">
        <f t="shared" si="2"/>
        <v>0</v>
      </c>
      <c r="L13" s="183">
        <v>15</v>
      </c>
      <c r="M13" s="183">
        <f t="shared" si="3"/>
        <v>0</v>
      </c>
      <c r="N13" s="183">
        <v>0</v>
      </c>
      <c r="O13" s="183">
        <f t="shared" si="4"/>
        <v>0</v>
      </c>
      <c r="P13" s="183">
        <v>0</v>
      </c>
      <c r="Q13" s="183">
        <f t="shared" si="5"/>
        <v>0</v>
      </c>
      <c r="R13" s="183"/>
      <c r="S13" s="183" t="s">
        <v>311</v>
      </c>
      <c r="T13" s="184" t="s">
        <v>297</v>
      </c>
      <c r="U13" s="162">
        <v>0</v>
      </c>
      <c r="V13" s="162">
        <f t="shared" si="6"/>
        <v>0</v>
      </c>
      <c r="W13" s="162"/>
      <c r="X13" s="152"/>
      <c r="Y13" s="152"/>
      <c r="Z13" s="152"/>
      <c r="AA13" s="152"/>
      <c r="AB13" s="152"/>
      <c r="AC13" s="152"/>
      <c r="AD13" s="152"/>
      <c r="AE13" s="152"/>
      <c r="AF13" s="152"/>
      <c r="AG13" s="152" t="s">
        <v>869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78">
        <v>4</v>
      </c>
      <c r="B14" s="179" t="s">
        <v>875</v>
      </c>
      <c r="C14" s="187" t="s">
        <v>876</v>
      </c>
      <c r="D14" s="180" t="s">
        <v>332</v>
      </c>
      <c r="E14" s="181">
        <v>20</v>
      </c>
      <c r="F14" s="182"/>
      <c r="G14" s="183">
        <f t="shared" si="0"/>
        <v>0</v>
      </c>
      <c r="H14" s="182"/>
      <c r="I14" s="183">
        <f t="shared" si="1"/>
        <v>0</v>
      </c>
      <c r="J14" s="182"/>
      <c r="K14" s="183">
        <f t="shared" si="2"/>
        <v>0</v>
      </c>
      <c r="L14" s="183">
        <v>15</v>
      </c>
      <c r="M14" s="183">
        <f t="shared" si="3"/>
        <v>0</v>
      </c>
      <c r="N14" s="183">
        <v>0</v>
      </c>
      <c r="O14" s="183">
        <f t="shared" si="4"/>
        <v>0</v>
      </c>
      <c r="P14" s="183">
        <v>0</v>
      </c>
      <c r="Q14" s="183">
        <f t="shared" si="5"/>
        <v>0</v>
      </c>
      <c r="R14" s="183"/>
      <c r="S14" s="183" t="s">
        <v>311</v>
      </c>
      <c r="T14" s="184" t="s">
        <v>297</v>
      </c>
      <c r="U14" s="162">
        <v>0</v>
      </c>
      <c r="V14" s="162">
        <f t="shared" si="6"/>
        <v>0</v>
      </c>
      <c r="W14" s="162"/>
      <c r="X14" s="152"/>
      <c r="Y14" s="152"/>
      <c r="Z14" s="152"/>
      <c r="AA14" s="152"/>
      <c r="AB14" s="152"/>
      <c r="AC14" s="152"/>
      <c r="AD14" s="152"/>
      <c r="AE14" s="152"/>
      <c r="AF14" s="152"/>
      <c r="AG14" s="152" t="s">
        <v>869</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78">
        <v>5</v>
      </c>
      <c r="B15" s="179" t="s">
        <v>877</v>
      </c>
      <c r="C15" s="187" t="s">
        <v>878</v>
      </c>
      <c r="D15" s="180" t="s">
        <v>332</v>
      </c>
      <c r="E15" s="181">
        <v>13</v>
      </c>
      <c r="F15" s="182"/>
      <c r="G15" s="183">
        <f t="shared" si="0"/>
        <v>0</v>
      </c>
      <c r="H15" s="182"/>
      <c r="I15" s="183">
        <f t="shared" si="1"/>
        <v>0</v>
      </c>
      <c r="J15" s="182"/>
      <c r="K15" s="183">
        <f t="shared" si="2"/>
        <v>0</v>
      </c>
      <c r="L15" s="183">
        <v>15</v>
      </c>
      <c r="M15" s="183">
        <f t="shared" si="3"/>
        <v>0</v>
      </c>
      <c r="N15" s="183">
        <v>0</v>
      </c>
      <c r="O15" s="183">
        <f t="shared" si="4"/>
        <v>0</v>
      </c>
      <c r="P15" s="183">
        <v>0</v>
      </c>
      <c r="Q15" s="183">
        <f t="shared" si="5"/>
        <v>0</v>
      </c>
      <c r="R15" s="183"/>
      <c r="S15" s="183" t="s">
        <v>311</v>
      </c>
      <c r="T15" s="184" t="s">
        <v>297</v>
      </c>
      <c r="U15" s="162">
        <v>0</v>
      </c>
      <c r="V15" s="162">
        <f t="shared" si="6"/>
        <v>0</v>
      </c>
      <c r="W15" s="162"/>
      <c r="X15" s="152"/>
      <c r="Y15" s="152"/>
      <c r="Z15" s="152"/>
      <c r="AA15" s="152"/>
      <c r="AB15" s="152"/>
      <c r="AC15" s="152"/>
      <c r="AD15" s="152"/>
      <c r="AE15" s="152"/>
      <c r="AF15" s="152"/>
      <c r="AG15" s="152" t="s">
        <v>869</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78">
        <v>6</v>
      </c>
      <c r="B16" s="179" t="s">
        <v>879</v>
      </c>
      <c r="C16" s="187" t="s">
        <v>880</v>
      </c>
      <c r="D16" s="180" t="s">
        <v>332</v>
      </c>
      <c r="E16" s="181">
        <v>5</v>
      </c>
      <c r="F16" s="182"/>
      <c r="G16" s="183">
        <f t="shared" si="0"/>
        <v>0</v>
      </c>
      <c r="H16" s="182"/>
      <c r="I16" s="183">
        <f t="shared" si="1"/>
        <v>0</v>
      </c>
      <c r="J16" s="182"/>
      <c r="K16" s="183">
        <f t="shared" si="2"/>
        <v>0</v>
      </c>
      <c r="L16" s="183">
        <v>15</v>
      </c>
      <c r="M16" s="183">
        <f t="shared" si="3"/>
        <v>0</v>
      </c>
      <c r="N16" s="183">
        <v>0</v>
      </c>
      <c r="O16" s="183">
        <f t="shared" si="4"/>
        <v>0</v>
      </c>
      <c r="P16" s="183">
        <v>0</v>
      </c>
      <c r="Q16" s="183">
        <f t="shared" si="5"/>
        <v>0</v>
      </c>
      <c r="R16" s="183"/>
      <c r="S16" s="183" t="s">
        <v>311</v>
      </c>
      <c r="T16" s="184" t="s">
        <v>297</v>
      </c>
      <c r="U16" s="162">
        <v>0</v>
      </c>
      <c r="V16" s="162">
        <f t="shared" si="6"/>
        <v>0</v>
      </c>
      <c r="W16" s="162"/>
      <c r="X16" s="152"/>
      <c r="Y16" s="152"/>
      <c r="Z16" s="152"/>
      <c r="AA16" s="152"/>
      <c r="AB16" s="152"/>
      <c r="AC16" s="152"/>
      <c r="AD16" s="152"/>
      <c r="AE16" s="152"/>
      <c r="AF16" s="152"/>
      <c r="AG16" s="152" t="s">
        <v>869</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78">
        <v>7</v>
      </c>
      <c r="B17" s="179" t="s">
        <v>881</v>
      </c>
      <c r="C17" s="187" t="s">
        <v>882</v>
      </c>
      <c r="D17" s="180" t="s">
        <v>310</v>
      </c>
      <c r="E17" s="181">
        <v>1</v>
      </c>
      <c r="F17" s="182"/>
      <c r="G17" s="183">
        <f t="shared" si="0"/>
        <v>0</v>
      </c>
      <c r="H17" s="182"/>
      <c r="I17" s="183">
        <f t="shared" si="1"/>
        <v>0</v>
      </c>
      <c r="J17" s="182"/>
      <c r="K17" s="183">
        <f t="shared" si="2"/>
        <v>0</v>
      </c>
      <c r="L17" s="183">
        <v>15</v>
      </c>
      <c r="M17" s="183">
        <f t="shared" si="3"/>
        <v>0</v>
      </c>
      <c r="N17" s="183">
        <v>0</v>
      </c>
      <c r="O17" s="183">
        <f t="shared" si="4"/>
        <v>0</v>
      </c>
      <c r="P17" s="183">
        <v>0</v>
      </c>
      <c r="Q17" s="183">
        <f t="shared" si="5"/>
        <v>0</v>
      </c>
      <c r="R17" s="183"/>
      <c r="S17" s="183" t="s">
        <v>311</v>
      </c>
      <c r="T17" s="184" t="s">
        <v>297</v>
      </c>
      <c r="U17" s="162">
        <v>0</v>
      </c>
      <c r="V17" s="162">
        <f t="shared" si="6"/>
        <v>0</v>
      </c>
      <c r="W17" s="162"/>
      <c r="X17" s="152"/>
      <c r="Y17" s="152"/>
      <c r="Z17" s="152"/>
      <c r="AA17" s="152"/>
      <c r="AB17" s="152"/>
      <c r="AC17" s="152"/>
      <c r="AD17" s="152"/>
      <c r="AE17" s="152"/>
      <c r="AF17" s="152"/>
      <c r="AG17" s="152" t="s">
        <v>869</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8">
        <v>8</v>
      </c>
      <c r="B18" s="179" t="s">
        <v>883</v>
      </c>
      <c r="C18" s="187" t="s">
        <v>884</v>
      </c>
      <c r="D18" s="180" t="s">
        <v>310</v>
      </c>
      <c r="E18" s="181">
        <v>1</v>
      </c>
      <c r="F18" s="182"/>
      <c r="G18" s="183">
        <f t="shared" si="0"/>
        <v>0</v>
      </c>
      <c r="H18" s="182"/>
      <c r="I18" s="183">
        <f t="shared" si="1"/>
        <v>0</v>
      </c>
      <c r="J18" s="182"/>
      <c r="K18" s="183">
        <f t="shared" si="2"/>
        <v>0</v>
      </c>
      <c r="L18" s="183">
        <v>15</v>
      </c>
      <c r="M18" s="183">
        <f t="shared" si="3"/>
        <v>0</v>
      </c>
      <c r="N18" s="183">
        <v>0</v>
      </c>
      <c r="O18" s="183">
        <f t="shared" si="4"/>
        <v>0</v>
      </c>
      <c r="P18" s="183">
        <v>0</v>
      </c>
      <c r="Q18" s="183">
        <f t="shared" si="5"/>
        <v>0</v>
      </c>
      <c r="R18" s="183"/>
      <c r="S18" s="183" t="s">
        <v>311</v>
      </c>
      <c r="T18" s="184" t="s">
        <v>297</v>
      </c>
      <c r="U18" s="162">
        <v>0</v>
      </c>
      <c r="V18" s="162">
        <f t="shared" si="6"/>
        <v>0</v>
      </c>
      <c r="W18" s="162"/>
      <c r="X18" s="152"/>
      <c r="Y18" s="152"/>
      <c r="Z18" s="152"/>
      <c r="AA18" s="152"/>
      <c r="AB18" s="152"/>
      <c r="AC18" s="152"/>
      <c r="AD18" s="152"/>
      <c r="AE18" s="152"/>
      <c r="AF18" s="152"/>
      <c r="AG18" s="152" t="s">
        <v>869</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8">
        <v>9</v>
      </c>
      <c r="B19" s="179" t="s">
        <v>885</v>
      </c>
      <c r="C19" s="187" t="s">
        <v>886</v>
      </c>
      <c r="D19" s="180" t="s">
        <v>310</v>
      </c>
      <c r="E19" s="181">
        <v>2</v>
      </c>
      <c r="F19" s="182"/>
      <c r="G19" s="183">
        <f t="shared" si="0"/>
        <v>0</v>
      </c>
      <c r="H19" s="182"/>
      <c r="I19" s="183">
        <f t="shared" si="1"/>
        <v>0</v>
      </c>
      <c r="J19" s="182"/>
      <c r="K19" s="183">
        <f t="shared" si="2"/>
        <v>0</v>
      </c>
      <c r="L19" s="183">
        <v>15</v>
      </c>
      <c r="M19" s="183">
        <f t="shared" si="3"/>
        <v>0</v>
      </c>
      <c r="N19" s="183">
        <v>0</v>
      </c>
      <c r="O19" s="183">
        <f t="shared" si="4"/>
        <v>0</v>
      </c>
      <c r="P19" s="183">
        <v>0</v>
      </c>
      <c r="Q19" s="183">
        <f t="shared" si="5"/>
        <v>0</v>
      </c>
      <c r="R19" s="183"/>
      <c r="S19" s="183" t="s">
        <v>311</v>
      </c>
      <c r="T19" s="184" t="s">
        <v>297</v>
      </c>
      <c r="U19" s="162">
        <v>0</v>
      </c>
      <c r="V19" s="162">
        <f t="shared" si="6"/>
        <v>0</v>
      </c>
      <c r="W19" s="162"/>
      <c r="X19" s="152"/>
      <c r="Y19" s="152"/>
      <c r="Z19" s="152"/>
      <c r="AA19" s="152"/>
      <c r="AB19" s="152"/>
      <c r="AC19" s="152"/>
      <c r="AD19" s="152"/>
      <c r="AE19" s="152"/>
      <c r="AF19" s="152"/>
      <c r="AG19" s="152" t="s">
        <v>869</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78">
        <v>10</v>
      </c>
      <c r="B20" s="179" t="s">
        <v>887</v>
      </c>
      <c r="C20" s="187" t="s">
        <v>888</v>
      </c>
      <c r="D20" s="180" t="s">
        <v>310</v>
      </c>
      <c r="E20" s="181">
        <v>1</v>
      </c>
      <c r="F20" s="182"/>
      <c r="G20" s="183">
        <f t="shared" si="0"/>
        <v>0</v>
      </c>
      <c r="H20" s="182"/>
      <c r="I20" s="183">
        <f t="shared" si="1"/>
        <v>0</v>
      </c>
      <c r="J20" s="182"/>
      <c r="K20" s="183">
        <f t="shared" si="2"/>
        <v>0</v>
      </c>
      <c r="L20" s="183">
        <v>15</v>
      </c>
      <c r="M20" s="183">
        <f t="shared" si="3"/>
        <v>0</v>
      </c>
      <c r="N20" s="183">
        <v>0</v>
      </c>
      <c r="O20" s="183">
        <f t="shared" si="4"/>
        <v>0</v>
      </c>
      <c r="P20" s="183">
        <v>0</v>
      </c>
      <c r="Q20" s="183">
        <f t="shared" si="5"/>
        <v>0</v>
      </c>
      <c r="R20" s="183"/>
      <c r="S20" s="183" t="s">
        <v>311</v>
      </c>
      <c r="T20" s="184" t="s">
        <v>297</v>
      </c>
      <c r="U20" s="162">
        <v>0</v>
      </c>
      <c r="V20" s="162">
        <f t="shared" si="6"/>
        <v>0</v>
      </c>
      <c r="W20" s="162"/>
      <c r="X20" s="152"/>
      <c r="Y20" s="152"/>
      <c r="Z20" s="152"/>
      <c r="AA20" s="152"/>
      <c r="AB20" s="152"/>
      <c r="AC20" s="152"/>
      <c r="AD20" s="152"/>
      <c r="AE20" s="152"/>
      <c r="AF20" s="152"/>
      <c r="AG20" s="152" t="s">
        <v>869</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8">
        <v>11</v>
      </c>
      <c r="B21" s="179" t="s">
        <v>889</v>
      </c>
      <c r="C21" s="187" t="s">
        <v>890</v>
      </c>
      <c r="D21" s="180" t="s">
        <v>310</v>
      </c>
      <c r="E21" s="181">
        <v>3</v>
      </c>
      <c r="F21" s="182"/>
      <c r="G21" s="183">
        <f t="shared" si="0"/>
        <v>0</v>
      </c>
      <c r="H21" s="182"/>
      <c r="I21" s="183">
        <f t="shared" si="1"/>
        <v>0</v>
      </c>
      <c r="J21" s="182"/>
      <c r="K21" s="183">
        <f t="shared" si="2"/>
        <v>0</v>
      </c>
      <c r="L21" s="183">
        <v>15</v>
      </c>
      <c r="M21" s="183">
        <f t="shared" si="3"/>
        <v>0</v>
      </c>
      <c r="N21" s="183">
        <v>0</v>
      </c>
      <c r="O21" s="183">
        <f t="shared" si="4"/>
        <v>0</v>
      </c>
      <c r="P21" s="183">
        <v>0</v>
      </c>
      <c r="Q21" s="183">
        <f t="shared" si="5"/>
        <v>0</v>
      </c>
      <c r="R21" s="183"/>
      <c r="S21" s="183" t="s">
        <v>311</v>
      </c>
      <c r="T21" s="184" t="s">
        <v>297</v>
      </c>
      <c r="U21" s="162">
        <v>0</v>
      </c>
      <c r="V21" s="162">
        <f t="shared" si="6"/>
        <v>0</v>
      </c>
      <c r="W21" s="162"/>
      <c r="X21" s="152"/>
      <c r="Y21" s="152"/>
      <c r="Z21" s="152"/>
      <c r="AA21" s="152"/>
      <c r="AB21" s="152"/>
      <c r="AC21" s="152"/>
      <c r="AD21" s="152"/>
      <c r="AE21" s="152"/>
      <c r="AF21" s="152"/>
      <c r="AG21" s="152" t="s">
        <v>869</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8">
        <v>12</v>
      </c>
      <c r="B22" s="179" t="s">
        <v>891</v>
      </c>
      <c r="C22" s="187" t="s">
        <v>892</v>
      </c>
      <c r="D22" s="180" t="s">
        <v>332</v>
      </c>
      <c r="E22" s="181">
        <v>3</v>
      </c>
      <c r="F22" s="182"/>
      <c r="G22" s="183">
        <f t="shared" si="0"/>
        <v>0</v>
      </c>
      <c r="H22" s="182"/>
      <c r="I22" s="183">
        <f t="shared" si="1"/>
        <v>0</v>
      </c>
      <c r="J22" s="182"/>
      <c r="K22" s="183">
        <f t="shared" si="2"/>
        <v>0</v>
      </c>
      <c r="L22" s="183">
        <v>15</v>
      </c>
      <c r="M22" s="183">
        <f t="shared" si="3"/>
        <v>0</v>
      </c>
      <c r="N22" s="183">
        <v>0</v>
      </c>
      <c r="O22" s="183">
        <f t="shared" si="4"/>
        <v>0</v>
      </c>
      <c r="P22" s="183">
        <v>0</v>
      </c>
      <c r="Q22" s="183">
        <f t="shared" si="5"/>
        <v>0</v>
      </c>
      <c r="R22" s="183"/>
      <c r="S22" s="183" t="s">
        <v>311</v>
      </c>
      <c r="T22" s="184" t="s">
        <v>297</v>
      </c>
      <c r="U22" s="162">
        <v>0</v>
      </c>
      <c r="V22" s="162">
        <f t="shared" si="6"/>
        <v>0</v>
      </c>
      <c r="W22" s="162"/>
      <c r="X22" s="152"/>
      <c r="Y22" s="152"/>
      <c r="Z22" s="152"/>
      <c r="AA22" s="152"/>
      <c r="AB22" s="152"/>
      <c r="AC22" s="152"/>
      <c r="AD22" s="152"/>
      <c r="AE22" s="152"/>
      <c r="AF22" s="152"/>
      <c r="AG22" s="152" t="s">
        <v>869</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8">
        <v>13</v>
      </c>
      <c r="B23" s="179" t="s">
        <v>893</v>
      </c>
      <c r="C23" s="187" t="s">
        <v>894</v>
      </c>
      <c r="D23" s="180" t="s">
        <v>310</v>
      </c>
      <c r="E23" s="181">
        <v>6</v>
      </c>
      <c r="F23" s="182"/>
      <c r="G23" s="183">
        <f t="shared" si="0"/>
        <v>0</v>
      </c>
      <c r="H23" s="182"/>
      <c r="I23" s="183">
        <f t="shared" si="1"/>
        <v>0</v>
      </c>
      <c r="J23" s="182"/>
      <c r="K23" s="183">
        <f t="shared" si="2"/>
        <v>0</v>
      </c>
      <c r="L23" s="183">
        <v>15</v>
      </c>
      <c r="M23" s="183">
        <f t="shared" si="3"/>
        <v>0</v>
      </c>
      <c r="N23" s="183">
        <v>0</v>
      </c>
      <c r="O23" s="183">
        <f t="shared" si="4"/>
        <v>0</v>
      </c>
      <c r="P23" s="183">
        <v>0</v>
      </c>
      <c r="Q23" s="183">
        <f t="shared" si="5"/>
        <v>0</v>
      </c>
      <c r="R23" s="183"/>
      <c r="S23" s="183" t="s">
        <v>311</v>
      </c>
      <c r="T23" s="184" t="s">
        <v>297</v>
      </c>
      <c r="U23" s="162">
        <v>0</v>
      </c>
      <c r="V23" s="162">
        <f t="shared" si="6"/>
        <v>0</v>
      </c>
      <c r="W23" s="162"/>
      <c r="X23" s="152"/>
      <c r="Y23" s="152"/>
      <c r="Z23" s="152"/>
      <c r="AA23" s="152"/>
      <c r="AB23" s="152"/>
      <c r="AC23" s="152"/>
      <c r="AD23" s="152"/>
      <c r="AE23" s="152"/>
      <c r="AF23" s="152"/>
      <c r="AG23" s="152" t="s">
        <v>869</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78">
        <v>14</v>
      </c>
      <c r="B24" s="179" t="s">
        <v>895</v>
      </c>
      <c r="C24" s="187" t="s">
        <v>896</v>
      </c>
      <c r="D24" s="180" t="s">
        <v>310</v>
      </c>
      <c r="E24" s="181">
        <v>1</v>
      </c>
      <c r="F24" s="182"/>
      <c r="G24" s="183">
        <f t="shared" si="0"/>
        <v>0</v>
      </c>
      <c r="H24" s="182"/>
      <c r="I24" s="183">
        <f t="shared" si="1"/>
        <v>0</v>
      </c>
      <c r="J24" s="182"/>
      <c r="K24" s="183">
        <f t="shared" si="2"/>
        <v>0</v>
      </c>
      <c r="L24" s="183">
        <v>15</v>
      </c>
      <c r="M24" s="183">
        <f t="shared" si="3"/>
        <v>0</v>
      </c>
      <c r="N24" s="183">
        <v>0</v>
      </c>
      <c r="O24" s="183">
        <f t="shared" si="4"/>
        <v>0</v>
      </c>
      <c r="P24" s="183">
        <v>0</v>
      </c>
      <c r="Q24" s="183">
        <f t="shared" si="5"/>
        <v>0</v>
      </c>
      <c r="R24" s="183"/>
      <c r="S24" s="183" t="s">
        <v>311</v>
      </c>
      <c r="T24" s="184" t="s">
        <v>297</v>
      </c>
      <c r="U24" s="162">
        <v>0</v>
      </c>
      <c r="V24" s="162">
        <f t="shared" si="6"/>
        <v>0</v>
      </c>
      <c r="W24" s="162"/>
      <c r="X24" s="152"/>
      <c r="Y24" s="152"/>
      <c r="Z24" s="152"/>
      <c r="AA24" s="152"/>
      <c r="AB24" s="152"/>
      <c r="AC24" s="152"/>
      <c r="AD24" s="152"/>
      <c r="AE24" s="152"/>
      <c r="AF24" s="152"/>
      <c r="AG24" s="152" t="s">
        <v>869</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8">
        <v>15</v>
      </c>
      <c r="B25" s="179" t="s">
        <v>897</v>
      </c>
      <c r="C25" s="187" t="s">
        <v>898</v>
      </c>
      <c r="D25" s="180" t="s">
        <v>310</v>
      </c>
      <c r="E25" s="181">
        <v>6</v>
      </c>
      <c r="F25" s="182"/>
      <c r="G25" s="183">
        <f t="shared" si="0"/>
        <v>0</v>
      </c>
      <c r="H25" s="182"/>
      <c r="I25" s="183">
        <f t="shared" si="1"/>
        <v>0</v>
      </c>
      <c r="J25" s="182"/>
      <c r="K25" s="183">
        <f t="shared" si="2"/>
        <v>0</v>
      </c>
      <c r="L25" s="183">
        <v>15</v>
      </c>
      <c r="M25" s="183">
        <f t="shared" si="3"/>
        <v>0</v>
      </c>
      <c r="N25" s="183">
        <v>0</v>
      </c>
      <c r="O25" s="183">
        <f t="shared" si="4"/>
        <v>0</v>
      </c>
      <c r="P25" s="183">
        <v>0</v>
      </c>
      <c r="Q25" s="183">
        <f t="shared" si="5"/>
        <v>0</v>
      </c>
      <c r="R25" s="183"/>
      <c r="S25" s="183" t="s">
        <v>311</v>
      </c>
      <c r="T25" s="184" t="s">
        <v>297</v>
      </c>
      <c r="U25" s="162">
        <v>0</v>
      </c>
      <c r="V25" s="162">
        <f t="shared" si="6"/>
        <v>0</v>
      </c>
      <c r="W25" s="162"/>
      <c r="X25" s="152"/>
      <c r="Y25" s="152"/>
      <c r="Z25" s="152"/>
      <c r="AA25" s="152"/>
      <c r="AB25" s="152"/>
      <c r="AC25" s="152"/>
      <c r="AD25" s="152"/>
      <c r="AE25" s="152"/>
      <c r="AF25" s="152"/>
      <c r="AG25" s="152" t="s">
        <v>869</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5" t="s">
        <v>291</v>
      </c>
      <c r="B26" s="166" t="s">
        <v>190</v>
      </c>
      <c r="C26" s="186" t="s">
        <v>191</v>
      </c>
      <c r="D26" s="167"/>
      <c r="E26" s="168"/>
      <c r="F26" s="169"/>
      <c r="G26" s="169">
        <f>SUMIF(AG27:AG29,"&lt;&gt;NOR",G27:G29)</f>
        <v>0</v>
      </c>
      <c r="H26" s="169"/>
      <c r="I26" s="169">
        <f>SUM(I27:I29)</f>
        <v>0</v>
      </c>
      <c r="J26" s="169"/>
      <c r="K26" s="169">
        <f>SUM(K27:K29)</f>
        <v>0</v>
      </c>
      <c r="L26" s="169"/>
      <c r="M26" s="169">
        <f>SUM(M27:M29)</f>
        <v>0</v>
      </c>
      <c r="N26" s="169"/>
      <c r="O26" s="169">
        <f>SUM(O27:O29)</f>
        <v>0</v>
      </c>
      <c r="P26" s="169"/>
      <c r="Q26" s="169">
        <f>SUM(Q27:Q29)</f>
        <v>0</v>
      </c>
      <c r="R26" s="169"/>
      <c r="S26" s="169"/>
      <c r="T26" s="170"/>
      <c r="U26" s="164"/>
      <c r="V26" s="164">
        <f>SUM(V27:V29)</f>
        <v>0</v>
      </c>
      <c r="W26" s="164"/>
      <c r="AG26" t="s">
        <v>292</v>
      </c>
    </row>
    <row r="27" spans="1:60" outlineLevel="1" x14ac:dyDescent="0.2">
      <c r="A27" s="178">
        <v>16</v>
      </c>
      <c r="B27" s="179" t="s">
        <v>899</v>
      </c>
      <c r="C27" s="187" t="s">
        <v>1122</v>
      </c>
      <c r="D27" s="180"/>
      <c r="E27" s="181">
        <v>0</v>
      </c>
      <c r="F27" s="182"/>
      <c r="G27" s="183">
        <f>ROUND(E27*F27,2)</f>
        <v>0</v>
      </c>
      <c r="H27" s="182"/>
      <c r="I27" s="183">
        <f>ROUND(E27*H27,2)</f>
        <v>0</v>
      </c>
      <c r="J27" s="182"/>
      <c r="K27" s="183">
        <f>ROUND(E27*J27,2)</f>
        <v>0</v>
      </c>
      <c r="L27" s="183">
        <v>15</v>
      </c>
      <c r="M27" s="183">
        <f>G27*(1+L27/100)</f>
        <v>0</v>
      </c>
      <c r="N27" s="183">
        <v>0</v>
      </c>
      <c r="O27" s="183">
        <f>ROUND(E27*N27,2)</f>
        <v>0</v>
      </c>
      <c r="P27" s="183">
        <v>0</v>
      </c>
      <c r="Q27" s="183">
        <f>ROUND(E27*P27,2)</f>
        <v>0</v>
      </c>
      <c r="R27" s="183"/>
      <c r="S27" s="183" t="s">
        <v>311</v>
      </c>
      <c r="T27" s="184" t="s">
        <v>297</v>
      </c>
      <c r="U27" s="162">
        <v>0</v>
      </c>
      <c r="V27" s="162">
        <f>ROUND(E27*U27,2)</f>
        <v>0</v>
      </c>
      <c r="W27" s="162"/>
      <c r="X27" s="152"/>
      <c r="Y27" s="152"/>
      <c r="Z27" s="152"/>
      <c r="AA27" s="152"/>
      <c r="AB27" s="152"/>
      <c r="AC27" s="152"/>
      <c r="AD27" s="152"/>
      <c r="AE27" s="152"/>
      <c r="AF27" s="152"/>
      <c r="AG27" s="152" t="s">
        <v>901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8">
        <v>17</v>
      </c>
      <c r="B28" s="179" t="s">
        <v>902</v>
      </c>
      <c r="C28" s="187" t="s">
        <v>946</v>
      </c>
      <c r="D28" s="180" t="s">
        <v>310</v>
      </c>
      <c r="E28" s="181">
        <v>1</v>
      </c>
      <c r="F28" s="182"/>
      <c r="G28" s="183">
        <f>ROUND(E28*F28,2)</f>
        <v>0</v>
      </c>
      <c r="H28" s="182"/>
      <c r="I28" s="183">
        <f>ROUND(E28*H28,2)</f>
        <v>0</v>
      </c>
      <c r="J28" s="182"/>
      <c r="K28" s="183">
        <f>ROUND(E28*J28,2)</f>
        <v>0</v>
      </c>
      <c r="L28" s="183">
        <v>15</v>
      </c>
      <c r="M28" s="183">
        <f>G28*(1+L28/100)</f>
        <v>0</v>
      </c>
      <c r="N28" s="183">
        <v>0</v>
      </c>
      <c r="O28" s="183">
        <f>ROUND(E28*N28,2)</f>
        <v>0</v>
      </c>
      <c r="P28" s="183">
        <v>0</v>
      </c>
      <c r="Q28" s="183">
        <f>ROUND(E28*P28,2)</f>
        <v>0</v>
      </c>
      <c r="R28" s="183"/>
      <c r="S28" s="183" t="s">
        <v>311</v>
      </c>
      <c r="T28" s="184" t="s">
        <v>297</v>
      </c>
      <c r="U28" s="162">
        <v>0</v>
      </c>
      <c r="V28" s="162">
        <f>ROUND(E28*U28,2)</f>
        <v>0</v>
      </c>
      <c r="W28" s="162"/>
      <c r="X28" s="152"/>
      <c r="Y28" s="152"/>
      <c r="Z28" s="152"/>
      <c r="AA28" s="152"/>
      <c r="AB28" s="152"/>
      <c r="AC28" s="152"/>
      <c r="AD28" s="152"/>
      <c r="AE28" s="152"/>
      <c r="AF28" s="152"/>
      <c r="AG28" s="152" t="s">
        <v>901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1">
        <v>18</v>
      </c>
      <c r="B29" s="172" t="s">
        <v>970</v>
      </c>
      <c r="C29" s="188" t="s">
        <v>913</v>
      </c>
      <c r="D29" s="173" t="s">
        <v>310</v>
      </c>
      <c r="E29" s="174">
        <v>1</v>
      </c>
      <c r="F29" s="175"/>
      <c r="G29" s="176">
        <f>ROUND(E29*F29,2)</f>
        <v>0</v>
      </c>
      <c r="H29" s="175"/>
      <c r="I29" s="176">
        <f>ROUND(E29*H29,2)</f>
        <v>0</v>
      </c>
      <c r="J29" s="175"/>
      <c r="K29" s="176">
        <f>ROUND(E29*J29,2)</f>
        <v>0</v>
      </c>
      <c r="L29" s="176">
        <v>15</v>
      </c>
      <c r="M29" s="176">
        <f>G29*(1+L29/100)</f>
        <v>0</v>
      </c>
      <c r="N29" s="176">
        <v>0</v>
      </c>
      <c r="O29" s="176">
        <f>ROUND(E29*N29,2)</f>
        <v>0</v>
      </c>
      <c r="P29" s="176">
        <v>0</v>
      </c>
      <c r="Q29" s="176">
        <f>ROUND(E29*P29,2)</f>
        <v>0</v>
      </c>
      <c r="R29" s="176"/>
      <c r="S29" s="176" t="s">
        <v>311</v>
      </c>
      <c r="T29" s="177" t="s">
        <v>297</v>
      </c>
      <c r="U29" s="162">
        <v>0</v>
      </c>
      <c r="V29" s="162">
        <f>ROUND(E29*U29,2)</f>
        <v>0</v>
      </c>
      <c r="W29" s="162"/>
      <c r="X29" s="152"/>
      <c r="Y29" s="152"/>
      <c r="Z29" s="152"/>
      <c r="AA29" s="152"/>
      <c r="AB29" s="152"/>
      <c r="AC29" s="152"/>
      <c r="AD29" s="152"/>
      <c r="AE29" s="152"/>
      <c r="AF29" s="152"/>
      <c r="AG29" s="152" t="s">
        <v>901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x14ac:dyDescent="0.2">
      <c r="A30" s="5"/>
      <c r="B30" s="6"/>
      <c r="C30" s="189"/>
      <c r="D30" s="8"/>
      <c r="E30" s="5"/>
      <c r="F30" s="5"/>
      <c r="G30" s="5"/>
      <c r="H30" s="5"/>
      <c r="I30" s="5"/>
      <c r="J30" s="5"/>
      <c r="K30" s="5"/>
      <c r="L30" s="5"/>
      <c r="M30" s="5"/>
      <c r="N30" s="5"/>
      <c r="O30" s="5"/>
      <c r="P30" s="5"/>
      <c r="Q30" s="5"/>
      <c r="R30" s="5"/>
      <c r="S30" s="5"/>
      <c r="T30" s="5"/>
      <c r="U30" s="5"/>
      <c r="V30" s="5"/>
      <c r="W30" s="5"/>
      <c r="AE30">
        <v>15</v>
      </c>
      <c r="AF30">
        <v>21</v>
      </c>
    </row>
    <row r="31" spans="1:60" x14ac:dyDescent="0.2">
      <c r="A31" s="155"/>
      <c r="B31" s="156" t="s">
        <v>29</v>
      </c>
      <c r="C31" s="190"/>
      <c r="D31" s="157"/>
      <c r="E31" s="158"/>
      <c r="F31" s="158"/>
      <c r="G31" s="185">
        <f>G8+G11+G26</f>
        <v>0</v>
      </c>
      <c r="H31" s="5"/>
      <c r="I31" s="5"/>
      <c r="J31" s="5"/>
      <c r="K31" s="5"/>
      <c r="L31" s="5"/>
      <c r="M31" s="5"/>
      <c r="N31" s="5"/>
      <c r="O31" s="5"/>
      <c r="P31" s="5"/>
      <c r="Q31" s="5"/>
      <c r="R31" s="5"/>
      <c r="S31" s="5"/>
      <c r="T31" s="5"/>
      <c r="U31" s="5"/>
      <c r="V31" s="5"/>
      <c r="W31" s="5"/>
      <c r="AE31">
        <f>SUMIF(L7:L29,AE30,G7:G29)</f>
        <v>0</v>
      </c>
      <c r="AF31">
        <f>SUMIF(L7:L29,AF30,G7:G29)</f>
        <v>0</v>
      </c>
      <c r="AG31" t="s">
        <v>319</v>
      </c>
    </row>
    <row r="32" spans="1:60" x14ac:dyDescent="0.2">
      <c r="C32" s="191"/>
      <c r="D32" s="143"/>
      <c r="AG32" t="s">
        <v>320</v>
      </c>
    </row>
    <row r="33" spans="4:4" x14ac:dyDescent="0.2">
      <c r="D33" s="143"/>
    </row>
    <row r="34" spans="4:4" x14ac:dyDescent="0.2">
      <c r="D34" s="143"/>
    </row>
    <row r="35" spans="4:4" x14ac:dyDescent="0.2">
      <c r="D35" s="143"/>
    </row>
    <row r="36" spans="4:4" x14ac:dyDescent="0.2">
      <c r="D36" s="143"/>
    </row>
    <row r="37" spans="4:4" x14ac:dyDescent="0.2">
      <c r="D37" s="143"/>
    </row>
    <row r="38" spans="4:4" x14ac:dyDescent="0.2">
      <c r="D38" s="143"/>
    </row>
    <row r="39" spans="4:4" x14ac:dyDescent="0.2">
      <c r="D39" s="143"/>
    </row>
    <row r="40" spans="4:4" x14ac:dyDescent="0.2">
      <c r="D40" s="143"/>
    </row>
    <row r="41" spans="4:4" x14ac:dyDescent="0.2">
      <c r="D41" s="143"/>
    </row>
    <row r="42" spans="4:4" x14ac:dyDescent="0.2">
      <c r="D42" s="143"/>
    </row>
    <row r="43" spans="4:4" x14ac:dyDescent="0.2">
      <c r="D43" s="143"/>
    </row>
    <row r="44" spans="4:4" x14ac:dyDescent="0.2">
      <c r="D44" s="143"/>
    </row>
    <row r="45" spans="4:4" x14ac:dyDescent="0.2">
      <c r="D45" s="143"/>
    </row>
    <row r="46" spans="4:4" x14ac:dyDescent="0.2">
      <c r="D46" s="143"/>
    </row>
    <row r="47" spans="4:4" x14ac:dyDescent="0.2">
      <c r="D47" s="143"/>
    </row>
    <row r="48" spans="4:4"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dIjb8FK7SdOTr+3RCqj083kgZ9yNEMakEMlbXFaxdOyqk/Cx1hgn+jUYCIGUu7PALJGK6UfbU5JBffXG1WXZfQ==" saltValue="nnpG74B5q/837CNhLGIwc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63.28515625" style="90" customWidth="1"/>
    <col min="4" max="4" width="4.85546875" customWidth="1"/>
    <col min="5" max="5" width="10.5703125" customWidth="1"/>
    <col min="6" max="6" width="9.85546875" customWidth="1"/>
    <col min="7" max="7" width="12.7109375" customWidth="1"/>
    <col min="8" max="13" width="0" hidden="1" customWidth="1"/>
    <col min="16"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263" t="s">
        <v>321</v>
      </c>
      <c r="B1" s="263"/>
      <c r="C1" s="263"/>
      <c r="D1" s="263"/>
      <c r="E1" s="263"/>
      <c r="F1" s="263"/>
      <c r="G1" s="263"/>
      <c r="AG1" t="s">
        <v>266</v>
      </c>
    </row>
    <row r="2" spans="1:60" ht="24.95" customHeight="1" x14ac:dyDescent="0.2">
      <c r="A2" s="144" t="s">
        <v>7</v>
      </c>
      <c r="B2" s="72" t="s">
        <v>44</v>
      </c>
      <c r="C2" s="264" t="s">
        <v>45</v>
      </c>
      <c r="D2" s="265"/>
      <c r="E2" s="265"/>
      <c r="F2" s="265"/>
      <c r="G2" s="266"/>
      <c r="AG2" t="s">
        <v>267</v>
      </c>
    </row>
    <row r="3" spans="1:60" ht="24.95" customHeight="1" x14ac:dyDescent="0.2">
      <c r="A3" s="144" t="s">
        <v>8</v>
      </c>
      <c r="B3" s="72" t="s">
        <v>133</v>
      </c>
      <c r="C3" s="264" t="s">
        <v>134</v>
      </c>
      <c r="D3" s="265"/>
      <c r="E3" s="265"/>
      <c r="F3" s="265"/>
      <c r="G3" s="266"/>
      <c r="AC3" s="90" t="s">
        <v>267</v>
      </c>
      <c r="AG3" t="s">
        <v>269</v>
      </c>
    </row>
    <row r="4" spans="1:60" ht="24.95" customHeight="1" x14ac:dyDescent="0.2">
      <c r="A4" s="145" t="s">
        <v>9</v>
      </c>
      <c r="B4" s="146" t="s">
        <v>68</v>
      </c>
      <c r="C4" s="267" t="s">
        <v>69</v>
      </c>
      <c r="D4" s="268"/>
      <c r="E4" s="268"/>
      <c r="F4" s="268"/>
      <c r="G4" s="269"/>
      <c r="AG4" t="s">
        <v>270</v>
      </c>
    </row>
    <row r="5" spans="1:60" x14ac:dyDescent="0.2">
      <c r="D5" s="143"/>
    </row>
    <row r="6" spans="1:60" ht="38.25" x14ac:dyDescent="0.2">
      <c r="A6" s="148" t="s">
        <v>271</v>
      </c>
      <c r="B6" s="150" t="s">
        <v>272</v>
      </c>
      <c r="C6" s="150" t="s">
        <v>273</v>
      </c>
      <c r="D6" s="149" t="s">
        <v>274</v>
      </c>
      <c r="E6" s="148" t="s">
        <v>275</v>
      </c>
      <c r="F6" s="147" t="s">
        <v>276</v>
      </c>
      <c r="G6" s="148" t="s">
        <v>29</v>
      </c>
      <c r="H6" s="151" t="s">
        <v>30</v>
      </c>
      <c r="I6" s="151" t="s">
        <v>277</v>
      </c>
      <c r="J6" s="151" t="s">
        <v>31</v>
      </c>
      <c r="K6" s="151" t="s">
        <v>278</v>
      </c>
      <c r="L6" s="151" t="s">
        <v>279</v>
      </c>
      <c r="M6" s="151" t="s">
        <v>280</v>
      </c>
      <c r="N6" s="151" t="s">
        <v>281</v>
      </c>
      <c r="O6" s="151" t="s">
        <v>282</v>
      </c>
      <c r="P6" s="151" t="s">
        <v>283</v>
      </c>
      <c r="Q6" s="151" t="s">
        <v>284</v>
      </c>
      <c r="R6" s="151" t="s">
        <v>285</v>
      </c>
      <c r="S6" s="151" t="s">
        <v>286</v>
      </c>
      <c r="T6" s="151" t="s">
        <v>287</v>
      </c>
      <c r="U6" s="151" t="s">
        <v>288</v>
      </c>
      <c r="V6" s="151" t="s">
        <v>289</v>
      </c>
      <c r="W6" s="151" t="s">
        <v>290</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row>
    <row r="8" spans="1:60" x14ac:dyDescent="0.2">
      <c r="A8" s="165" t="s">
        <v>291</v>
      </c>
      <c r="B8" s="166" t="s">
        <v>74</v>
      </c>
      <c r="C8" s="186" t="s">
        <v>228</v>
      </c>
      <c r="D8" s="167"/>
      <c r="E8" s="168"/>
      <c r="F8" s="169"/>
      <c r="G8" s="169">
        <f>SUMIF(AG9:AG14,"&lt;&gt;NOR",G9:G14)</f>
        <v>0</v>
      </c>
      <c r="H8" s="169"/>
      <c r="I8" s="169">
        <f>SUM(I9:I14)</f>
        <v>0</v>
      </c>
      <c r="J8" s="169"/>
      <c r="K8" s="169">
        <f>SUM(K9:K14)</f>
        <v>0</v>
      </c>
      <c r="L8" s="169"/>
      <c r="M8" s="169">
        <f>SUM(M9:M14)</f>
        <v>0</v>
      </c>
      <c r="N8" s="169"/>
      <c r="O8" s="169">
        <f>SUM(O9:O14)</f>
        <v>1.62</v>
      </c>
      <c r="P8" s="169"/>
      <c r="Q8" s="169">
        <f>SUM(Q9:Q14)</f>
        <v>0</v>
      </c>
      <c r="R8" s="169"/>
      <c r="S8" s="169"/>
      <c r="T8" s="170"/>
      <c r="U8" s="164"/>
      <c r="V8" s="164">
        <f>SUM(V9:V14)</f>
        <v>24.299999999999997</v>
      </c>
      <c r="W8" s="164"/>
      <c r="AG8" t="s">
        <v>292</v>
      </c>
    </row>
    <row r="9" spans="1:60" ht="22.5" outlineLevel="1" x14ac:dyDescent="0.2">
      <c r="A9" s="171">
        <v>1</v>
      </c>
      <c r="B9" s="172" t="s">
        <v>681</v>
      </c>
      <c r="C9" s="188" t="s">
        <v>682</v>
      </c>
      <c r="D9" s="173" t="s">
        <v>675</v>
      </c>
      <c r="E9" s="174">
        <v>2.0250000000000004</v>
      </c>
      <c r="F9" s="175"/>
      <c r="G9" s="176">
        <f>ROUND(E9*F9,2)</f>
        <v>0</v>
      </c>
      <c r="H9" s="175"/>
      <c r="I9" s="176">
        <f>ROUND(E9*H9,2)</f>
        <v>0</v>
      </c>
      <c r="J9" s="175"/>
      <c r="K9" s="176">
        <f>ROUND(E9*J9,2)</f>
        <v>0</v>
      </c>
      <c r="L9" s="176">
        <v>15</v>
      </c>
      <c r="M9" s="176">
        <f>G9*(1+L9/100)</f>
        <v>0</v>
      </c>
      <c r="N9" s="176">
        <v>0.76182000000000005</v>
      </c>
      <c r="O9" s="176">
        <f>ROUND(E9*N9,2)</f>
        <v>1.54</v>
      </c>
      <c r="P9" s="176">
        <v>0</v>
      </c>
      <c r="Q9" s="176">
        <f>ROUND(E9*P9,2)</f>
        <v>0</v>
      </c>
      <c r="R9" s="176" t="s">
        <v>676</v>
      </c>
      <c r="S9" s="176" t="s">
        <v>296</v>
      </c>
      <c r="T9" s="177" t="s">
        <v>296</v>
      </c>
      <c r="U9" s="162">
        <v>3.0818800000000004</v>
      </c>
      <c r="V9" s="162">
        <f>ROUND(E9*U9,2)</f>
        <v>6.24</v>
      </c>
      <c r="W9" s="162"/>
      <c r="X9" s="152"/>
      <c r="Y9" s="152"/>
      <c r="Z9" s="152"/>
      <c r="AA9" s="152"/>
      <c r="AB9" s="152"/>
      <c r="AC9" s="152"/>
      <c r="AD9" s="152"/>
      <c r="AE9" s="152"/>
      <c r="AF9" s="152"/>
      <c r="AG9" s="152" t="s">
        <v>324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59"/>
      <c r="B10" s="160"/>
      <c r="C10" s="274" t="s">
        <v>677</v>
      </c>
      <c r="D10" s="275"/>
      <c r="E10" s="275"/>
      <c r="F10" s="275"/>
      <c r="G10" s="275"/>
      <c r="H10" s="162"/>
      <c r="I10" s="162"/>
      <c r="J10" s="162"/>
      <c r="K10" s="162"/>
      <c r="L10" s="162"/>
      <c r="M10" s="162"/>
      <c r="N10" s="162"/>
      <c r="O10" s="162"/>
      <c r="P10" s="162"/>
      <c r="Q10" s="162"/>
      <c r="R10" s="162"/>
      <c r="S10" s="162"/>
      <c r="T10" s="162"/>
      <c r="U10" s="162"/>
      <c r="V10" s="162"/>
      <c r="W10" s="162"/>
      <c r="X10" s="152"/>
      <c r="Y10" s="152"/>
      <c r="Z10" s="152"/>
      <c r="AA10" s="152"/>
      <c r="AB10" s="152"/>
      <c r="AC10" s="152"/>
      <c r="AD10" s="152"/>
      <c r="AE10" s="152"/>
      <c r="AF10" s="152"/>
      <c r="AG10" s="152" t="s">
        <v>678</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04" t="s">
        <v>1123</v>
      </c>
      <c r="D11" s="197"/>
      <c r="E11" s="198">
        <v>2.0250000000000004</v>
      </c>
      <c r="F11" s="162"/>
      <c r="G11" s="162"/>
      <c r="H11" s="162"/>
      <c r="I11" s="162"/>
      <c r="J11" s="162"/>
      <c r="K11" s="162"/>
      <c r="L11" s="162"/>
      <c r="M11" s="162"/>
      <c r="N11" s="162"/>
      <c r="O11" s="162"/>
      <c r="P11" s="162"/>
      <c r="Q11" s="162"/>
      <c r="R11" s="162"/>
      <c r="S11" s="162"/>
      <c r="T11" s="162"/>
      <c r="U11" s="162"/>
      <c r="V11" s="162"/>
      <c r="W11" s="162"/>
      <c r="X11" s="152"/>
      <c r="Y11" s="152"/>
      <c r="Z11" s="152"/>
      <c r="AA11" s="152"/>
      <c r="AB11" s="152"/>
      <c r="AC11" s="152"/>
      <c r="AD11" s="152"/>
      <c r="AE11" s="152"/>
      <c r="AF11" s="152"/>
      <c r="AG11" s="152" t="s">
        <v>680</v>
      </c>
      <c r="AH11" s="152">
        <v>0</v>
      </c>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1">
        <v>2</v>
      </c>
      <c r="B12" s="172" t="s">
        <v>693</v>
      </c>
      <c r="C12" s="188" t="s">
        <v>694</v>
      </c>
      <c r="D12" s="173" t="s">
        <v>332</v>
      </c>
      <c r="E12" s="174">
        <v>81</v>
      </c>
      <c r="F12" s="175"/>
      <c r="G12" s="176">
        <f>ROUND(E12*F12,2)</f>
        <v>0</v>
      </c>
      <c r="H12" s="175"/>
      <c r="I12" s="176">
        <f>ROUND(E12*H12,2)</f>
        <v>0</v>
      </c>
      <c r="J12" s="175"/>
      <c r="K12" s="176">
        <f>ROUND(E12*J12,2)</f>
        <v>0</v>
      </c>
      <c r="L12" s="176">
        <v>15</v>
      </c>
      <c r="M12" s="176">
        <f>G12*(1+L12/100)</f>
        <v>0</v>
      </c>
      <c r="N12" s="176">
        <v>1.0200000000000001E-3</v>
      </c>
      <c r="O12" s="176">
        <f>ROUND(E12*N12,2)</f>
        <v>0.08</v>
      </c>
      <c r="P12" s="176">
        <v>0</v>
      </c>
      <c r="Q12" s="176">
        <f>ROUND(E12*P12,2)</f>
        <v>0</v>
      </c>
      <c r="R12" s="176"/>
      <c r="S12" s="176" t="s">
        <v>311</v>
      </c>
      <c r="T12" s="177" t="s">
        <v>297</v>
      </c>
      <c r="U12" s="162">
        <v>0.223</v>
      </c>
      <c r="V12" s="162">
        <f>ROUND(E12*U12,2)</f>
        <v>18.059999999999999</v>
      </c>
      <c r="W12" s="162"/>
      <c r="X12" s="152"/>
      <c r="Y12" s="152"/>
      <c r="Z12" s="152"/>
      <c r="AA12" s="152"/>
      <c r="AB12" s="152"/>
      <c r="AC12" s="152"/>
      <c r="AD12" s="152"/>
      <c r="AE12" s="152"/>
      <c r="AF12" s="152"/>
      <c r="AG12" s="152" t="s">
        <v>324</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72" t="s">
        <v>695</v>
      </c>
      <c r="D13" s="273"/>
      <c r="E13" s="273"/>
      <c r="F13" s="273"/>
      <c r="G13" s="273"/>
      <c r="H13" s="162"/>
      <c r="I13" s="162"/>
      <c r="J13" s="162"/>
      <c r="K13" s="162"/>
      <c r="L13" s="162"/>
      <c r="M13" s="162"/>
      <c r="N13" s="162"/>
      <c r="O13" s="162"/>
      <c r="P13" s="162"/>
      <c r="Q13" s="162"/>
      <c r="R13" s="162"/>
      <c r="S13" s="162"/>
      <c r="T13" s="162"/>
      <c r="U13" s="162"/>
      <c r="V13" s="162"/>
      <c r="W13" s="162"/>
      <c r="X13" s="152"/>
      <c r="Y13" s="152"/>
      <c r="Z13" s="152"/>
      <c r="AA13" s="152"/>
      <c r="AB13" s="152"/>
      <c r="AC13" s="152"/>
      <c r="AD13" s="152"/>
      <c r="AE13" s="152"/>
      <c r="AF13" s="152"/>
      <c r="AG13" s="152" t="s">
        <v>329</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04" t="s">
        <v>1124</v>
      </c>
      <c r="D14" s="197"/>
      <c r="E14" s="198">
        <v>81</v>
      </c>
      <c r="F14" s="162"/>
      <c r="G14" s="162"/>
      <c r="H14" s="162"/>
      <c r="I14" s="162"/>
      <c r="J14" s="162"/>
      <c r="K14" s="162"/>
      <c r="L14" s="162"/>
      <c r="M14" s="162"/>
      <c r="N14" s="162"/>
      <c r="O14" s="162"/>
      <c r="P14" s="162"/>
      <c r="Q14" s="162"/>
      <c r="R14" s="162"/>
      <c r="S14" s="162"/>
      <c r="T14" s="162"/>
      <c r="U14" s="162"/>
      <c r="V14" s="162"/>
      <c r="W14" s="162"/>
      <c r="X14" s="152"/>
      <c r="Y14" s="152"/>
      <c r="Z14" s="152"/>
      <c r="AA14" s="152"/>
      <c r="AB14" s="152"/>
      <c r="AC14" s="152"/>
      <c r="AD14" s="152"/>
      <c r="AE14" s="152"/>
      <c r="AF14" s="152"/>
      <c r="AG14" s="152" t="s">
        <v>680</v>
      </c>
      <c r="AH14" s="152">
        <v>0</v>
      </c>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5" t="s">
        <v>291</v>
      </c>
      <c r="B15" s="166" t="s">
        <v>79</v>
      </c>
      <c r="C15" s="186" t="s">
        <v>229</v>
      </c>
      <c r="D15" s="167"/>
      <c r="E15" s="168"/>
      <c r="F15" s="169"/>
      <c r="G15" s="169">
        <f>SUMIF(AG16:AG17,"&lt;&gt;NOR",G16:G17)</f>
        <v>0</v>
      </c>
      <c r="H15" s="169"/>
      <c r="I15" s="169">
        <f>SUM(I16:I17)</f>
        <v>0</v>
      </c>
      <c r="J15" s="169"/>
      <c r="K15" s="169">
        <f>SUM(K16:K17)</f>
        <v>0</v>
      </c>
      <c r="L15" s="169"/>
      <c r="M15" s="169">
        <f>SUM(M16:M17)</f>
        <v>0</v>
      </c>
      <c r="N15" s="169"/>
      <c r="O15" s="169">
        <f>SUM(O16:O17)</f>
        <v>0.5</v>
      </c>
      <c r="P15" s="169"/>
      <c r="Q15" s="169">
        <f>SUM(Q16:Q17)</f>
        <v>0</v>
      </c>
      <c r="R15" s="169"/>
      <c r="S15" s="169"/>
      <c r="T15" s="170"/>
      <c r="U15" s="164"/>
      <c r="V15" s="164">
        <f>SUM(V16:V17)</f>
        <v>7.7</v>
      </c>
      <c r="W15" s="164"/>
      <c r="AG15" t="s">
        <v>292</v>
      </c>
    </row>
    <row r="16" spans="1:60" outlineLevel="1" x14ac:dyDescent="0.2">
      <c r="A16" s="171">
        <v>3</v>
      </c>
      <c r="B16" s="172" t="s">
        <v>1125</v>
      </c>
      <c r="C16" s="188" t="s">
        <v>1126</v>
      </c>
      <c r="D16" s="173" t="s">
        <v>366</v>
      </c>
      <c r="E16" s="174">
        <v>10</v>
      </c>
      <c r="F16" s="175"/>
      <c r="G16" s="176">
        <f>ROUND(E16*F16,2)</f>
        <v>0</v>
      </c>
      <c r="H16" s="175"/>
      <c r="I16" s="176">
        <f>ROUND(E16*H16,2)</f>
        <v>0</v>
      </c>
      <c r="J16" s="175"/>
      <c r="K16" s="176">
        <f>ROUND(E16*J16,2)</f>
        <v>0</v>
      </c>
      <c r="L16" s="176">
        <v>15</v>
      </c>
      <c r="M16" s="176">
        <f>G16*(1+L16/100)</f>
        <v>0</v>
      </c>
      <c r="N16" s="176">
        <v>5.0200000000000002E-2</v>
      </c>
      <c r="O16" s="176">
        <f>ROUND(E16*N16,2)</f>
        <v>0.5</v>
      </c>
      <c r="P16" s="176">
        <v>0</v>
      </c>
      <c r="Q16" s="176">
        <f>ROUND(E16*P16,2)</f>
        <v>0</v>
      </c>
      <c r="R16" s="176"/>
      <c r="S16" s="176" t="s">
        <v>311</v>
      </c>
      <c r="T16" s="177" t="s">
        <v>296</v>
      </c>
      <c r="U16" s="162">
        <v>0.77</v>
      </c>
      <c r="V16" s="162">
        <f>ROUND(E16*U16,2)</f>
        <v>7.7</v>
      </c>
      <c r="W16" s="162"/>
      <c r="X16" s="152"/>
      <c r="Y16" s="152"/>
      <c r="Z16" s="152"/>
      <c r="AA16" s="152"/>
      <c r="AB16" s="152"/>
      <c r="AC16" s="152"/>
      <c r="AD16" s="152"/>
      <c r="AE16" s="152"/>
      <c r="AF16" s="152"/>
      <c r="AG16" s="152" t="s">
        <v>324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04" t="s">
        <v>1127</v>
      </c>
      <c r="D17" s="197"/>
      <c r="E17" s="198">
        <v>10</v>
      </c>
      <c r="F17" s="162"/>
      <c r="G17" s="162"/>
      <c r="H17" s="162"/>
      <c r="I17" s="162"/>
      <c r="J17" s="162"/>
      <c r="K17" s="162"/>
      <c r="L17" s="162"/>
      <c r="M17" s="162"/>
      <c r="N17" s="162"/>
      <c r="O17" s="162"/>
      <c r="P17" s="162"/>
      <c r="Q17" s="162"/>
      <c r="R17" s="162"/>
      <c r="S17" s="162"/>
      <c r="T17" s="162"/>
      <c r="U17" s="162"/>
      <c r="V17" s="162"/>
      <c r="W17" s="162"/>
      <c r="X17" s="152"/>
      <c r="Y17" s="152"/>
      <c r="Z17" s="152"/>
      <c r="AA17" s="152"/>
      <c r="AB17" s="152"/>
      <c r="AC17" s="152"/>
      <c r="AD17" s="152"/>
      <c r="AE17" s="152"/>
      <c r="AF17" s="152"/>
      <c r="AG17" s="152" t="s">
        <v>680</v>
      </c>
      <c r="AH17" s="152">
        <v>0</v>
      </c>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x14ac:dyDescent="0.2">
      <c r="A18" s="165" t="s">
        <v>291</v>
      </c>
      <c r="B18" s="166" t="s">
        <v>230</v>
      </c>
      <c r="C18" s="186" t="s">
        <v>231</v>
      </c>
      <c r="D18" s="167"/>
      <c r="E18" s="168"/>
      <c r="F18" s="169"/>
      <c r="G18" s="169">
        <f>SUMIF(AG19:AG52,"&lt;&gt;NOR",G19:G52)</f>
        <v>0</v>
      </c>
      <c r="H18" s="169"/>
      <c r="I18" s="169">
        <f>SUM(I19:I52)</f>
        <v>0</v>
      </c>
      <c r="J18" s="169"/>
      <c r="K18" s="169">
        <f>SUM(K19:K52)</f>
        <v>0</v>
      </c>
      <c r="L18" s="169"/>
      <c r="M18" s="169">
        <f>SUM(M19:M52)</f>
        <v>0</v>
      </c>
      <c r="N18" s="169"/>
      <c r="O18" s="169">
        <f>SUM(O19:O52)</f>
        <v>0.88</v>
      </c>
      <c r="P18" s="169"/>
      <c r="Q18" s="169">
        <f>SUM(Q19:Q52)</f>
        <v>0</v>
      </c>
      <c r="R18" s="169"/>
      <c r="S18" s="169"/>
      <c r="T18" s="170"/>
      <c r="U18" s="164"/>
      <c r="V18" s="164">
        <f>SUM(V19:V52)</f>
        <v>37.109999999999992</v>
      </c>
      <c r="W18" s="164"/>
      <c r="AG18" t="s">
        <v>292</v>
      </c>
    </row>
    <row r="19" spans="1:60" outlineLevel="1" x14ac:dyDescent="0.2">
      <c r="A19" s="171">
        <v>4</v>
      </c>
      <c r="B19" s="172" t="s">
        <v>1128</v>
      </c>
      <c r="C19" s="188" t="s">
        <v>1129</v>
      </c>
      <c r="D19" s="173" t="s">
        <v>366</v>
      </c>
      <c r="E19" s="174">
        <v>10</v>
      </c>
      <c r="F19" s="175"/>
      <c r="G19" s="176">
        <f>ROUND(E19*F19,2)</f>
        <v>0</v>
      </c>
      <c r="H19" s="175"/>
      <c r="I19" s="176">
        <f>ROUND(E19*H19,2)</f>
        <v>0</v>
      </c>
      <c r="J19" s="175"/>
      <c r="K19" s="176">
        <f>ROUND(E19*J19,2)</f>
        <v>0</v>
      </c>
      <c r="L19" s="176">
        <v>15</v>
      </c>
      <c r="M19" s="176">
        <f>G19*(1+L19/100)</f>
        <v>0</v>
      </c>
      <c r="N19" s="176">
        <v>1.0740000000000001E-2</v>
      </c>
      <c r="O19" s="176">
        <f>ROUND(E19*N19,2)</f>
        <v>0.11</v>
      </c>
      <c r="P19" s="176">
        <v>0</v>
      </c>
      <c r="Q19" s="176">
        <f>ROUND(E19*P19,2)</f>
        <v>0</v>
      </c>
      <c r="R19" s="176" t="s">
        <v>676</v>
      </c>
      <c r="S19" s="176" t="s">
        <v>296</v>
      </c>
      <c r="T19" s="177" t="s">
        <v>296</v>
      </c>
      <c r="U19" s="162">
        <v>0.51171000000000011</v>
      </c>
      <c r="V19" s="162">
        <f>ROUND(E19*U19,2)</f>
        <v>5.12</v>
      </c>
      <c r="W19" s="162"/>
      <c r="X19" s="152"/>
      <c r="Y19" s="152"/>
      <c r="Z19" s="152"/>
      <c r="AA19" s="152"/>
      <c r="AB19" s="152"/>
      <c r="AC19" s="152"/>
      <c r="AD19" s="152"/>
      <c r="AE19" s="152"/>
      <c r="AF19" s="152"/>
      <c r="AG19" s="152" t="s">
        <v>324</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74" t="s">
        <v>701</v>
      </c>
      <c r="D20" s="275"/>
      <c r="E20" s="275"/>
      <c r="F20" s="275"/>
      <c r="G20" s="275"/>
      <c r="H20" s="162"/>
      <c r="I20" s="162"/>
      <c r="J20" s="162"/>
      <c r="K20" s="162"/>
      <c r="L20" s="162"/>
      <c r="M20" s="162"/>
      <c r="N20" s="162"/>
      <c r="O20" s="162"/>
      <c r="P20" s="162"/>
      <c r="Q20" s="162"/>
      <c r="R20" s="162"/>
      <c r="S20" s="162"/>
      <c r="T20" s="162"/>
      <c r="U20" s="162"/>
      <c r="V20" s="162"/>
      <c r="W20" s="162"/>
      <c r="X20" s="152"/>
      <c r="Y20" s="152"/>
      <c r="Z20" s="152"/>
      <c r="AA20" s="152"/>
      <c r="AB20" s="152"/>
      <c r="AC20" s="152"/>
      <c r="AD20" s="152"/>
      <c r="AE20" s="152"/>
      <c r="AF20" s="152"/>
      <c r="AG20" s="152" t="s">
        <v>678</v>
      </c>
      <c r="AH20" s="152"/>
      <c r="AI20" s="152"/>
      <c r="AJ20" s="152"/>
      <c r="AK20" s="152"/>
      <c r="AL20" s="152"/>
      <c r="AM20" s="152"/>
      <c r="AN20" s="152"/>
      <c r="AO20" s="152"/>
      <c r="AP20" s="152"/>
      <c r="AQ20" s="152"/>
      <c r="AR20" s="152"/>
      <c r="AS20" s="152"/>
      <c r="AT20" s="152"/>
      <c r="AU20" s="152"/>
      <c r="AV20" s="152"/>
      <c r="AW20" s="152"/>
      <c r="AX20" s="152"/>
      <c r="AY20" s="152"/>
      <c r="AZ20" s="152"/>
      <c r="BA20" s="195" t="str">
        <f>C20</f>
        <v>jakoukoliv maltou, z pomocného pracovního lešení o výšce podlahy do 1900 mm a pro zatížení do 1,5 kPa,</v>
      </c>
      <c r="BB20" s="152"/>
      <c r="BC20" s="152"/>
      <c r="BD20" s="152"/>
      <c r="BE20" s="152"/>
      <c r="BF20" s="152"/>
      <c r="BG20" s="152"/>
      <c r="BH20" s="152"/>
    </row>
    <row r="21" spans="1:60" outlineLevel="1" x14ac:dyDescent="0.2">
      <c r="A21" s="159"/>
      <c r="B21" s="160"/>
      <c r="C21" s="204" t="s">
        <v>1127</v>
      </c>
      <c r="D21" s="197"/>
      <c r="E21" s="198">
        <v>10</v>
      </c>
      <c r="F21" s="162"/>
      <c r="G21" s="162"/>
      <c r="H21" s="162"/>
      <c r="I21" s="162"/>
      <c r="J21" s="162"/>
      <c r="K21" s="162"/>
      <c r="L21" s="162"/>
      <c r="M21" s="162"/>
      <c r="N21" s="162"/>
      <c r="O21" s="162"/>
      <c r="P21" s="162"/>
      <c r="Q21" s="162"/>
      <c r="R21" s="162"/>
      <c r="S21" s="162"/>
      <c r="T21" s="162"/>
      <c r="U21" s="162"/>
      <c r="V21" s="162"/>
      <c r="W21" s="162"/>
      <c r="X21" s="152"/>
      <c r="Y21" s="152"/>
      <c r="Z21" s="152"/>
      <c r="AA21" s="152"/>
      <c r="AB21" s="152"/>
      <c r="AC21" s="152"/>
      <c r="AD21" s="152"/>
      <c r="AE21" s="152"/>
      <c r="AF21" s="152"/>
      <c r="AG21" s="152" t="s">
        <v>680</v>
      </c>
      <c r="AH21" s="152">
        <v>0</v>
      </c>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71">
        <v>5</v>
      </c>
      <c r="B22" s="172" t="s">
        <v>699</v>
      </c>
      <c r="C22" s="188" t="s">
        <v>700</v>
      </c>
      <c r="D22" s="173" t="s">
        <v>366</v>
      </c>
      <c r="E22" s="174">
        <v>12</v>
      </c>
      <c r="F22" s="175"/>
      <c r="G22" s="176">
        <f>ROUND(E22*F22,2)</f>
        <v>0</v>
      </c>
      <c r="H22" s="175"/>
      <c r="I22" s="176">
        <f>ROUND(E22*H22,2)</f>
        <v>0</v>
      </c>
      <c r="J22" s="175"/>
      <c r="K22" s="176">
        <f>ROUND(E22*J22,2)</f>
        <v>0</v>
      </c>
      <c r="L22" s="176">
        <v>15</v>
      </c>
      <c r="M22" s="176">
        <f>G22*(1+L22/100)</f>
        <v>0</v>
      </c>
      <c r="N22" s="176">
        <v>3.2000000000000002E-3</v>
      </c>
      <c r="O22" s="176">
        <f>ROUND(E22*N22,2)</f>
        <v>0.04</v>
      </c>
      <c r="P22" s="176">
        <v>0</v>
      </c>
      <c r="Q22" s="176">
        <f>ROUND(E22*P22,2)</f>
        <v>0</v>
      </c>
      <c r="R22" s="176" t="s">
        <v>676</v>
      </c>
      <c r="S22" s="176" t="s">
        <v>296</v>
      </c>
      <c r="T22" s="177" t="s">
        <v>296</v>
      </c>
      <c r="U22" s="162">
        <v>0.22498000000000001</v>
      </c>
      <c r="V22" s="162">
        <f>ROUND(E22*U22,2)</f>
        <v>2.7</v>
      </c>
      <c r="W22" s="162"/>
      <c r="X22" s="152"/>
      <c r="Y22" s="152"/>
      <c r="Z22" s="152"/>
      <c r="AA22" s="152"/>
      <c r="AB22" s="152"/>
      <c r="AC22" s="152"/>
      <c r="AD22" s="152"/>
      <c r="AE22" s="152"/>
      <c r="AF22" s="152"/>
      <c r="AG22" s="152" t="s">
        <v>324</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274" t="s">
        <v>701</v>
      </c>
      <c r="D23" s="275"/>
      <c r="E23" s="275"/>
      <c r="F23" s="275"/>
      <c r="G23" s="275"/>
      <c r="H23" s="162"/>
      <c r="I23" s="162"/>
      <c r="J23" s="162"/>
      <c r="K23" s="162"/>
      <c r="L23" s="162"/>
      <c r="M23" s="162"/>
      <c r="N23" s="162"/>
      <c r="O23" s="162"/>
      <c r="P23" s="162"/>
      <c r="Q23" s="162"/>
      <c r="R23" s="162"/>
      <c r="S23" s="162"/>
      <c r="T23" s="162"/>
      <c r="U23" s="162"/>
      <c r="V23" s="162"/>
      <c r="W23" s="162"/>
      <c r="X23" s="152"/>
      <c r="Y23" s="152"/>
      <c r="Z23" s="152"/>
      <c r="AA23" s="152"/>
      <c r="AB23" s="152"/>
      <c r="AC23" s="152"/>
      <c r="AD23" s="152"/>
      <c r="AE23" s="152"/>
      <c r="AF23" s="152"/>
      <c r="AG23" s="152" t="s">
        <v>678</v>
      </c>
      <c r="AH23" s="152"/>
      <c r="AI23" s="152"/>
      <c r="AJ23" s="152"/>
      <c r="AK23" s="152"/>
      <c r="AL23" s="152"/>
      <c r="AM23" s="152"/>
      <c r="AN23" s="152"/>
      <c r="AO23" s="152"/>
      <c r="AP23" s="152"/>
      <c r="AQ23" s="152"/>
      <c r="AR23" s="152"/>
      <c r="AS23" s="152"/>
      <c r="AT23" s="152"/>
      <c r="AU23" s="152"/>
      <c r="AV23" s="152"/>
      <c r="AW23" s="152"/>
      <c r="AX23" s="152"/>
      <c r="AY23" s="152"/>
      <c r="AZ23" s="152"/>
      <c r="BA23" s="195" t="str">
        <f>C23</f>
        <v>jakoukoliv maltou, z pomocného pracovního lešení o výšce podlahy do 1900 mm a pro zatížení do 1,5 kPa,</v>
      </c>
      <c r="BB23" s="152"/>
      <c r="BC23" s="152"/>
      <c r="BD23" s="152"/>
      <c r="BE23" s="152"/>
      <c r="BF23" s="152"/>
      <c r="BG23" s="152"/>
      <c r="BH23" s="152"/>
    </row>
    <row r="24" spans="1:60" outlineLevel="1" x14ac:dyDescent="0.2">
      <c r="A24" s="159"/>
      <c r="B24" s="160"/>
      <c r="C24" s="204" t="s">
        <v>702</v>
      </c>
      <c r="D24" s="197"/>
      <c r="E24" s="198">
        <v>12</v>
      </c>
      <c r="F24" s="162"/>
      <c r="G24" s="162"/>
      <c r="H24" s="162"/>
      <c r="I24" s="162"/>
      <c r="J24" s="162"/>
      <c r="K24" s="162"/>
      <c r="L24" s="162"/>
      <c r="M24" s="162"/>
      <c r="N24" s="162"/>
      <c r="O24" s="162"/>
      <c r="P24" s="162"/>
      <c r="Q24" s="162"/>
      <c r="R24" s="162"/>
      <c r="S24" s="162"/>
      <c r="T24" s="162"/>
      <c r="U24" s="162"/>
      <c r="V24" s="162"/>
      <c r="W24" s="162"/>
      <c r="X24" s="152"/>
      <c r="Y24" s="152"/>
      <c r="Z24" s="152"/>
      <c r="AA24" s="152"/>
      <c r="AB24" s="152"/>
      <c r="AC24" s="152"/>
      <c r="AD24" s="152"/>
      <c r="AE24" s="152"/>
      <c r="AF24" s="152"/>
      <c r="AG24" s="152" t="s">
        <v>680</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1">
        <v>6</v>
      </c>
      <c r="B25" s="172" t="s">
        <v>703</v>
      </c>
      <c r="C25" s="188" t="s">
        <v>704</v>
      </c>
      <c r="D25" s="173" t="s">
        <v>366</v>
      </c>
      <c r="E25" s="174">
        <v>9</v>
      </c>
      <c r="F25" s="175"/>
      <c r="G25" s="176">
        <f>ROUND(E25*F25,2)</f>
        <v>0</v>
      </c>
      <c r="H25" s="175"/>
      <c r="I25" s="176">
        <f>ROUND(E25*H25,2)</f>
        <v>0</v>
      </c>
      <c r="J25" s="175"/>
      <c r="K25" s="176">
        <f>ROUND(E25*J25,2)</f>
        <v>0</v>
      </c>
      <c r="L25" s="176">
        <v>15</v>
      </c>
      <c r="M25" s="176">
        <f>G25*(1+L25/100)</f>
        <v>0</v>
      </c>
      <c r="N25" s="176">
        <v>3.5620000000000006E-2</v>
      </c>
      <c r="O25" s="176">
        <f>ROUND(E25*N25,2)</f>
        <v>0.32</v>
      </c>
      <c r="P25" s="176">
        <v>0</v>
      </c>
      <c r="Q25" s="176">
        <f>ROUND(E25*P25,2)</f>
        <v>0</v>
      </c>
      <c r="R25" s="176" t="s">
        <v>676</v>
      </c>
      <c r="S25" s="176" t="s">
        <v>296</v>
      </c>
      <c r="T25" s="177" t="s">
        <v>296</v>
      </c>
      <c r="U25" s="162">
        <v>0.8829300000000001</v>
      </c>
      <c r="V25" s="162">
        <f>ROUND(E25*U25,2)</f>
        <v>7.95</v>
      </c>
      <c r="W25" s="162"/>
      <c r="X25" s="152"/>
      <c r="Y25" s="152"/>
      <c r="Z25" s="152"/>
      <c r="AA25" s="152"/>
      <c r="AB25" s="152"/>
      <c r="AC25" s="152"/>
      <c r="AD25" s="152"/>
      <c r="AE25" s="152"/>
      <c r="AF25" s="152"/>
      <c r="AG25" s="152" t="s">
        <v>324</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274" t="s">
        <v>701</v>
      </c>
      <c r="D26" s="275"/>
      <c r="E26" s="275"/>
      <c r="F26" s="275"/>
      <c r="G26" s="275"/>
      <c r="H26" s="162"/>
      <c r="I26" s="162"/>
      <c r="J26" s="162"/>
      <c r="K26" s="162"/>
      <c r="L26" s="162"/>
      <c r="M26" s="162"/>
      <c r="N26" s="162"/>
      <c r="O26" s="162"/>
      <c r="P26" s="162"/>
      <c r="Q26" s="162"/>
      <c r="R26" s="162"/>
      <c r="S26" s="162"/>
      <c r="T26" s="162"/>
      <c r="U26" s="162"/>
      <c r="V26" s="162"/>
      <c r="W26" s="162"/>
      <c r="X26" s="152"/>
      <c r="Y26" s="152"/>
      <c r="Z26" s="152"/>
      <c r="AA26" s="152"/>
      <c r="AB26" s="152"/>
      <c r="AC26" s="152"/>
      <c r="AD26" s="152"/>
      <c r="AE26" s="152"/>
      <c r="AF26" s="152"/>
      <c r="AG26" s="152" t="s">
        <v>678</v>
      </c>
      <c r="AH26" s="152"/>
      <c r="AI26" s="152"/>
      <c r="AJ26" s="152"/>
      <c r="AK26" s="152"/>
      <c r="AL26" s="152"/>
      <c r="AM26" s="152"/>
      <c r="AN26" s="152"/>
      <c r="AO26" s="152"/>
      <c r="AP26" s="152"/>
      <c r="AQ26" s="152"/>
      <c r="AR26" s="152"/>
      <c r="AS26" s="152"/>
      <c r="AT26" s="152"/>
      <c r="AU26" s="152"/>
      <c r="AV26" s="152"/>
      <c r="AW26" s="152"/>
      <c r="AX26" s="152"/>
      <c r="AY26" s="152"/>
      <c r="AZ26" s="152"/>
      <c r="BA26" s="195" t="str">
        <f>C26</f>
        <v>jakoukoliv maltou, z pomocného pracovního lešení o výšce podlahy do 1900 mm a pro zatížení do 1,5 kPa,</v>
      </c>
      <c r="BB26" s="152"/>
      <c r="BC26" s="152"/>
      <c r="BD26" s="152"/>
      <c r="BE26" s="152"/>
      <c r="BF26" s="152"/>
      <c r="BG26" s="152"/>
      <c r="BH26" s="152"/>
    </row>
    <row r="27" spans="1:60" outlineLevel="1" x14ac:dyDescent="0.2">
      <c r="A27" s="159"/>
      <c r="B27" s="160"/>
      <c r="C27" s="204" t="s">
        <v>98</v>
      </c>
      <c r="D27" s="197"/>
      <c r="E27" s="198">
        <v>9</v>
      </c>
      <c r="F27" s="162"/>
      <c r="G27" s="162"/>
      <c r="H27" s="162"/>
      <c r="I27" s="162"/>
      <c r="J27" s="162"/>
      <c r="K27" s="162"/>
      <c r="L27" s="162"/>
      <c r="M27" s="162"/>
      <c r="N27" s="162"/>
      <c r="O27" s="162"/>
      <c r="P27" s="162"/>
      <c r="Q27" s="162"/>
      <c r="R27" s="162"/>
      <c r="S27" s="162"/>
      <c r="T27" s="162"/>
      <c r="U27" s="162"/>
      <c r="V27" s="162"/>
      <c r="W27" s="162"/>
      <c r="X27" s="152"/>
      <c r="Y27" s="152"/>
      <c r="Z27" s="152"/>
      <c r="AA27" s="152"/>
      <c r="AB27" s="152"/>
      <c r="AC27" s="152"/>
      <c r="AD27" s="152"/>
      <c r="AE27" s="152"/>
      <c r="AF27" s="152"/>
      <c r="AG27" s="152" t="s">
        <v>680</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1">
        <v>7</v>
      </c>
      <c r="B28" s="172" t="s">
        <v>719</v>
      </c>
      <c r="C28" s="188" t="s">
        <v>720</v>
      </c>
      <c r="D28" s="173" t="s">
        <v>404</v>
      </c>
      <c r="E28" s="174">
        <v>2.75</v>
      </c>
      <c r="F28" s="175"/>
      <c r="G28" s="176">
        <f>ROUND(E28*F28,2)</f>
        <v>0</v>
      </c>
      <c r="H28" s="175"/>
      <c r="I28" s="176">
        <f>ROUND(E28*H28,2)</f>
        <v>0</v>
      </c>
      <c r="J28" s="175"/>
      <c r="K28" s="176">
        <f>ROUND(E28*J28,2)</f>
        <v>0</v>
      </c>
      <c r="L28" s="176">
        <v>15</v>
      </c>
      <c r="M28" s="176">
        <f>G28*(1+L28/100)</f>
        <v>0</v>
      </c>
      <c r="N28" s="176">
        <v>3.6070000000000005E-2</v>
      </c>
      <c r="O28" s="176">
        <f>ROUND(E28*N28,2)</f>
        <v>0.1</v>
      </c>
      <c r="P28" s="176">
        <v>0</v>
      </c>
      <c r="Q28" s="176">
        <f>ROUND(E28*P28,2)</f>
        <v>0</v>
      </c>
      <c r="R28" s="176" t="s">
        <v>676</v>
      </c>
      <c r="S28" s="176" t="s">
        <v>296</v>
      </c>
      <c r="T28" s="177" t="s">
        <v>296</v>
      </c>
      <c r="U28" s="162">
        <v>1.5803600000000002</v>
      </c>
      <c r="V28" s="162">
        <f>ROUND(E28*U28,2)</f>
        <v>4.3499999999999996</v>
      </c>
      <c r="W28" s="162"/>
      <c r="X28" s="152"/>
      <c r="Y28" s="152"/>
      <c r="Z28" s="152"/>
      <c r="AA28" s="152"/>
      <c r="AB28" s="152"/>
      <c r="AC28" s="152"/>
      <c r="AD28" s="152"/>
      <c r="AE28" s="152"/>
      <c r="AF28" s="152"/>
      <c r="AG28" s="152" t="s">
        <v>324</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74" t="s">
        <v>712</v>
      </c>
      <c r="D29" s="275"/>
      <c r="E29" s="275"/>
      <c r="F29" s="275"/>
      <c r="G29" s="275"/>
      <c r="H29" s="162"/>
      <c r="I29" s="162"/>
      <c r="J29" s="162"/>
      <c r="K29" s="162"/>
      <c r="L29" s="162"/>
      <c r="M29" s="162"/>
      <c r="N29" s="162"/>
      <c r="O29" s="162"/>
      <c r="P29" s="162"/>
      <c r="Q29" s="162"/>
      <c r="R29" s="162"/>
      <c r="S29" s="162"/>
      <c r="T29" s="162"/>
      <c r="U29" s="162"/>
      <c r="V29" s="162"/>
      <c r="W29" s="162"/>
      <c r="X29" s="152"/>
      <c r="Y29" s="152"/>
      <c r="Z29" s="152"/>
      <c r="AA29" s="152"/>
      <c r="AB29" s="152"/>
      <c r="AC29" s="152"/>
      <c r="AD29" s="152"/>
      <c r="AE29" s="152"/>
      <c r="AF29" s="152"/>
      <c r="AG29" s="152" t="s">
        <v>678</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05" t="s">
        <v>713</v>
      </c>
      <c r="D30" s="199"/>
      <c r="E30" s="200"/>
      <c r="F30" s="162"/>
      <c r="G30" s="162"/>
      <c r="H30" s="162"/>
      <c r="I30" s="162"/>
      <c r="J30" s="162"/>
      <c r="K30" s="162"/>
      <c r="L30" s="162"/>
      <c r="M30" s="162"/>
      <c r="N30" s="162"/>
      <c r="O30" s="162"/>
      <c r="P30" s="162"/>
      <c r="Q30" s="162"/>
      <c r="R30" s="162"/>
      <c r="S30" s="162"/>
      <c r="T30" s="162"/>
      <c r="U30" s="162"/>
      <c r="V30" s="162"/>
      <c r="W30" s="162"/>
      <c r="X30" s="152"/>
      <c r="Y30" s="152"/>
      <c r="Z30" s="152"/>
      <c r="AA30" s="152"/>
      <c r="AB30" s="152"/>
      <c r="AC30" s="152"/>
      <c r="AD30" s="152"/>
      <c r="AE30" s="152"/>
      <c r="AF30" s="152"/>
      <c r="AG30" s="152" t="s">
        <v>680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06" t="s">
        <v>1130</v>
      </c>
      <c r="D31" s="199"/>
      <c r="E31" s="200">
        <v>8</v>
      </c>
      <c r="F31" s="162"/>
      <c r="G31" s="162"/>
      <c r="H31" s="162"/>
      <c r="I31" s="162"/>
      <c r="J31" s="162"/>
      <c r="K31" s="162"/>
      <c r="L31" s="162"/>
      <c r="M31" s="162"/>
      <c r="N31" s="162"/>
      <c r="O31" s="162"/>
      <c r="P31" s="162"/>
      <c r="Q31" s="162"/>
      <c r="R31" s="162"/>
      <c r="S31" s="162"/>
      <c r="T31" s="162"/>
      <c r="U31" s="162"/>
      <c r="V31" s="162"/>
      <c r="W31" s="162"/>
      <c r="X31" s="152"/>
      <c r="Y31" s="152"/>
      <c r="Z31" s="152"/>
      <c r="AA31" s="152"/>
      <c r="AB31" s="152"/>
      <c r="AC31" s="152"/>
      <c r="AD31" s="152"/>
      <c r="AE31" s="152"/>
      <c r="AF31" s="152"/>
      <c r="AG31" s="152" t="s">
        <v>680</v>
      </c>
      <c r="AH31" s="152">
        <v>2</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c r="B32" s="160"/>
      <c r="C32" s="206" t="s">
        <v>1131</v>
      </c>
      <c r="D32" s="199"/>
      <c r="E32" s="200">
        <v>3</v>
      </c>
      <c r="F32" s="162"/>
      <c r="G32" s="162"/>
      <c r="H32" s="162"/>
      <c r="I32" s="162"/>
      <c r="J32" s="162"/>
      <c r="K32" s="162"/>
      <c r="L32" s="162"/>
      <c r="M32" s="162"/>
      <c r="N32" s="162"/>
      <c r="O32" s="162"/>
      <c r="P32" s="162"/>
      <c r="Q32" s="162"/>
      <c r="R32" s="162"/>
      <c r="S32" s="162"/>
      <c r="T32" s="162"/>
      <c r="U32" s="162"/>
      <c r="V32" s="162"/>
      <c r="W32" s="162"/>
      <c r="X32" s="152"/>
      <c r="Y32" s="152"/>
      <c r="Z32" s="152"/>
      <c r="AA32" s="152"/>
      <c r="AB32" s="152"/>
      <c r="AC32" s="152"/>
      <c r="AD32" s="152"/>
      <c r="AE32" s="152"/>
      <c r="AF32" s="152"/>
      <c r="AG32" s="152" t="s">
        <v>680</v>
      </c>
      <c r="AH32" s="152">
        <v>2</v>
      </c>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207" t="s">
        <v>716</v>
      </c>
      <c r="D33" s="201"/>
      <c r="E33" s="202">
        <v>11</v>
      </c>
      <c r="F33" s="162"/>
      <c r="G33" s="162"/>
      <c r="H33" s="162"/>
      <c r="I33" s="162"/>
      <c r="J33" s="162"/>
      <c r="K33" s="162"/>
      <c r="L33" s="162"/>
      <c r="M33" s="162"/>
      <c r="N33" s="162"/>
      <c r="O33" s="162"/>
      <c r="P33" s="162"/>
      <c r="Q33" s="162"/>
      <c r="R33" s="162"/>
      <c r="S33" s="162"/>
      <c r="T33" s="162"/>
      <c r="U33" s="162"/>
      <c r="V33" s="162"/>
      <c r="W33" s="162"/>
      <c r="X33" s="152"/>
      <c r="Y33" s="152"/>
      <c r="Z33" s="152"/>
      <c r="AA33" s="152"/>
      <c r="AB33" s="152"/>
      <c r="AC33" s="152"/>
      <c r="AD33" s="152"/>
      <c r="AE33" s="152"/>
      <c r="AF33" s="152"/>
      <c r="AG33" s="152" t="s">
        <v>680</v>
      </c>
      <c r="AH33" s="152">
        <v>3</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205" t="s">
        <v>717</v>
      </c>
      <c r="D34" s="199"/>
      <c r="E34" s="200"/>
      <c r="F34" s="162"/>
      <c r="G34" s="162"/>
      <c r="H34" s="162"/>
      <c r="I34" s="162"/>
      <c r="J34" s="162"/>
      <c r="K34" s="162"/>
      <c r="L34" s="162"/>
      <c r="M34" s="162"/>
      <c r="N34" s="162"/>
      <c r="O34" s="162"/>
      <c r="P34" s="162"/>
      <c r="Q34" s="162"/>
      <c r="R34" s="162"/>
      <c r="S34" s="162"/>
      <c r="T34" s="162"/>
      <c r="U34" s="162"/>
      <c r="V34" s="162"/>
      <c r="W34" s="162"/>
      <c r="X34" s="152"/>
      <c r="Y34" s="152"/>
      <c r="Z34" s="152"/>
      <c r="AA34" s="152"/>
      <c r="AB34" s="152"/>
      <c r="AC34" s="152"/>
      <c r="AD34" s="152"/>
      <c r="AE34" s="152"/>
      <c r="AF34" s="152"/>
      <c r="AG34" s="152" t="s">
        <v>680</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59"/>
      <c r="B35" s="160"/>
      <c r="C35" s="204" t="s">
        <v>1132</v>
      </c>
      <c r="D35" s="197"/>
      <c r="E35" s="198">
        <v>2.75</v>
      </c>
      <c r="F35" s="162"/>
      <c r="G35" s="162"/>
      <c r="H35" s="162"/>
      <c r="I35" s="162"/>
      <c r="J35" s="162"/>
      <c r="K35" s="162"/>
      <c r="L35" s="162"/>
      <c r="M35" s="162"/>
      <c r="N35" s="162"/>
      <c r="O35" s="162"/>
      <c r="P35" s="162"/>
      <c r="Q35" s="162"/>
      <c r="R35" s="162"/>
      <c r="S35" s="162"/>
      <c r="T35" s="162"/>
      <c r="U35" s="162"/>
      <c r="V35" s="162"/>
      <c r="W35" s="162"/>
      <c r="X35" s="152"/>
      <c r="Y35" s="152"/>
      <c r="Z35" s="152"/>
      <c r="AA35" s="152"/>
      <c r="AB35" s="152"/>
      <c r="AC35" s="152"/>
      <c r="AD35" s="152"/>
      <c r="AE35" s="152"/>
      <c r="AF35" s="152"/>
      <c r="AG35" s="152" t="s">
        <v>680</v>
      </c>
      <c r="AH35" s="152">
        <v>0</v>
      </c>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71">
        <v>8</v>
      </c>
      <c r="B36" s="172" t="s">
        <v>724</v>
      </c>
      <c r="C36" s="188" t="s">
        <v>725</v>
      </c>
      <c r="D36" s="173" t="s">
        <v>404</v>
      </c>
      <c r="E36" s="174">
        <v>32.400000000000006</v>
      </c>
      <c r="F36" s="175"/>
      <c r="G36" s="176">
        <f>ROUND(E36*F36,2)</f>
        <v>0</v>
      </c>
      <c r="H36" s="175"/>
      <c r="I36" s="176">
        <f>ROUND(E36*H36,2)</f>
        <v>0</v>
      </c>
      <c r="J36" s="175"/>
      <c r="K36" s="176">
        <f>ROUND(E36*J36,2)</f>
        <v>0</v>
      </c>
      <c r="L36" s="176">
        <v>15</v>
      </c>
      <c r="M36" s="176">
        <f>G36*(1+L36/100)</f>
        <v>0</v>
      </c>
      <c r="N36" s="176">
        <v>3.6700000000000001E-3</v>
      </c>
      <c r="O36" s="176">
        <f>ROUND(E36*N36,2)</f>
        <v>0.12</v>
      </c>
      <c r="P36" s="176">
        <v>0</v>
      </c>
      <c r="Q36" s="176">
        <f>ROUND(E36*P36,2)</f>
        <v>0</v>
      </c>
      <c r="R36" s="176" t="s">
        <v>686</v>
      </c>
      <c r="S36" s="176" t="s">
        <v>296</v>
      </c>
      <c r="T36" s="177" t="s">
        <v>296</v>
      </c>
      <c r="U36" s="162">
        <v>0.36200000000000004</v>
      </c>
      <c r="V36" s="162">
        <f>ROUND(E36*U36,2)</f>
        <v>11.73</v>
      </c>
      <c r="W36" s="162"/>
      <c r="X36" s="152"/>
      <c r="Y36" s="152"/>
      <c r="Z36" s="152"/>
      <c r="AA36" s="152"/>
      <c r="AB36" s="152"/>
      <c r="AC36" s="152"/>
      <c r="AD36" s="152"/>
      <c r="AE36" s="152"/>
      <c r="AF36" s="152"/>
      <c r="AG36" s="152" t="s">
        <v>324</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204" t="s">
        <v>1133</v>
      </c>
      <c r="D37" s="197"/>
      <c r="E37" s="198">
        <v>32.400000000000006</v>
      </c>
      <c r="F37" s="162"/>
      <c r="G37" s="162"/>
      <c r="H37" s="162"/>
      <c r="I37" s="162"/>
      <c r="J37" s="162"/>
      <c r="K37" s="162"/>
      <c r="L37" s="162"/>
      <c r="M37" s="162"/>
      <c r="N37" s="162"/>
      <c r="O37" s="162"/>
      <c r="P37" s="162"/>
      <c r="Q37" s="162"/>
      <c r="R37" s="162"/>
      <c r="S37" s="162"/>
      <c r="T37" s="162"/>
      <c r="U37" s="162"/>
      <c r="V37" s="162"/>
      <c r="W37" s="162"/>
      <c r="X37" s="152"/>
      <c r="Y37" s="152"/>
      <c r="Z37" s="152"/>
      <c r="AA37" s="152"/>
      <c r="AB37" s="152"/>
      <c r="AC37" s="152"/>
      <c r="AD37" s="152"/>
      <c r="AE37" s="152"/>
      <c r="AF37" s="152"/>
      <c r="AG37" s="152" t="s">
        <v>680</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71">
        <v>9</v>
      </c>
      <c r="B38" s="172" t="s">
        <v>729</v>
      </c>
      <c r="C38" s="188" t="s">
        <v>730</v>
      </c>
      <c r="D38" s="173" t="s">
        <v>404</v>
      </c>
      <c r="E38" s="174">
        <v>44.63</v>
      </c>
      <c r="F38" s="175"/>
      <c r="G38" s="176">
        <f>ROUND(E38*F38,2)</f>
        <v>0</v>
      </c>
      <c r="H38" s="175"/>
      <c r="I38" s="176">
        <f>ROUND(E38*H38,2)</f>
        <v>0</v>
      </c>
      <c r="J38" s="175"/>
      <c r="K38" s="176">
        <f>ROUND(E38*J38,2)</f>
        <v>0</v>
      </c>
      <c r="L38" s="176">
        <v>15</v>
      </c>
      <c r="M38" s="176">
        <f>G38*(1+L38/100)</f>
        <v>0</v>
      </c>
      <c r="N38" s="176">
        <v>1.4800000000000002E-3</v>
      </c>
      <c r="O38" s="176">
        <f>ROUND(E38*N38,2)</f>
        <v>7.0000000000000007E-2</v>
      </c>
      <c r="P38" s="176">
        <v>0</v>
      </c>
      <c r="Q38" s="176">
        <f>ROUND(E38*P38,2)</f>
        <v>0</v>
      </c>
      <c r="R38" s="176"/>
      <c r="S38" s="176" t="s">
        <v>311</v>
      </c>
      <c r="T38" s="177" t="s">
        <v>296</v>
      </c>
      <c r="U38" s="162">
        <v>5.6000000000000001E-2</v>
      </c>
      <c r="V38" s="162">
        <f>ROUND(E38*U38,2)</f>
        <v>2.5</v>
      </c>
      <c r="W38" s="162"/>
      <c r="X38" s="152"/>
      <c r="Y38" s="152"/>
      <c r="Z38" s="152"/>
      <c r="AA38" s="152"/>
      <c r="AB38" s="152"/>
      <c r="AC38" s="152"/>
      <c r="AD38" s="152"/>
      <c r="AE38" s="152"/>
      <c r="AF38" s="152"/>
      <c r="AG38" s="152" t="s">
        <v>324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204" t="s">
        <v>1134</v>
      </c>
      <c r="D39" s="197"/>
      <c r="E39" s="198">
        <v>11.65</v>
      </c>
      <c r="F39" s="162"/>
      <c r="G39" s="162"/>
      <c r="H39" s="162"/>
      <c r="I39" s="162"/>
      <c r="J39" s="162"/>
      <c r="K39" s="162"/>
      <c r="L39" s="162"/>
      <c r="M39" s="162"/>
      <c r="N39" s="162"/>
      <c r="O39" s="162"/>
      <c r="P39" s="162"/>
      <c r="Q39" s="162"/>
      <c r="R39" s="162"/>
      <c r="S39" s="162"/>
      <c r="T39" s="162"/>
      <c r="U39" s="162"/>
      <c r="V39" s="162"/>
      <c r="W39" s="162"/>
      <c r="X39" s="152"/>
      <c r="Y39" s="152"/>
      <c r="Z39" s="152"/>
      <c r="AA39" s="152"/>
      <c r="AB39" s="152"/>
      <c r="AC39" s="152"/>
      <c r="AD39" s="152"/>
      <c r="AE39" s="152"/>
      <c r="AF39" s="152"/>
      <c r="AG39" s="152" t="s">
        <v>680</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59"/>
      <c r="B40" s="160"/>
      <c r="C40" s="204" t="s">
        <v>1135</v>
      </c>
      <c r="D40" s="197"/>
      <c r="E40" s="198">
        <v>10</v>
      </c>
      <c r="F40" s="162"/>
      <c r="G40" s="162"/>
      <c r="H40" s="162"/>
      <c r="I40" s="162"/>
      <c r="J40" s="162"/>
      <c r="K40" s="162"/>
      <c r="L40" s="162"/>
      <c r="M40" s="162"/>
      <c r="N40" s="162"/>
      <c r="O40" s="162"/>
      <c r="P40" s="162"/>
      <c r="Q40" s="162"/>
      <c r="R40" s="162"/>
      <c r="S40" s="162"/>
      <c r="T40" s="162"/>
      <c r="U40" s="162"/>
      <c r="V40" s="162"/>
      <c r="W40" s="162"/>
      <c r="X40" s="152"/>
      <c r="Y40" s="152"/>
      <c r="Z40" s="152"/>
      <c r="AA40" s="152"/>
      <c r="AB40" s="152"/>
      <c r="AC40" s="152"/>
      <c r="AD40" s="152"/>
      <c r="AE40" s="152"/>
      <c r="AF40" s="152"/>
      <c r="AG40" s="152" t="s">
        <v>680</v>
      </c>
      <c r="AH40" s="152">
        <v>0</v>
      </c>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outlineLevel="1" x14ac:dyDescent="0.2">
      <c r="A41" s="159"/>
      <c r="B41" s="160"/>
      <c r="C41" s="204" t="s">
        <v>1136</v>
      </c>
      <c r="D41" s="197"/>
      <c r="E41" s="198">
        <v>10.375</v>
      </c>
      <c r="F41" s="162"/>
      <c r="G41" s="162"/>
      <c r="H41" s="162"/>
      <c r="I41" s="162"/>
      <c r="J41" s="162"/>
      <c r="K41" s="162"/>
      <c r="L41" s="162"/>
      <c r="M41" s="162"/>
      <c r="N41" s="162"/>
      <c r="O41" s="162"/>
      <c r="P41" s="162"/>
      <c r="Q41" s="162"/>
      <c r="R41" s="162"/>
      <c r="S41" s="162"/>
      <c r="T41" s="162"/>
      <c r="U41" s="162"/>
      <c r="V41" s="162"/>
      <c r="W41" s="162"/>
      <c r="X41" s="152"/>
      <c r="Y41" s="152"/>
      <c r="Z41" s="152"/>
      <c r="AA41" s="152"/>
      <c r="AB41" s="152"/>
      <c r="AC41" s="152"/>
      <c r="AD41" s="152"/>
      <c r="AE41" s="152"/>
      <c r="AF41" s="152"/>
      <c r="AG41" s="152" t="s">
        <v>680</v>
      </c>
      <c r="AH41" s="152">
        <v>0</v>
      </c>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04" t="s">
        <v>1137</v>
      </c>
      <c r="D42" s="197"/>
      <c r="E42" s="198">
        <v>9.875</v>
      </c>
      <c r="F42" s="162"/>
      <c r="G42" s="162"/>
      <c r="H42" s="162"/>
      <c r="I42" s="162"/>
      <c r="J42" s="162"/>
      <c r="K42" s="162"/>
      <c r="L42" s="162"/>
      <c r="M42" s="162"/>
      <c r="N42" s="162"/>
      <c r="O42" s="162"/>
      <c r="P42" s="162"/>
      <c r="Q42" s="162"/>
      <c r="R42" s="162"/>
      <c r="S42" s="162"/>
      <c r="T42" s="162"/>
      <c r="U42" s="162"/>
      <c r="V42" s="162"/>
      <c r="W42" s="162"/>
      <c r="X42" s="152"/>
      <c r="Y42" s="152"/>
      <c r="Z42" s="152"/>
      <c r="AA42" s="152"/>
      <c r="AB42" s="152"/>
      <c r="AC42" s="152"/>
      <c r="AD42" s="152"/>
      <c r="AE42" s="152"/>
      <c r="AF42" s="152"/>
      <c r="AG42" s="152" t="s">
        <v>680</v>
      </c>
      <c r="AH42" s="152">
        <v>0</v>
      </c>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04" t="s">
        <v>1138</v>
      </c>
      <c r="D43" s="197"/>
      <c r="E43" s="198">
        <v>4.875</v>
      </c>
      <c r="F43" s="162"/>
      <c r="G43" s="162"/>
      <c r="H43" s="162"/>
      <c r="I43" s="162"/>
      <c r="J43" s="162"/>
      <c r="K43" s="162"/>
      <c r="L43" s="162"/>
      <c r="M43" s="162"/>
      <c r="N43" s="162"/>
      <c r="O43" s="162"/>
      <c r="P43" s="162"/>
      <c r="Q43" s="162"/>
      <c r="R43" s="162"/>
      <c r="S43" s="162"/>
      <c r="T43" s="162"/>
      <c r="U43" s="162"/>
      <c r="V43" s="162"/>
      <c r="W43" s="162"/>
      <c r="X43" s="152"/>
      <c r="Y43" s="152"/>
      <c r="Z43" s="152"/>
      <c r="AA43" s="152"/>
      <c r="AB43" s="152"/>
      <c r="AC43" s="152"/>
      <c r="AD43" s="152"/>
      <c r="AE43" s="152"/>
      <c r="AF43" s="152"/>
      <c r="AG43" s="152" t="s">
        <v>680</v>
      </c>
      <c r="AH43" s="152">
        <v>0</v>
      </c>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04" t="s">
        <v>1139</v>
      </c>
      <c r="D44" s="197"/>
      <c r="E44" s="198">
        <v>5</v>
      </c>
      <c r="F44" s="162"/>
      <c r="G44" s="162"/>
      <c r="H44" s="162"/>
      <c r="I44" s="162"/>
      <c r="J44" s="162"/>
      <c r="K44" s="162"/>
      <c r="L44" s="162"/>
      <c r="M44" s="162"/>
      <c r="N44" s="162"/>
      <c r="O44" s="162"/>
      <c r="P44" s="162"/>
      <c r="Q44" s="162"/>
      <c r="R44" s="162"/>
      <c r="S44" s="162"/>
      <c r="T44" s="162"/>
      <c r="U44" s="162"/>
      <c r="V44" s="162"/>
      <c r="W44" s="162"/>
      <c r="X44" s="152"/>
      <c r="Y44" s="152"/>
      <c r="Z44" s="152"/>
      <c r="AA44" s="152"/>
      <c r="AB44" s="152"/>
      <c r="AC44" s="152"/>
      <c r="AD44" s="152"/>
      <c r="AE44" s="152"/>
      <c r="AF44" s="152"/>
      <c r="AG44" s="152" t="s">
        <v>680</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04" t="s">
        <v>1140</v>
      </c>
      <c r="D45" s="197"/>
      <c r="E45" s="198">
        <v>18.75</v>
      </c>
      <c r="F45" s="162"/>
      <c r="G45" s="162"/>
      <c r="H45" s="162"/>
      <c r="I45" s="162"/>
      <c r="J45" s="162"/>
      <c r="K45" s="162"/>
      <c r="L45" s="162"/>
      <c r="M45" s="162"/>
      <c r="N45" s="162"/>
      <c r="O45" s="162"/>
      <c r="P45" s="162"/>
      <c r="Q45" s="162"/>
      <c r="R45" s="162"/>
      <c r="S45" s="162"/>
      <c r="T45" s="162"/>
      <c r="U45" s="162"/>
      <c r="V45" s="162"/>
      <c r="W45" s="162"/>
      <c r="X45" s="152"/>
      <c r="Y45" s="152"/>
      <c r="Z45" s="152"/>
      <c r="AA45" s="152"/>
      <c r="AB45" s="152"/>
      <c r="AC45" s="152"/>
      <c r="AD45" s="152"/>
      <c r="AE45" s="152"/>
      <c r="AF45" s="152"/>
      <c r="AG45" s="152" t="s">
        <v>680</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04" t="s">
        <v>1141</v>
      </c>
      <c r="D46" s="197"/>
      <c r="E46" s="198">
        <v>5.875</v>
      </c>
      <c r="F46" s="162"/>
      <c r="G46" s="162"/>
      <c r="H46" s="162"/>
      <c r="I46" s="162"/>
      <c r="J46" s="162"/>
      <c r="K46" s="162"/>
      <c r="L46" s="162"/>
      <c r="M46" s="162"/>
      <c r="N46" s="162"/>
      <c r="O46" s="162"/>
      <c r="P46" s="162"/>
      <c r="Q46" s="162"/>
      <c r="R46" s="162"/>
      <c r="S46" s="162"/>
      <c r="T46" s="162"/>
      <c r="U46" s="162"/>
      <c r="V46" s="162"/>
      <c r="W46" s="162"/>
      <c r="X46" s="152"/>
      <c r="Y46" s="152"/>
      <c r="Z46" s="152"/>
      <c r="AA46" s="152"/>
      <c r="AB46" s="152"/>
      <c r="AC46" s="152"/>
      <c r="AD46" s="152"/>
      <c r="AE46" s="152"/>
      <c r="AF46" s="152"/>
      <c r="AG46" s="152" t="s">
        <v>680</v>
      </c>
      <c r="AH46" s="152">
        <v>0</v>
      </c>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04" t="s">
        <v>1142</v>
      </c>
      <c r="D47" s="197"/>
      <c r="E47" s="198">
        <v>12.25</v>
      </c>
      <c r="F47" s="162"/>
      <c r="G47" s="162"/>
      <c r="H47" s="162"/>
      <c r="I47" s="162"/>
      <c r="J47" s="162"/>
      <c r="K47" s="162"/>
      <c r="L47" s="162"/>
      <c r="M47" s="162"/>
      <c r="N47" s="162"/>
      <c r="O47" s="162"/>
      <c r="P47" s="162"/>
      <c r="Q47" s="162"/>
      <c r="R47" s="162"/>
      <c r="S47" s="162"/>
      <c r="T47" s="162"/>
      <c r="U47" s="162"/>
      <c r="V47" s="162"/>
      <c r="W47" s="162"/>
      <c r="X47" s="152"/>
      <c r="Y47" s="152"/>
      <c r="Z47" s="152"/>
      <c r="AA47" s="152"/>
      <c r="AB47" s="152"/>
      <c r="AC47" s="152"/>
      <c r="AD47" s="152"/>
      <c r="AE47" s="152"/>
      <c r="AF47" s="152"/>
      <c r="AG47" s="152" t="s">
        <v>680</v>
      </c>
      <c r="AH47" s="152">
        <v>0</v>
      </c>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11" t="s">
        <v>1143</v>
      </c>
      <c r="D48" s="209"/>
      <c r="E48" s="210">
        <v>88.65</v>
      </c>
      <c r="F48" s="162"/>
      <c r="G48" s="162"/>
      <c r="H48" s="162"/>
      <c r="I48" s="162"/>
      <c r="J48" s="162"/>
      <c r="K48" s="162"/>
      <c r="L48" s="162"/>
      <c r="M48" s="162"/>
      <c r="N48" s="162"/>
      <c r="O48" s="162"/>
      <c r="P48" s="162"/>
      <c r="Q48" s="162"/>
      <c r="R48" s="162"/>
      <c r="S48" s="162"/>
      <c r="T48" s="162"/>
      <c r="U48" s="162"/>
      <c r="V48" s="162"/>
      <c r="W48" s="162"/>
      <c r="X48" s="152"/>
      <c r="Y48" s="152"/>
      <c r="Z48" s="152"/>
      <c r="AA48" s="152"/>
      <c r="AB48" s="152"/>
      <c r="AC48" s="152"/>
      <c r="AD48" s="152"/>
      <c r="AE48" s="152"/>
      <c r="AF48" s="152"/>
      <c r="AG48" s="152" t="s">
        <v>680</v>
      </c>
      <c r="AH48" s="152">
        <v>1</v>
      </c>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04" t="s">
        <v>1144</v>
      </c>
      <c r="D49" s="197"/>
      <c r="E49" s="198">
        <v>-44.019999999999996</v>
      </c>
      <c r="F49" s="162"/>
      <c r="G49" s="162"/>
      <c r="H49" s="162"/>
      <c r="I49" s="162"/>
      <c r="J49" s="162"/>
      <c r="K49" s="162"/>
      <c r="L49" s="162"/>
      <c r="M49" s="162"/>
      <c r="N49" s="162"/>
      <c r="O49" s="162"/>
      <c r="P49" s="162"/>
      <c r="Q49" s="162"/>
      <c r="R49" s="162"/>
      <c r="S49" s="162"/>
      <c r="T49" s="162"/>
      <c r="U49" s="162"/>
      <c r="V49" s="162"/>
      <c r="W49" s="162"/>
      <c r="X49" s="152"/>
      <c r="Y49" s="152"/>
      <c r="Z49" s="152"/>
      <c r="AA49" s="152"/>
      <c r="AB49" s="152"/>
      <c r="AC49" s="152"/>
      <c r="AD49" s="152"/>
      <c r="AE49" s="152"/>
      <c r="AF49" s="152"/>
      <c r="AG49" s="152" t="s">
        <v>680</v>
      </c>
      <c r="AH49" s="152">
        <v>0</v>
      </c>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1">
        <v>10</v>
      </c>
      <c r="B50" s="172" t="s">
        <v>735</v>
      </c>
      <c r="C50" s="188" t="s">
        <v>736</v>
      </c>
      <c r="D50" s="173" t="s">
        <v>332</v>
      </c>
      <c r="E50" s="174">
        <v>14</v>
      </c>
      <c r="F50" s="175"/>
      <c r="G50" s="176">
        <f>ROUND(E50*F50,2)</f>
        <v>0</v>
      </c>
      <c r="H50" s="175"/>
      <c r="I50" s="176">
        <f>ROUND(E50*H50,2)</f>
        <v>0</v>
      </c>
      <c r="J50" s="175"/>
      <c r="K50" s="176">
        <f>ROUND(E50*J50,2)</f>
        <v>0</v>
      </c>
      <c r="L50" s="176">
        <v>15</v>
      </c>
      <c r="M50" s="176">
        <f>G50*(1+L50/100)</f>
        <v>0</v>
      </c>
      <c r="N50" s="176">
        <v>8.490000000000001E-3</v>
      </c>
      <c r="O50" s="176">
        <f>ROUND(E50*N50,2)</f>
        <v>0.12</v>
      </c>
      <c r="P50" s="176">
        <v>0</v>
      </c>
      <c r="Q50" s="176">
        <f>ROUND(E50*P50,2)</f>
        <v>0</v>
      </c>
      <c r="R50" s="176"/>
      <c r="S50" s="176" t="s">
        <v>311</v>
      </c>
      <c r="T50" s="177" t="s">
        <v>297</v>
      </c>
      <c r="U50" s="162">
        <v>0.19700000000000001</v>
      </c>
      <c r="V50" s="162">
        <f>ROUND(E50*U50,2)</f>
        <v>2.76</v>
      </c>
      <c r="W50" s="162"/>
      <c r="X50" s="152"/>
      <c r="Y50" s="152"/>
      <c r="Z50" s="152"/>
      <c r="AA50" s="152"/>
      <c r="AB50" s="152"/>
      <c r="AC50" s="152"/>
      <c r="AD50" s="152"/>
      <c r="AE50" s="152"/>
      <c r="AF50" s="152"/>
      <c r="AG50" s="152" t="s">
        <v>324</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04" t="s">
        <v>1145</v>
      </c>
      <c r="D51" s="197"/>
      <c r="E51" s="198">
        <v>8</v>
      </c>
      <c r="F51" s="162"/>
      <c r="G51" s="162"/>
      <c r="H51" s="162"/>
      <c r="I51" s="162"/>
      <c r="J51" s="162"/>
      <c r="K51" s="162"/>
      <c r="L51" s="162"/>
      <c r="M51" s="162"/>
      <c r="N51" s="162"/>
      <c r="O51" s="162"/>
      <c r="P51" s="162"/>
      <c r="Q51" s="162"/>
      <c r="R51" s="162"/>
      <c r="S51" s="162"/>
      <c r="T51" s="162"/>
      <c r="U51" s="162"/>
      <c r="V51" s="162"/>
      <c r="W51" s="162"/>
      <c r="X51" s="152"/>
      <c r="Y51" s="152"/>
      <c r="Z51" s="152"/>
      <c r="AA51" s="152"/>
      <c r="AB51" s="152"/>
      <c r="AC51" s="152"/>
      <c r="AD51" s="152"/>
      <c r="AE51" s="152"/>
      <c r="AF51" s="152"/>
      <c r="AG51" s="152" t="s">
        <v>680</v>
      </c>
      <c r="AH51" s="152">
        <v>0</v>
      </c>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04" t="s">
        <v>1146</v>
      </c>
      <c r="D52" s="197"/>
      <c r="E52" s="198">
        <v>6</v>
      </c>
      <c r="F52" s="162"/>
      <c r="G52" s="162"/>
      <c r="H52" s="162"/>
      <c r="I52" s="162"/>
      <c r="J52" s="162"/>
      <c r="K52" s="162"/>
      <c r="L52" s="162"/>
      <c r="M52" s="162"/>
      <c r="N52" s="162"/>
      <c r="O52" s="162"/>
      <c r="P52" s="162"/>
      <c r="Q52" s="162"/>
      <c r="R52" s="162"/>
      <c r="S52" s="162"/>
      <c r="T52" s="162"/>
      <c r="U52" s="162"/>
      <c r="V52" s="162"/>
      <c r="W52" s="162"/>
      <c r="X52" s="152"/>
      <c r="Y52" s="152"/>
      <c r="Z52" s="152"/>
      <c r="AA52" s="152"/>
      <c r="AB52" s="152"/>
      <c r="AC52" s="152"/>
      <c r="AD52" s="152"/>
      <c r="AE52" s="152"/>
      <c r="AF52" s="152"/>
      <c r="AG52" s="152" t="s">
        <v>680</v>
      </c>
      <c r="AH52" s="152">
        <v>0</v>
      </c>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x14ac:dyDescent="0.2">
      <c r="A53" s="165" t="s">
        <v>291</v>
      </c>
      <c r="B53" s="166" t="s">
        <v>232</v>
      </c>
      <c r="C53" s="186" t="s">
        <v>233</v>
      </c>
      <c r="D53" s="167"/>
      <c r="E53" s="168"/>
      <c r="F53" s="169"/>
      <c r="G53" s="169">
        <f>SUMIF(AG54:AG56,"&lt;&gt;NOR",G54:G56)</f>
        <v>0</v>
      </c>
      <c r="H53" s="169"/>
      <c r="I53" s="169">
        <f>SUM(I54:I56)</f>
        <v>0</v>
      </c>
      <c r="J53" s="169"/>
      <c r="K53" s="169">
        <f>SUM(K54:K56)</f>
        <v>0</v>
      </c>
      <c r="L53" s="169"/>
      <c r="M53" s="169">
        <f>SUM(M54:M56)</f>
        <v>0</v>
      </c>
      <c r="N53" s="169"/>
      <c r="O53" s="169">
        <f>SUM(O54:O56)</f>
        <v>0.22</v>
      </c>
      <c r="P53" s="169"/>
      <c r="Q53" s="169">
        <f>SUM(Q54:Q56)</f>
        <v>0</v>
      </c>
      <c r="R53" s="169"/>
      <c r="S53" s="169"/>
      <c r="T53" s="170"/>
      <c r="U53" s="164"/>
      <c r="V53" s="164">
        <f>SUM(V54:V56)</f>
        <v>20.25</v>
      </c>
      <c r="W53" s="164"/>
      <c r="AG53" t="s">
        <v>292</v>
      </c>
    </row>
    <row r="54" spans="1:60" outlineLevel="1" x14ac:dyDescent="0.2">
      <c r="A54" s="171">
        <v>11</v>
      </c>
      <c r="B54" s="172" t="s">
        <v>743</v>
      </c>
      <c r="C54" s="188" t="s">
        <v>744</v>
      </c>
      <c r="D54" s="173" t="s">
        <v>404</v>
      </c>
      <c r="E54" s="174">
        <v>59.2</v>
      </c>
      <c r="F54" s="175"/>
      <c r="G54" s="176">
        <f>ROUND(E54*F54,2)</f>
        <v>0</v>
      </c>
      <c r="H54" s="175"/>
      <c r="I54" s="176">
        <f>ROUND(E54*H54,2)</f>
        <v>0</v>
      </c>
      <c r="J54" s="175"/>
      <c r="K54" s="176">
        <f>ROUND(E54*J54,2)</f>
        <v>0</v>
      </c>
      <c r="L54" s="176">
        <v>15</v>
      </c>
      <c r="M54" s="176">
        <f>G54*(1+L54/100)</f>
        <v>0</v>
      </c>
      <c r="N54" s="176">
        <v>3.7500000000000003E-3</v>
      </c>
      <c r="O54" s="176">
        <f>ROUND(E54*N54,2)</f>
        <v>0.22</v>
      </c>
      <c r="P54" s="176">
        <v>0</v>
      </c>
      <c r="Q54" s="176">
        <f>ROUND(E54*P54,2)</f>
        <v>0</v>
      </c>
      <c r="R54" s="176"/>
      <c r="S54" s="176" t="s">
        <v>311</v>
      </c>
      <c r="T54" s="177" t="s">
        <v>296</v>
      </c>
      <c r="U54" s="162">
        <v>0.34200000000000003</v>
      </c>
      <c r="V54" s="162">
        <f>ROUND(E54*U54,2)</f>
        <v>20.25</v>
      </c>
      <c r="W54" s="162"/>
      <c r="X54" s="152"/>
      <c r="Y54" s="152"/>
      <c r="Z54" s="152"/>
      <c r="AA54" s="152"/>
      <c r="AB54" s="152"/>
      <c r="AC54" s="152"/>
      <c r="AD54" s="152"/>
      <c r="AE54" s="152"/>
      <c r="AF54" s="152"/>
      <c r="AG54" s="152" t="s">
        <v>324</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59"/>
      <c r="B55" s="160"/>
      <c r="C55" s="204" t="s">
        <v>1147</v>
      </c>
      <c r="D55" s="197"/>
      <c r="E55" s="198">
        <v>15.180000000000001</v>
      </c>
      <c r="F55" s="162"/>
      <c r="G55" s="162"/>
      <c r="H55" s="162"/>
      <c r="I55" s="162"/>
      <c r="J55" s="162"/>
      <c r="K55" s="162"/>
      <c r="L55" s="162"/>
      <c r="M55" s="162"/>
      <c r="N55" s="162"/>
      <c r="O55" s="162"/>
      <c r="P55" s="162"/>
      <c r="Q55" s="162"/>
      <c r="R55" s="162"/>
      <c r="S55" s="162"/>
      <c r="T55" s="162"/>
      <c r="U55" s="162"/>
      <c r="V55" s="162"/>
      <c r="W55" s="162"/>
      <c r="X55" s="152"/>
      <c r="Y55" s="152"/>
      <c r="Z55" s="152"/>
      <c r="AA55" s="152"/>
      <c r="AB55" s="152"/>
      <c r="AC55" s="152"/>
      <c r="AD55" s="152"/>
      <c r="AE55" s="152"/>
      <c r="AF55" s="152"/>
      <c r="AG55" s="152" t="s">
        <v>680</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04" t="s">
        <v>1148</v>
      </c>
      <c r="D56" s="197"/>
      <c r="E56" s="198">
        <v>44.02</v>
      </c>
      <c r="F56" s="162"/>
      <c r="G56" s="162"/>
      <c r="H56" s="162"/>
      <c r="I56" s="162"/>
      <c r="J56" s="162"/>
      <c r="K56" s="162"/>
      <c r="L56" s="162"/>
      <c r="M56" s="162"/>
      <c r="N56" s="162"/>
      <c r="O56" s="162"/>
      <c r="P56" s="162"/>
      <c r="Q56" s="162"/>
      <c r="R56" s="162"/>
      <c r="S56" s="162"/>
      <c r="T56" s="162"/>
      <c r="U56" s="162"/>
      <c r="V56" s="162"/>
      <c r="W56" s="162"/>
      <c r="X56" s="152"/>
      <c r="Y56" s="152"/>
      <c r="Z56" s="152"/>
      <c r="AA56" s="152"/>
      <c r="AB56" s="152"/>
      <c r="AC56" s="152"/>
      <c r="AD56" s="152"/>
      <c r="AE56" s="152"/>
      <c r="AF56" s="152"/>
      <c r="AG56" s="152" t="s">
        <v>680</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x14ac:dyDescent="0.2">
      <c r="A57" s="165" t="s">
        <v>291</v>
      </c>
      <c r="B57" s="166" t="s">
        <v>234</v>
      </c>
      <c r="C57" s="186" t="s">
        <v>235</v>
      </c>
      <c r="D57" s="167"/>
      <c r="E57" s="168"/>
      <c r="F57" s="169"/>
      <c r="G57" s="169">
        <f>SUMIF(AG58:AG94,"&lt;&gt;NOR",G58:G94)</f>
        <v>0</v>
      </c>
      <c r="H57" s="169"/>
      <c r="I57" s="169">
        <f>SUM(I58:I94)</f>
        <v>0</v>
      </c>
      <c r="J57" s="169"/>
      <c r="K57" s="169">
        <f>SUM(K58:K94)</f>
        <v>0</v>
      </c>
      <c r="L57" s="169"/>
      <c r="M57" s="169">
        <f>SUM(M58:M94)</f>
        <v>0</v>
      </c>
      <c r="N57" s="169"/>
      <c r="O57" s="169">
        <f>SUM(O58:O94)</f>
        <v>0.01</v>
      </c>
      <c r="P57" s="169"/>
      <c r="Q57" s="169">
        <f>SUM(Q58:Q94)</f>
        <v>7.57</v>
      </c>
      <c r="R57" s="169"/>
      <c r="S57" s="169"/>
      <c r="T57" s="170"/>
      <c r="U57" s="164"/>
      <c r="V57" s="164">
        <f>SUM(V58:V94)</f>
        <v>114.23000000000002</v>
      </c>
      <c r="W57" s="164"/>
      <c r="AG57" t="s">
        <v>292</v>
      </c>
    </row>
    <row r="58" spans="1:60" outlineLevel="1" x14ac:dyDescent="0.2">
      <c r="A58" s="171">
        <v>12</v>
      </c>
      <c r="B58" s="172" t="s">
        <v>747</v>
      </c>
      <c r="C58" s="188" t="s">
        <v>748</v>
      </c>
      <c r="D58" s="173" t="s">
        <v>404</v>
      </c>
      <c r="E58" s="174">
        <v>1.6500000000000001</v>
      </c>
      <c r="F58" s="175"/>
      <c r="G58" s="176">
        <f>ROUND(E58*F58,2)</f>
        <v>0</v>
      </c>
      <c r="H58" s="175"/>
      <c r="I58" s="176">
        <f>ROUND(E58*H58,2)</f>
        <v>0</v>
      </c>
      <c r="J58" s="175"/>
      <c r="K58" s="176">
        <f>ROUND(E58*J58,2)</f>
        <v>0</v>
      </c>
      <c r="L58" s="176">
        <v>15</v>
      </c>
      <c r="M58" s="176">
        <f>G58*(1+L58/100)</f>
        <v>0</v>
      </c>
      <c r="N58" s="176">
        <v>6.7000000000000002E-4</v>
      </c>
      <c r="O58" s="176">
        <f>ROUND(E58*N58,2)</f>
        <v>0</v>
      </c>
      <c r="P58" s="176">
        <v>0.18400000000000002</v>
      </c>
      <c r="Q58" s="176">
        <f>ROUND(E58*P58,2)</f>
        <v>0.3</v>
      </c>
      <c r="R58" s="176" t="s">
        <v>749</v>
      </c>
      <c r="S58" s="176" t="s">
        <v>296</v>
      </c>
      <c r="T58" s="177" t="s">
        <v>296</v>
      </c>
      <c r="U58" s="162">
        <v>0.22700000000000001</v>
      </c>
      <c r="V58" s="162">
        <f>ROUND(E58*U58,2)</f>
        <v>0.37</v>
      </c>
      <c r="W58" s="162"/>
      <c r="X58" s="152"/>
      <c r="Y58" s="152"/>
      <c r="Z58" s="152"/>
      <c r="AA58" s="152"/>
      <c r="AB58" s="152"/>
      <c r="AC58" s="152"/>
      <c r="AD58" s="152"/>
      <c r="AE58" s="152"/>
      <c r="AF58" s="152"/>
      <c r="AG58" s="152" t="s">
        <v>324</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59"/>
      <c r="B59" s="160"/>
      <c r="C59" s="274" t="s">
        <v>750</v>
      </c>
      <c r="D59" s="275"/>
      <c r="E59" s="275"/>
      <c r="F59" s="275"/>
      <c r="G59" s="275"/>
      <c r="H59" s="162"/>
      <c r="I59" s="162"/>
      <c r="J59" s="162"/>
      <c r="K59" s="162"/>
      <c r="L59" s="162"/>
      <c r="M59" s="162"/>
      <c r="N59" s="162"/>
      <c r="O59" s="162"/>
      <c r="P59" s="162"/>
      <c r="Q59" s="162"/>
      <c r="R59" s="162"/>
      <c r="S59" s="162"/>
      <c r="T59" s="162"/>
      <c r="U59" s="162"/>
      <c r="V59" s="162"/>
      <c r="W59" s="162"/>
      <c r="X59" s="152"/>
      <c r="Y59" s="152"/>
      <c r="Z59" s="152"/>
      <c r="AA59" s="152"/>
      <c r="AB59" s="152"/>
      <c r="AC59" s="152"/>
      <c r="AD59" s="152"/>
      <c r="AE59" s="152"/>
      <c r="AF59" s="152"/>
      <c r="AG59" s="152" t="s">
        <v>678</v>
      </c>
      <c r="AH59" s="152"/>
      <c r="AI59" s="152"/>
      <c r="AJ59" s="152"/>
      <c r="AK59" s="152"/>
      <c r="AL59" s="152"/>
      <c r="AM59" s="152"/>
      <c r="AN59" s="152"/>
      <c r="AO59" s="152"/>
      <c r="AP59" s="152"/>
      <c r="AQ59" s="152"/>
      <c r="AR59" s="152"/>
      <c r="AS59" s="152"/>
      <c r="AT59" s="152"/>
      <c r="AU59" s="152"/>
      <c r="AV59" s="152"/>
      <c r="AW59" s="152"/>
      <c r="AX59" s="152"/>
      <c r="AY59" s="152"/>
      <c r="AZ59" s="152"/>
      <c r="BA59" s="195" t="str">
        <f>C59</f>
        <v>nebo vybourání otvorů průřezové plochy přes 4 m2 v příčkách, včetně pomocného lešení o výšce podlahy do 1900 mm a pro zatížení do 1,5 kPa  (150 kg/m2),</v>
      </c>
      <c r="BB59" s="152"/>
      <c r="BC59" s="152"/>
      <c r="BD59" s="152"/>
      <c r="BE59" s="152"/>
      <c r="BF59" s="152"/>
      <c r="BG59" s="152"/>
      <c r="BH59" s="152"/>
    </row>
    <row r="60" spans="1:60" outlineLevel="1" x14ac:dyDescent="0.2">
      <c r="A60" s="159"/>
      <c r="B60" s="160"/>
      <c r="C60" s="204" t="s">
        <v>1149</v>
      </c>
      <c r="D60" s="197"/>
      <c r="E60" s="198">
        <v>1.6500000000000001</v>
      </c>
      <c r="F60" s="162"/>
      <c r="G60" s="162"/>
      <c r="H60" s="162"/>
      <c r="I60" s="162"/>
      <c r="J60" s="162"/>
      <c r="K60" s="162"/>
      <c r="L60" s="162"/>
      <c r="M60" s="162"/>
      <c r="N60" s="162"/>
      <c r="O60" s="162"/>
      <c r="P60" s="162"/>
      <c r="Q60" s="162"/>
      <c r="R60" s="162"/>
      <c r="S60" s="162"/>
      <c r="T60" s="162"/>
      <c r="U60" s="162"/>
      <c r="V60" s="162"/>
      <c r="W60" s="162"/>
      <c r="X60" s="152"/>
      <c r="Y60" s="152"/>
      <c r="Z60" s="152"/>
      <c r="AA60" s="152"/>
      <c r="AB60" s="152"/>
      <c r="AC60" s="152"/>
      <c r="AD60" s="152"/>
      <c r="AE60" s="152"/>
      <c r="AF60" s="152"/>
      <c r="AG60" s="152" t="s">
        <v>680</v>
      </c>
      <c r="AH60" s="152">
        <v>0</v>
      </c>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71">
        <v>13</v>
      </c>
      <c r="B61" s="172" t="s">
        <v>1150</v>
      </c>
      <c r="C61" s="188" t="s">
        <v>1151</v>
      </c>
      <c r="D61" s="173" t="s">
        <v>404</v>
      </c>
      <c r="E61" s="174">
        <v>0.91750000000000009</v>
      </c>
      <c r="F61" s="175"/>
      <c r="G61" s="176">
        <f>ROUND(E61*F61,2)</f>
        <v>0</v>
      </c>
      <c r="H61" s="175"/>
      <c r="I61" s="176">
        <f>ROUND(E61*H61,2)</f>
        <v>0</v>
      </c>
      <c r="J61" s="175"/>
      <c r="K61" s="176">
        <f>ROUND(E61*J61,2)</f>
        <v>0</v>
      </c>
      <c r="L61" s="176">
        <v>15</v>
      </c>
      <c r="M61" s="176">
        <f>G61*(1+L61/100)</f>
        <v>0</v>
      </c>
      <c r="N61" s="176">
        <v>6.7000000000000002E-4</v>
      </c>
      <c r="O61" s="176">
        <f>ROUND(E61*N61,2)</f>
        <v>0</v>
      </c>
      <c r="P61" s="176">
        <v>0.31900000000000001</v>
      </c>
      <c r="Q61" s="176">
        <f>ROUND(E61*P61,2)</f>
        <v>0.28999999999999998</v>
      </c>
      <c r="R61" s="176" t="s">
        <v>749</v>
      </c>
      <c r="S61" s="176" t="s">
        <v>296</v>
      </c>
      <c r="T61" s="177" t="s">
        <v>296</v>
      </c>
      <c r="U61" s="162">
        <v>0.317</v>
      </c>
      <c r="V61" s="162">
        <f>ROUND(E61*U61,2)</f>
        <v>0.28999999999999998</v>
      </c>
      <c r="W61" s="162"/>
      <c r="X61" s="152"/>
      <c r="Y61" s="152"/>
      <c r="Z61" s="152"/>
      <c r="AA61" s="152"/>
      <c r="AB61" s="152"/>
      <c r="AC61" s="152"/>
      <c r="AD61" s="152"/>
      <c r="AE61" s="152"/>
      <c r="AF61" s="152"/>
      <c r="AG61" s="152" t="s">
        <v>324</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59"/>
      <c r="B62" s="160"/>
      <c r="C62" s="274" t="s">
        <v>750</v>
      </c>
      <c r="D62" s="275"/>
      <c r="E62" s="275"/>
      <c r="F62" s="275"/>
      <c r="G62" s="275"/>
      <c r="H62" s="162"/>
      <c r="I62" s="162"/>
      <c r="J62" s="162"/>
      <c r="K62" s="162"/>
      <c r="L62" s="162"/>
      <c r="M62" s="162"/>
      <c r="N62" s="162"/>
      <c r="O62" s="162"/>
      <c r="P62" s="162"/>
      <c r="Q62" s="162"/>
      <c r="R62" s="162"/>
      <c r="S62" s="162"/>
      <c r="T62" s="162"/>
      <c r="U62" s="162"/>
      <c r="V62" s="162"/>
      <c r="W62" s="162"/>
      <c r="X62" s="152"/>
      <c r="Y62" s="152"/>
      <c r="Z62" s="152"/>
      <c r="AA62" s="152"/>
      <c r="AB62" s="152"/>
      <c r="AC62" s="152"/>
      <c r="AD62" s="152"/>
      <c r="AE62" s="152"/>
      <c r="AF62" s="152"/>
      <c r="AG62" s="152" t="s">
        <v>678</v>
      </c>
      <c r="AH62" s="152"/>
      <c r="AI62" s="152"/>
      <c r="AJ62" s="152"/>
      <c r="AK62" s="152"/>
      <c r="AL62" s="152"/>
      <c r="AM62" s="152"/>
      <c r="AN62" s="152"/>
      <c r="AO62" s="152"/>
      <c r="AP62" s="152"/>
      <c r="AQ62" s="152"/>
      <c r="AR62" s="152"/>
      <c r="AS62" s="152"/>
      <c r="AT62" s="152"/>
      <c r="AU62" s="152"/>
      <c r="AV62" s="152"/>
      <c r="AW62" s="152"/>
      <c r="AX62" s="152"/>
      <c r="AY62" s="152"/>
      <c r="AZ62" s="152"/>
      <c r="BA62" s="195" t="str">
        <f>C62</f>
        <v>nebo vybourání otvorů průřezové plochy přes 4 m2 v příčkách, včetně pomocného lešení o výšce podlahy do 1900 mm a pro zatížení do 1,5 kPa  (150 kg/m2),</v>
      </c>
      <c r="BB62" s="152"/>
      <c r="BC62" s="152"/>
      <c r="BD62" s="152"/>
      <c r="BE62" s="152"/>
      <c r="BF62" s="152"/>
      <c r="BG62" s="152"/>
      <c r="BH62" s="152"/>
    </row>
    <row r="63" spans="1:60" outlineLevel="1" x14ac:dyDescent="0.2">
      <c r="A63" s="159"/>
      <c r="B63" s="160"/>
      <c r="C63" s="204" t="s">
        <v>1152</v>
      </c>
      <c r="D63" s="197"/>
      <c r="E63" s="198">
        <v>0.91750000000000009</v>
      </c>
      <c r="F63" s="162"/>
      <c r="G63" s="162"/>
      <c r="H63" s="162"/>
      <c r="I63" s="162"/>
      <c r="J63" s="162"/>
      <c r="K63" s="162"/>
      <c r="L63" s="162"/>
      <c r="M63" s="162"/>
      <c r="N63" s="162"/>
      <c r="O63" s="162"/>
      <c r="P63" s="162"/>
      <c r="Q63" s="162"/>
      <c r="R63" s="162"/>
      <c r="S63" s="162"/>
      <c r="T63" s="162"/>
      <c r="U63" s="162"/>
      <c r="V63" s="162"/>
      <c r="W63" s="162"/>
      <c r="X63" s="152"/>
      <c r="Y63" s="152"/>
      <c r="Z63" s="152"/>
      <c r="AA63" s="152"/>
      <c r="AB63" s="152"/>
      <c r="AC63" s="152"/>
      <c r="AD63" s="152"/>
      <c r="AE63" s="152"/>
      <c r="AF63" s="152"/>
      <c r="AG63" s="152" t="s">
        <v>680</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1">
        <v>14</v>
      </c>
      <c r="B64" s="172" t="s">
        <v>752</v>
      </c>
      <c r="C64" s="188" t="s">
        <v>753</v>
      </c>
      <c r="D64" s="173" t="s">
        <v>404</v>
      </c>
      <c r="E64" s="174">
        <v>15.183620000000001</v>
      </c>
      <c r="F64" s="175"/>
      <c r="G64" s="176">
        <f>ROUND(E64*F64,2)</f>
        <v>0</v>
      </c>
      <c r="H64" s="175"/>
      <c r="I64" s="176">
        <f>ROUND(E64*H64,2)</f>
        <v>0</v>
      </c>
      <c r="J64" s="175"/>
      <c r="K64" s="176">
        <f>ROUND(E64*J64,2)</f>
        <v>0</v>
      </c>
      <c r="L64" s="176">
        <v>15</v>
      </c>
      <c r="M64" s="176">
        <f>G64*(1+L64/100)</f>
        <v>0</v>
      </c>
      <c r="N64" s="176">
        <v>0</v>
      </c>
      <c r="O64" s="176">
        <f>ROUND(E64*N64,2)</f>
        <v>0</v>
      </c>
      <c r="P64" s="176">
        <v>0.02</v>
      </c>
      <c r="Q64" s="176">
        <f>ROUND(E64*P64,2)</f>
        <v>0.3</v>
      </c>
      <c r="R64" s="176" t="s">
        <v>749</v>
      </c>
      <c r="S64" s="176" t="s">
        <v>296</v>
      </c>
      <c r="T64" s="177" t="s">
        <v>296</v>
      </c>
      <c r="U64" s="162">
        <v>0.23</v>
      </c>
      <c r="V64" s="162">
        <f>ROUND(E64*U64,2)</f>
        <v>3.49</v>
      </c>
      <c r="W64" s="162"/>
      <c r="X64" s="152"/>
      <c r="Y64" s="152"/>
      <c r="Z64" s="152"/>
      <c r="AA64" s="152"/>
      <c r="AB64" s="152"/>
      <c r="AC64" s="152"/>
      <c r="AD64" s="152"/>
      <c r="AE64" s="152"/>
      <c r="AF64" s="152"/>
      <c r="AG64" s="152" t="s">
        <v>324</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4" t="s">
        <v>754</v>
      </c>
      <c r="D65" s="275"/>
      <c r="E65" s="275"/>
      <c r="F65" s="275"/>
      <c r="G65" s="275"/>
      <c r="H65" s="162"/>
      <c r="I65" s="162"/>
      <c r="J65" s="162"/>
      <c r="K65" s="162"/>
      <c r="L65" s="162"/>
      <c r="M65" s="162"/>
      <c r="N65" s="162"/>
      <c r="O65" s="162"/>
      <c r="P65" s="162"/>
      <c r="Q65" s="162"/>
      <c r="R65" s="162"/>
      <c r="S65" s="162"/>
      <c r="T65" s="162"/>
      <c r="U65" s="162"/>
      <c r="V65" s="162"/>
      <c r="W65" s="162"/>
      <c r="X65" s="152"/>
      <c r="Y65" s="152"/>
      <c r="Z65" s="152"/>
      <c r="AA65" s="152"/>
      <c r="AB65" s="152"/>
      <c r="AC65" s="152"/>
      <c r="AD65" s="152"/>
      <c r="AE65" s="152"/>
      <c r="AF65" s="152"/>
      <c r="AG65" s="152" t="s">
        <v>678</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04" t="s">
        <v>1153</v>
      </c>
      <c r="D66" s="197"/>
      <c r="E66" s="198">
        <v>1.2611300000000001</v>
      </c>
      <c r="F66" s="162"/>
      <c r="G66" s="162"/>
      <c r="H66" s="162"/>
      <c r="I66" s="162"/>
      <c r="J66" s="162"/>
      <c r="K66" s="162"/>
      <c r="L66" s="162"/>
      <c r="M66" s="162"/>
      <c r="N66" s="162"/>
      <c r="O66" s="162"/>
      <c r="P66" s="162"/>
      <c r="Q66" s="162"/>
      <c r="R66" s="162"/>
      <c r="S66" s="162"/>
      <c r="T66" s="162"/>
      <c r="U66" s="162"/>
      <c r="V66" s="162"/>
      <c r="W66" s="162"/>
      <c r="X66" s="152"/>
      <c r="Y66" s="152"/>
      <c r="Z66" s="152"/>
      <c r="AA66" s="152"/>
      <c r="AB66" s="152"/>
      <c r="AC66" s="152"/>
      <c r="AD66" s="152"/>
      <c r="AE66" s="152"/>
      <c r="AF66" s="152"/>
      <c r="AG66" s="152" t="s">
        <v>680</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04" t="s">
        <v>1154</v>
      </c>
      <c r="D67" s="197"/>
      <c r="E67" s="198">
        <v>0.9900000000000001</v>
      </c>
      <c r="F67" s="162"/>
      <c r="G67" s="162"/>
      <c r="H67" s="162"/>
      <c r="I67" s="162"/>
      <c r="J67" s="162"/>
      <c r="K67" s="162"/>
      <c r="L67" s="162"/>
      <c r="M67" s="162"/>
      <c r="N67" s="162"/>
      <c r="O67" s="162"/>
      <c r="P67" s="162"/>
      <c r="Q67" s="162"/>
      <c r="R67" s="162"/>
      <c r="S67" s="162"/>
      <c r="T67" s="162"/>
      <c r="U67" s="162"/>
      <c r="V67" s="162"/>
      <c r="W67" s="162"/>
      <c r="X67" s="152"/>
      <c r="Y67" s="152"/>
      <c r="Z67" s="152"/>
      <c r="AA67" s="152"/>
      <c r="AB67" s="152"/>
      <c r="AC67" s="152"/>
      <c r="AD67" s="152"/>
      <c r="AE67" s="152"/>
      <c r="AF67" s="152"/>
      <c r="AG67" s="152" t="s">
        <v>680</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04" t="s">
        <v>1155</v>
      </c>
      <c r="D68" s="197"/>
      <c r="E68" s="198">
        <v>1.0575000000000001</v>
      </c>
      <c r="F68" s="162"/>
      <c r="G68" s="162"/>
      <c r="H68" s="162"/>
      <c r="I68" s="162"/>
      <c r="J68" s="162"/>
      <c r="K68" s="162"/>
      <c r="L68" s="162"/>
      <c r="M68" s="162"/>
      <c r="N68" s="162"/>
      <c r="O68" s="162"/>
      <c r="P68" s="162"/>
      <c r="Q68" s="162"/>
      <c r="R68" s="162"/>
      <c r="S68" s="162"/>
      <c r="T68" s="162"/>
      <c r="U68" s="162"/>
      <c r="V68" s="162"/>
      <c r="W68" s="162"/>
      <c r="X68" s="152"/>
      <c r="Y68" s="152"/>
      <c r="Z68" s="152"/>
      <c r="AA68" s="152"/>
      <c r="AB68" s="152"/>
      <c r="AC68" s="152"/>
      <c r="AD68" s="152"/>
      <c r="AE68" s="152"/>
      <c r="AF68" s="152"/>
      <c r="AG68" s="152" t="s">
        <v>680</v>
      </c>
      <c r="AH68" s="152">
        <v>0</v>
      </c>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04" t="s">
        <v>1156</v>
      </c>
      <c r="D69" s="197"/>
      <c r="E69" s="198">
        <v>0.94000000000000006</v>
      </c>
      <c r="F69" s="162"/>
      <c r="G69" s="162"/>
      <c r="H69" s="162"/>
      <c r="I69" s="162"/>
      <c r="J69" s="162"/>
      <c r="K69" s="162"/>
      <c r="L69" s="162"/>
      <c r="M69" s="162"/>
      <c r="N69" s="162"/>
      <c r="O69" s="162"/>
      <c r="P69" s="162"/>
      <c r="Q69" s="162"/>
      <c r="R69" s="162"/>
      <c r="S69" s="162"/>
      <c r="T69" s="162"/>
      <c r="U69" s="162"/>
      <c r="V69" s="162"/>
      <c r="W69" s="162"/>
      <c r="X69" s="152"/>
      <c r="Y69" s="152"/>
      <c r="Z69" s="152"/>
      <c r="AA69" s="152"/>
      <c r="AB69" s="152"/>
      <c r="AC69" s="152"/>
      <c r="AD69" s="152"/>
      <c r="AE69" s="152"/>
      <c r="AF69" s="152"/>
      <c r="AG69" s="152" t="s">
        <v>680</v>
      </c>
      <c r="AH69" s="152">
        <v>0</v>
      </c>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204" t="s">
        <v>1157</v>
      </c>
      <c r="D70" s="197"/>
      <c r="E70" s="198">
        <v>3.2800000000000002</v>
      </c>
      <c r="F70" s="162"/>
      <c r="G70" s="162"/>
      <c r="H70" s="162"/>
      <c r="I70" s="162"/>
      <c r="J70" s="162"/>
      <c r="K70" s="162"/>
      <c r="L70" s="162"/>
      <c r="M70" s="162"/>
      <c r="N70" s="162"/>
      <c r="O70" s="162"/>
      <c r="P70" s="162"/>
      <c r="Q70" s="162"/>
      <c r="R70" s="162"/>
      <c r="S70" s="162"/>
      <c r="T70" s="162"/>
      <c r="U70" s="162"/>
      <c r="V70" s="162"/>
      <c r="W70" s="162"/>
      <c r="X70" s="152"/>
      <c r="Y70" s="152"/>
      <c r="Z70" s="152"/>
      <c r="AA70" s="152"/>
      <c r="AB70" s="152"/>
      <c r="AC70" s="152"/>
      <c r="AD70" s="152"/>
      <c r="AE70" s="152"/>
      <c r="AF70" s="152"/>
      <c r="AG70" s="152" t="s">
        <v>680</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04" t="s">
        <v>1158</v>
      </c>
      <c r="D71" s="197"/>
      <c r="E71" s="198">
        <v>4.9750000000000005</v>
      </c>
      <c r="F71" s="162"/>
      <c r="G71" s="162"/>
      <c r="H71" s="162"/>
      <c r="I71" s="162"/>
      <c r="J71" s="162"/>
      <c r="K71" s="162"/>
      <c r="L71" s="162"/>
      <c r="M71" s="162"/>
      <c r="N71" s="162"/>
      <c r="O71" s="162"/>
      <c r="P71" s="162"/>
      <c r="Q71" s="162"/>
      <c r="R71" s="162"/>
      <c r="S71" s="162"/>
      <c r="T71" s="162"/>
      <c r="U71" s="162"/>
      <c r="V71" s="162"/>
      <c r="W71" s="162"/>
      <c r="X71" s="152"/>
      <c r="Y71" s="152"/>
      <c r="Z71" s="152"/>
      <c r="AA71" s="152"/>
      <c r="AB71" s="152"/>
      <c r="AC71" s="152"/>
      <c r="AD71" s="152"/>
      <c r="AE71" s="152"/>
      <c r="AF71" s="152"/>
      <c r="AG71" s="152" t="s">
        <v>680</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04" t="s">
        <v>1159</v>
      </c>
      <c r="D72" s="197"/>
      <c r="E72" s="198">
        <v>1.36</v>
      </c>
      <c r="F72" s="162"/>
      <c r="G72" s="162"/>
      <c r="H72" s="162"/>
      <c r="I72" s="162"/>
      <c r="J72" s="162"/>
      <c r="K72" s="162"/>
      <c r="L72" s="162"/>
      <c r="M72" s="162"/>
      <c r="N72" s="162"/>
      <c r="O72" s="162"/>
      <c r="P72" s="162"/>
      <c r="Q72" s="162"/>
      <c r="R72" s="162"/>
      <c r="S72" s="162"/>
      <c r="T72" s="162"/>
      <c r="U72" s="162"/>
      <c r="V72" s="162"/>
      <c r="W72" s="162"/>
      <c r="X72" s="152"/>
      <c r="Y72" s="152"/>
      <c r="Z72" s="152"/>
      <c r="AA72" s="152"/>
      <c r="AB72" s="152"/>
      <c r="AC72" s="152"/>
      <c r="AD72" s="152"/>
      <c r="AE72" s="152"/>
      <c r="AF72" s="152"/>
      <c r="AG72" s="152" t="s">
        <v>680</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04" t="s">
        <v>1160</v>
      </c>
      <c r="D73" s="197"/>
      <c r="E73" s="198">
        <v>1.32</v>
      </c>
      <c r="F73" s="162"/>
      <c r="G73" s="162"/>
      <c r="H73" s="162"/>
      <c r="I73" s="162"/>
      <c r="J73" s="162"/>
      <c r="K73" s="162"/>
      <c r="L73" s="162"/>
      <c r="M73" s="162"/>
      <c r="N73" s="162"/>
      <c r="O73" s="162"/>
      <c r="P73" s="162"/>
      <c r="Q73" s="162"/>
      <c r="R73" s="162"/>
      <c r="S73" s="162"/>
      <c r="T73" s="162"/>
      <c r="U73" s="162"/>
      <c r="V73" s="162"/>
      <c r="W73" s="162"/>
      <c r="X73" s="152"/>
      <c r="Y73" s="152"/>
      <c r="Z73" s="152"/>
      <c r="AA73" s="152"/>
      <c r="AB73" s="152"/>
      <c r="AC73" s="152"/>
      <c r="AD73" s="152"/>
      <c r="AE73" s="152"/>
      <c r="AF73" s="152"/>
      <c r="AG73" s="152" t="s">
        <v>680</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71">
        <v>15</v>
      </c>
      <c r="B74" s="172" t="s">
        <v>760</v>
      </c>
      <c r="C74" s="188" t="s">
        <v>761</v>
      </c>
      <c r="D74" s="173" t="s">
        <v>332</v>
      </c>
      <c r="E74" s="174">
        <v>81</v>
      </c>
      <c r="F74" s="175"/>
      <c r="G74" s="176">
        <f>ROUND(E74*F74,2)</f>
        <v>0</v>
      </c>
      <c r="H74" s="175"/>
      <c r="I74" s="176">
        <f>ROUND(E74*H74,2)</f>
        <v>0</v>
      </c>
      <c r="J74" s="175"/>
      <c r="K74" s="176">
        <f>ROUND(E74*J74,2)</f>
        <v>0</v>
      </c>
      <c r="L74" s="176">
        <v>15</v>
      </c>
      <c r="M74" s="176">
        <f>G74*(1+L74/100)</f>
        <v>0</v>
      </c>
      <c r="N74" s="176">
        <v>0</v>
      </c>
      <c r="O74" s="176">
        <f>ROUND(E74*N74,2)</f>
        <v>0</v>
      </c>
      <c r="P74" s="176">
        <v>4.6000000000000001E-4</v>
      </c>
      <c r="Q74" s="176">
        <f>ROUND(E74*P74,2)</f>
        <v>0.04</v>
      </c>
      <c r="R74" s="176" t="s">
        <v>749</v>
      </c>
      <c r="S74" s="176" t="s">
        <v>296</v>
      </c>
      <c r="T74" s="177" t="s">
        <v>296</v>
      </c>
      <c r="U74" s="162">
        <v>0.81</v>
      </c>
      <c r="V74" s="162">
        <f>ROUND(E74*U74,2)</f>
        <v>65.61</v>
      </c>
      <c r="W74" s="162"/>
      <c r="X74" s="152"/>
      <c r="Y74" s="152"/>
      <c r="Z74" s="152"/>
      <c r="AA74" s="152"/>
      <c r="AB74" s="152"/>
      <c r="AC74" s="152"/>
      <c r="AD74" s="152"/>
      <c r="AE74" s="152"/>
      <c r="AF74" s="152"/>
      <c r="AG74" s="152" t="s">
        <v>324</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04" t="s">
        <v>1161</v>
      </c>
      <c r="D75" s="197"/>
      <c r="E75" s="198">
        <v>81</v>
      </c>
      <c r="F75" s="162"/>
      <c r="G75" s="162"/>
      <c r="H75" s="162"/>
      <c r="I75" s="162"/>
      <c r="J75" s="162"/>
      <c r="K75" s="162"/>
      <c r="L75" s="162"/>
      <c r="M75" s="162"/>
      <c r="N75" s="162"/>
      <c r="O75" s="162"/>
      <c r="P75" s="162"/>
      <c r="Q75" s="162"/>
      <c r="R75" s="162"/>
      <c r="S75" s="162"/>
      <c r="T75" s="162"/>
      <c r="U75" s="162"/>
      <c r="V75" s="162"/>
      <c r="W75" s="162"/>
      <c r="X75" s="152"/>
      <c r="Y75" s="152"/>
      <c r="Z75" s="152"/>
      <c r="AA75" s="152"/>
      <c r="AB75" s="152"/>
      <c r="AC75" s="152"/>
      <c r="AD75" s="152"/>
      <c r="AE75" s="152"/>
      <c r="AF75" s="152"/>
      <c r="AG75" s="152" t="s">
        <v>680</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33.75" outlineLevel="1" x14ac:dyDescent="0.2">
      <c r="A76" s="171">
        <v>16</v>
      </c>
      <c r="B76" s="172" t="s">
        <v>763</v>
      </c>
      <c r="C76" s="188" t="s">
        <v>764</v>
      </c>
      <c r="D76" s="173" t="s">
        <v>404</v>
      </c>
      <c r="E76" s="174">
        <v>20.25</v>
      </c>
      <c r="F76" s="175"/>
      <c r="G76" s="176">
        <f>ROUND(E76*F76,2)</f>
        <v>0</v>
      </c>
      <c r="H76" s="175"/>
      <c r="I76" s="176">
        <f>ROUND(E76*H76,2)</f>
        <v>0</v>
      </c>
      <c r="J76" s="175"/>
      <c r="K76" s="176">
        <f>ROUND(E76*J76,2)</f>
        <v>0</v>
      </c>
      <c r="L76" s="176">
        <v>15</v>
      </c>
      <c r="M76" s="176">
        <f>G76*(1+L76/100)</f>
        <v>0</v>
      </c>
      <c r="N76" s="176">
        <v>5.4000000000000001E-4</v>
      </c>
      <c r="O76" s="176">
        <f>ROUND(E76*N76,2)</f>
        <v>0.01</v>
      </c>
      <c r="P76" s="176">
        <v>0.18000000000000002</v>
      </c>
      <c r="Q76" s="176">
        <f>ROUND(E76*P76,2)</f>
        <v>3.65</v>
      </c>
      <c r="R76" s="176" t="s">
        <v>749</v>
      </c>
      <c r="S76" s="176" t="s">
        <v>296</v>
      </c>
      <c r="T76" s="177" t="s">
        <v>296</v>
      </c>
      <c r="U76" s="162">
        <v>0.30900000000000005</v>
      </c>
      <c r="V76" s="162">
        <f>ROUND(E76*U76,2)</f>
        <v>6.26</v>
      </c>
      <c r="W76" s="162"/>
      <c r="X76" s="152"/>
      <c r="Y76" s="152"/>
      <c r="Z76" s="152"/>
      <c r="AA76" s="152"/>
      <c r="AB76" s="152"/>
      <c r="AC76" s="152"/>
      <c r="AD76" s="152"/>
      <c r="AE76" s="152"/>
      <c r="AF76" s="152"/>
      <c r="AG76" s="152" t="s">
        <v>324</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74" t="s">
        <v>765</v>
      </c>
      <c r="D77" s="275"/>
      <c r="E77" s="275"/>
      <c r="F77" s="275"/>
      <c r="G77" s="275"/>
      <c r="H77" s="162"/>
      <c r="I77" s="162"/>
      <c r="J77" s="162"/>
      <c r="K77" s="162"/>
      <c r="L77" s="162"/>
      <c r="M77" s="162"/>
      <c r="N77" s="162"/>
      <c r="O77" s="162"/>
      <c r="P77" s="162"/>
      <c r="Q77" s="162"/>
      <c r="R77" s="162"/>
      <c r="S77" s="162"/>
      <c r="T77" s="162"/>
      <c r="U77" s="162"/>
      <c r="V77" s="162"/>
      <c r="W77" s="162"/>
      <c r="X77" s="152"/>
      <c r="Y77" s="152"/>
      <c r="Z77" s="152"/>
      <c r="AA77" s="152"/>
      <c r="AB77" s="152"/>
      <c r="AC77" s="152"/>
      <c r="AD77" s="152"/>
      <c r="AE77" s="152"/>
      <c r="AF77" s="152"/>
      <c r="AG77" s="152" t="s">
        <v>678</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04" t="s">
        <v>1162</v>
      </c>
      <c r="D78" s="197"/>
      <c r="E78" s="198">
        <v>20.25</v>
      </c>
      <c r="F78" s="162"/>
      <c r="G78" s="162"/>
      <c r="H78" s="162"/>
      <c r="I78" s="162"/>
      <c r="J78" s="162"/>
      <c r="K78" s="162"/>
      <c r="L78" s="162"/>
      <c r="M78" s="162"/>
      <c r="N78" s="162"/>
      <c r="O78" s="162"/>
      <c r="P78" s="162"/>
      <c r="Q78" s="162"/>
      <c r="R78" s="162"/>
      <c r="S78" s="162"/>
      <c r="T78" s="162"/>
      <c r="U78" s="162"/>
      <c r="V78" s="162"/>
      <c r="W78" s="162"/>
      <c r="X78" s="152"/>
      <c r="Y78" s="152"/>
      <c r="Z78" s="152"/>
      <c r="AA78" s="152"/>
      <c r="AB78" s="152"/>
      <c r="AC78" s="152"/>
      <c r="AD78" s="152"/>
      <c r="AE78" s="152"/>
      <c r="AF78" s="152"/>
      <c r="AG78" s="152" t="s">
        <v>680</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71">
        <v>17</v>
      </c>
      <c r="B79" s="172" t="s">
        <v>768</v>
      </c>
      <c r="C79" s="188" t="s">
        <v>769</v>
      </c>
      <c r="D79" s="173" t="s">
        <v>404</v>
      </c>
      <c r="E79" s="174">
        <v>44.022000000000006</v>
      </c>
      <c r="F79" s="175"/>
      <c r="G79" s="176">
        <f>ROUND(E79*F79,2)</f>
        <v>0</v>
      </c>
      <c r="H79" s="175"/>
      <c r="I79" s="176">
        <f>ROUND(E79*H79,2)</f>
        <v>0</v>
      </c>
      <c r="J79" s="175"/>
      <c r="K79" s="176">
        <f>ROUND(E79*J79,2)</f>
        <v>0</v>
      </c>
      <c r="L79" s="176">
        <v>15</v>
      </c>
      <c r="M79" s="176">
        <f>G79*(1+L79/100)</f>
        <v>0</v>
      </c>
      <c r="N79" s="176">
        <v>0</v>
      </c>
      <c r="O79" s="176">
        <f>ROUND(E79*N79,2)</f>
        <v>0</v>
      </c>
      <c r="P79" s="176">
        <v>6.8000000000000005E-2</v>
      </c>
      <c r="Q79" s="176">
        <f>ROUND(E79*P79,2)</f>
        <v>2.99</v>
      </c>
      <c r="R79" s="176" t="s">
        <v>749</v>
      </c>
      <c r="S79" s="176" t="s">
        <v>296</v>
      </c>
      <c r="T79" s="177" t="s">
        <v>296</v>
      </c>
      <c r="U79" s="162">
        <v>0.30000000000000004</v>
      </c>
      <c r="V79" s="162">
        <f>ROUND(E79*U79,2)</f>
        <v>13.21</v>
      </c>
      <c r="W79" s="162"/>
      <c r="X79" s="152"/>
      <c r="Y79" s="152"/>
      <c r="Z79" s="152"/>
      <c r="AA79" s="152"/>
      <c r="AB79" s="152"/>
      <c r="AC79" s="152"/>
      <c r="AD79" s="152"/>
      <c r="AE79" s="152"/>
      <c r="AF79" s="152"/>
      <c r="AG79" s="152" t="s">
        <v>324</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274" t="s">
        <v>770</v>
      </c>
      <c r="D80" s="275"/>
      <c r="E80" s="275"/>
      <c r="F80" s="275"/>
      <c r="G80" s="275"/>
      <c r="H80" s="162"/>
      <c r="I80" s="162"/>
      <c r="J80" s="162"/>
      <c r="K80" s="162"/>
      <c r="L80" s="162"/>
      <c r="M80" s="162"/>
      <c r="N80" s="162"/>
      <c r="O80" s="162"/>
      <c r="P80" s="162"/>
      <c r="Q80" s="162"/>
      <c r="R80" s="162"/>
      <c r="S80" s="162"/>
      <c r="T80" s="162"/>
      <c r="U80" s="162"/>
      <c r="V80" s="162"/>
      <c r="W80" s="162"/>
      <c r="X80" s="152"/>
      <c r="Y80" s="152"/>
      <c r="Z80" s="152"/>
      <c r="AA80" s="152"/>
      <c r="AB80" s="152"/>
      <c r="AC80" s="152"/>
      <c r="AD80" s="152"/>
      <c r="AE80" s="152"/>
      <c r="AF80" s="152"/>
      <c r="AG80" s="152" t="s">
        <v>678</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204" t="s">
        <v>1163</v>
      </c>
      <c r="D81" s="197"/>
      <c r="E81" s="198">
        <v>6.99</v>
      </c>
      <c r="F81" s="162"/>
      <c r="G81" s="162"/>
      <c r="H81" s="162"/>
      <c r="I81" s="162"/>
      <c r="J81" s="162"/>
      <c r="K81" s="162"/>
      <c r="L81" s="162"/>
      <c r="M81" s="162"/>
      <c r="N81" s="162"/>
      <c r="O81" s="162"/>
      <c r="P81" s="162"/>
      <c r="Q81" s="162"/>
      <c r="R81" s="162"/>
      <c r="S81" s="162"/>
      <c r="T81" s="162"/>
      <c r="U81" s="162"/>
      <c r="V81" s="162"/>
      <c r="W81" s="162"/>
      <c r="X81" s="152"/>
      <c r="Y81" s="152"/>
      <c r="Z81" s="152"/>
      <c r="AA81" s="152"/>
      <c r="AB81" s="152"/>
      <c r="AC81" s="152"/>
      <c r="AD81" s="152"/>
      <c r="AE81" s="152"/>
      <c r="AF81" s="152"/>
      <c r="AG81" s="152" t="s">
        <v>680</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04" t="s">
        <v>1164</v>
      </c>
      <c r="D82" s="197"/>
      <c r="E82" s="198">
        <v>6</v>
      </c>
      <c r="F82" s="162"/>
      <c r="G82" s="162"/>
      <c r="H82" s="162"/>
      <c r="I82" s="162"/>
      <c r="J82" s="162"/>
      <c r="K82" s="162"/>
      <c r="L82" s="162"/>
      <c r="M82" s="162"/>
      <c r="N82" s="162"/>
      <c r="O82" s="162"/>
      <c r="P82" s="162"/>
      <c r="Q82" s="162"/>
      <c r="R82" s="162"/>
      <c r="S82" s="162"/>
      <c r="T82" s="162"/>
      <c r="U82" s="162"/>
      <c r="V82" s="162"/>
      <c r="W82" s="162"/>
      <c r="X82" s="152"/>
      <c r="Y82" s="152"/>
      <c r="Z82" s="152"/>
      <c r="AA82" s="152"/>
      <c r="AB82" s="152"/>
      <c r="AC82" s="152"/>
      <c r="AD82" s="152"/>
      <c r="AE82" s="152"/>
      <c r="AF82" s="152"/>
      <c r="AG82" s="152" t="s">
        <v>680</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04" t="s">
        <v>1165</v>
      </c>
      <c r="D83" s="197"/>
      <c r="E83" s="198">
        <v>6.2250000000000005</v>
      </c>
      <c r="F83" s="162"/>
      <c r="G83" s="162"/>
      <c r="H83" s="162"/>
      <c r="I83" s="162"/>
      <c r="J83" s="162"/>
      <c r="K83" s="162"/>
      <c r="L83" s="162"/>
      <c r="M83" s="162"/>
      <c r="N83" s="162"/>
      <c r="O83" s="162"/>
      <c r="P83" s="162"/>
      <c r="Q83" s="162"/>
      <c r="R83" s="162"/>
      <c r="S83" s="162"/>
      <c r="T83" s="162"/>
      <c r="U83" s="162"/>
      <c r="V83" s="162"/>
      <c r="W83" s="162"/>
      <c r="X83" s="152"/>
      <c r="Y83" s="152"/>
      <c r="Z83" s="152"/>
      <c r="AA83" s="152"/>
      <c r="AB83" s="152"/>
      <c r="AC83" s="152"/>
      <c r="AD83" s="152"/>
      <c r="AE83" s="152"/>
      <c r="AF83" s="152"/>
      <c r="AG83" s="152" t="s">
        <v>680</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04" t="s">
        <v>1166</v>
      </c>
      <c r="D84" s="197"/>
      <c r="E84" s="198">
        <v>5.9250000000000007</v>
      </c>
      <c r="F84" s="162"/>
      <c r="G84" s="162"/>
      <c r="H84" s="162"/>
      <c r="I84" s="162"/>
      <c r="J84" s="162"/>
      <c r="K84" s="162"/>
      <c r="L84" s="162"/>
      <c r="M84" s="162"/>
      <c r="N84" s="162"/>
      <c r="O84" s="162"/>
      <c r="P84" s="162"/>
      <c r="Q84" s="162"/>
      <c r="R84" s="162"/>
      <c r="S84" s="162"/>
      <c r="T84" s="162"/>
      <c r="U84" s="162"/>
      <c r="V84" s="162"/>
      <c r="W84" s="162"/>
      <c r="X84" s="152"/>
      <c r="Y84" s="152"/>
      <c r="Z84" s="152"/>
      <c r="AA84" s="152"/>
      <c r="AB84" s="152"/>
      <c r="AC84" s="152"/>
      <c r="AD84" s="152"/>
      <c r="AE84" s="152"/>
      <c r="AF84" s="152"/>
      <c r="AG84" s="152" t="s">
        <v>680</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04" t="s">
        <v>1167</v>
      </c>
      <c r="D85" s="197"/>
      <c r="E85" s="198">
        <v>-4.7279999999999998</v>
      </c>
      <c r="F85" s="162"/>
      <c r="G85" s="162"/>
      <c r="H85" s="162"/>
      <c r="I85" s="162"/>
      <c r="J85" s="162"/>
      <c r="K85" s="162"/>
      <c r="L85" s="162"/>
      <c r="M85" s="162"/>
      <c r="N85" s="162"/>
      <c r="O85" s="162"/>
      <c r="P85" s="162"/>
      <c r="Q85" s="162"/>
      <c r="R85" s="162"/>
      <c r="S85" s="162"/>
      <c r="T85" s="162"/>
      <c r="U85" s="162"/>
      <c r="V85" s="162"/>
      <c r="W85" s="162"/>
      <c r="X85" s="152"/>
      <c r="Y85" s="152"/>
      <c r="Z85" s="152"/>
      <c r="AA85" s="152"/>
      <c r="AB85" s="152"/>
      <c r="AC85" s="152"/>
      <c r="AD85" s="152"/>
      <c r="AE85" s="152"/>
      <c r="AF85" s="152"/>
      <c r="AG85" s="152" t="s">
        <v>680</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04" t="s">
        <v>1168</v>
      </c>
      <c r="D86" s="197"/>
      <c r="E86" s="198">
        <v>4.0950000000000006</v>
      </c>
      <c r="F86" s="162"/>
      <c r="G86" s="162"/>
      <c r="H86" s="162"/>
      <c r="I86" s="162"/>
      <c r="J86" s="162"/>
      <c r="K86" s="162"/>
      <c r="L86" s="162"/>
      <c r="M86" s="162"/>
      <c r="N86" s="162"/>
      <c r="O86" s="162"/>
      <c r="P86" s="162"/>
      <c r="Q86" s="162"/>
      <c r="R86" s="162"/>
      <c r="S86" s="162"/>
      <c r="T86" s="162"/>
      <c r="U86" s="162"/>
      <c r="V86" s="162"/>
      <c r="W86" s="162"/>
      <c r="X86" s="152"/>
      <c r="Y86" s="152"/>
      <c r="Z86" s="152"/>
      <c r="AA86" s="152"/>
      <c r="AB86" s="152"/>
      <c r="AC86" s="152"/>
      <c r="AD86" s="152"/>
      <c r="AE86" s="152"/>
      <c r="AF86" s="152"/>
      <c r="AG86" s="152" t="s">
        <v>680</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04" t="s">
        <v>1169</v>
      </c>
      <c r="D87" s="197"/>
      <c r="E87" s="198">
        <v>4.2</v>
      </c>
      <c r="F87" s="162"/>
      <c r="G87" s="162"/>
      <c r="H87" s="162"/>
      <c r="I87" s="162"/>
      <c r="J87" s="162"/>
      <c r="K87" s="162"/>
      <c r="L87" s="162"/>
      <c r="M87" s="162"/>
      <c r="N87" s="162"/>
      <c r="O87" s="162"/>
      <c r="P87" s="162"/>
      <c r="Q87" s="162"/>
      <c r="R87" s="162"/>
      <c r="S87" s="162"/>
      <c r="T87" s="162"/>
      <c r="U87" s="162"/>
      <c r="V87" s="162"/>
      <c r="W87" s="162"/>
      <c r="X87" s="152"/>
      <c r="Y87" s="152"/>
      <c r="Z87" s="152"/>
      <c r="AA87" s="152"/>
      <c r="AB87" s="152"/>
      <c r="AC87" s="152"/>
      <c r="AD87" s="152"/>
      <c r="AE87" s="152"/>
      <c r="AF87" s="152"/>
      <c r="AG87" s="152" t="s">
        <v>680</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04" t="s">
        <v>1170</v>
      </c>
      <c r="D88" s="197"/>
      <c r="E88" s="198">
        <v>11.25</v>
      </c>
      <c r="F88" s="162"/>
      <c r="G88" s="162"/>
      <c r="H88" s="162"/>
      <c r="I88" s="162"/>
      <c r="J88" s="162"/>
      <c r="K88" s="162"/>
      <c r="L88" s="162"/>
      <c r="M88" s="162"/>
      <c r="N88" s="162"/>
      <c r="O88" s="162"/>
      <c r="P88" s="162"/>
      <c r="Q88" s="162"/>
      <c r="R88" s="162"/>
      <c r="S88" s="162"/>
      <c r="T88" s="162"/>
      <c r="U88" s="162"/>
      <c r="V88" s="162"/>
      <c r="W88" s="162"/>
      <c r="X88" s="152"/>
      <c r="Y88" s="152"/>
      <c r="Z88" s="152"/>
      <c r="AA88" s="152"/>
      <c r="AB88" s="152"/>
      <c r="AC88" s="152"/>
      <c r="AD88" s="152"/>
      <c r="AE88" s="152"/>
      <c r="AF88" s="152"/>
      <c r="AG88" s="152" t="s">
        <v>680</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04" t="s">
        <v>1171</v>
      </c>
      <c r="D89" s="197"/>
      <c r="E89" s="198">
        <v>3.5250000000000004</v>
      </c>
      <c r="F89" s="162"/>
      <c r="G89" s="162"/>
      <c r="H89" s="162"/>
      <c r="I89" s="162"/>
      <c r="J89" s="162"/>
      <c r="K89" s="162"/>
      <c r="L89" s="162"/>
      <c r="M89" s="162"/>
      <c r="N89" s="162"/>
      <c r="O89" s="162"/>
      <c r="P89" s="162"/>
      <c r="Q89" s="162"/>
      <c r="R89" s="162"/>
      <c r="S89" s="162"/>
      <c r="T89" s="162"/>
      <c r="U89" s="162"/>
      <c r="V89" s="162"/>
      <c r="W89" s="162"/>
      <c r="X89" s="152"/>
      <c r="Y89" s="152"/>
      <c r="Z89" s="152"/>
      <c r="AA89" s="152"/>
      <c r="AB89" s="152"/>
      <c r="AC89" s="152"/>
      <c r="AD89" s="152"/>
      <c r="AE89" s="152"/>
      <c r="AF89" s="152"/>
      <c r="AG89" s="152" t="s">
        <v>680</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204" t="s">
        <v>1172</v>
      </c>
      <c r="D90" s="197"/>
      <c r="E90" s="198">
        <v>-5.9099999999999993</v>
      </c>
      <c r="F90" s="162"/>
      <c r="G90" s="162"/>
      <c r="H90" s="162"/>
      <c r="I90" s="162"/>
      <c r="J90" s="162"/>
      <c r="K90" s="162"/>
      <c r="L90" s="162"/>
      <c r="M90" s="162"/>
      <c r="N90" s="162"/>
      <c r="O90" s="162"/>
      <c r="P90" s="162"/>
      <c r="Q90" s="162"/>
      <c r="R90" s="162"/>
      <c r="S90" s="162"/>
      <c r="T90" s="162"/>
      <c r="U90" s="162"/>
      <c r="V90" s="162"/>
      <c r="W90" s="162"/>
      <c r="X90" s="152"/>
      <c r="Y90" s="152"/>
      <c r="Z90" s="152"/>
      <c r="AA90" s="152"/>
      <c r="AB90" s="152"/>
      <c r="AC90" s="152"/>
      <c r="AD90" s="152"/>
      <c r="AE90" s="152"/>
      <c r="AF90" s="152"/>
      <c r="AG90" s="152" t="s">
        <v>680</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204" t="s">
        <v>1173</v>
      </c>
      <c r="D91" s="197"/>
      <c r="E91" s="198">
        <v>7.3500000000000005</v>
      </c>
      <c r="F91" s="162"/>
      <c r="G91" s="162"/>
      <c r="H91" s="162"/>
      <c r="I91" s="162"/>
      <c r="J91" s="162"/>
      <c r="K91" s="162"/>
      <c r="L91" s="162"/>
      <c r="M91" s="162"/>
      <c r="N91" s="162"/>
      <c r="O91" s="162"/>
      <c r="P91" s="162"/>
      <c r="Q91" s="162"/>
      <c r="R91" s="162"/>
      <c r="S91" s="162"/>
      <c r="T91" s="162"/>
      <c r="U91" s="162"/>
      <c r="V91" s="162"/>
      <c r="W91" s="162"/>
      <c r="X91" s="152"/>
      <c r="Y91" s="152"/>
      <c r="Z91" s="152"/>
      <c r="AA91" s="152"/>
      <c r="AB91" s="152"/>
      <c r="AC91" s="152"/>
      <c r="AD91" s="152"/>
      <c r="AE91" s="152"/>
      <c r="AF91" s="152"/>
      <c r="AG91" s="152" t="s">
        <v>680</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04" t="s">
        <v>1174</v>
      </c>
      <c r="D92" s="197"/>
      <c r="E92" s="198">
        <v>-0.89999999999999991</v>
      </c>
      <c r="F92" s="162"/>
      <c r="G92" s="162"/>
      <c r="H92" s="162"/>
      <c r="I92" s="162"/>
      <c r="J92" s="162"/>
      <c r="K92" s="162"/>
      <c r="L92" s="162"/>
      <c r="M92" s="162"/>
      <c r="N92" s="162"/>
      <c r="O92" s="162"/>
      <c r="P92" s="162"/>
      <c r="Q92" s="162"/>
      <c r="R92" s="162"/>
      <c r="S92" s="162"/>
      <c r="T92" s="162"/>
      <c r="U92" s="162"/>
      <c r="V92" s="162"/>
      <c r="W92" s="162"/>
      <c r="X92" s="152"/>
      <c r="Y92" s="152"/>
      <c r="Z92" s="152"/>
      <c r="AA92" s="152"/>
      <c r="AB92" s="152"/>
      <c r="AC92" s="152"/>
      <c r="AD92" s="152"/>
      <c r="AE92" s="152"/>
      <c r="AF92" s="152"/>
      <c r="AG92" s="152" t="s">
        <v>680</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71">
        <v>18</v>
      </c>
      <c r="B93" s="172" t="s">
        <v>775</v>
      </c>
      <c r="C93" s="188" t="s">
        <v>776</v>
      </c>
      <c r="D93" s="173" t="s">
        <v>777</v>
      </c>
      <c r="E93" s="174">
        <v>25</v>
      </c>
      <c r="F93" s="175"/>
      <c r="G93" s="176">
        <f>ROUND(E93*F93,2)</f>
        <v>0</v>
      </c>
      <c r="H93" s="175"/>
      <c r="I93" s="176">
        <f>ROUND(E93*H93,2)</f>
        <v>0</v>
      </c>
      <c r="J93" s="175"/>
      <c r="K93" s="176">
        <f>ROUND(E93*J93,2)</f>
        <v>0</v>
      </c>
      <c r="L93" s="176">
        <v>15</v>
      </c>
      <c r="M93" s="176">
        <f>G93*(1+L93/100)</f>
        <v>0</v>
      </c>
      <c r="N93" s="176">
        <v>0</v>
      </c>
      <c r="O93" s="176">
        <f>ROUND(E93*N93,2)</f>
        <v>0</v>
      </c>
      <c r="P93" s="176">
        <v>0</v>
      </c>
      <c r="Q93" s="176">
        <f>ROUND(E93*P93,2)</f>
        <v>0</v>
      </c>
      <c r="R93" s="176" t="s">
        <v>778</v>
      </c>
      <c r="S93" s="176" t="s">
        <v>296</v>
      </c>
      <c r="T93" s="177" t="s">
        <v>779</v>
      </c>
      <c r="U93" s="162">
        <v>1</v>
      </c>
      <c r="V93" s="162">
        <f>ROUND(E93*U93,2)</f>
        <v>25</v>
      </c>
      <c r="W93" s="162"/>
      <c r="X93" s="152"/>
      <c r="Y93" s="152"/>
      <c r="Z93" s="152"/>
      <c r="AA93" s="152"/>
      <c r="AB93" s="152"/>
      <c r="AC93" s="152"/>
      <c r="AD93" s="152"/>
      <c r="AE93" s="152"/>
      <c r="AF93" s="152"/>
      <c r="AG93" s="152" t="s">
        <v>780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2" t="s">
        <v>781</v>
      </c>
      <c r="D94" s="273"/>
      <c r="E94" s="273"/>
      <c r="F94" s="273"/>
      <c r="G94" s="273"/>
      <c r="H94" s="162"/>
      <c r="I94" s="162"/>
      <c r="J94" s="162"/>
      <c r="K94" s="162"/>
      <c r="L94" s="162"/>
      <c r="M94" s="162"/>
      <c r="N94" s="162"/>
      <c r="O94" s="162"/>
      <c r="P94" s="162"/>
      <c r="Q94" s="162"/>
      <c r="R94" s="162"/>
      <c r="S94" s="162"/>
      <c r="T94" s="162"/>
      <c r="U94" s="162"/>
      <c r="V94" s="162"/>
      <c r="W94" s="162"/>
      <c r="X94" s="152"/>
      <c r="Y94" s="152"/>
      <c r="Z94" s="152"/>
      <c r="AA94" s="152"/>
      <c r="AB94" s="152"/>
      <c r="AC94" s="152"/>
      <c r="AD94" s="152"/>
      <c r="AE94" s="152"/>
      <c r="AF94" s="152"/>
      <c r="AG94" s="152" t="s">
        <v>329</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x14ac:dyDescent="0.2">
      <c r="A95" s="165" t="s">
        <v>291</v>
      </c>
      <c r="B95" s="166" t="s">
        <v>236</v>
      </c>
      <c r="C95" s="186" t="s">
        <v>237</v>
      </c>
      <c r="D95" s="167"/>
      <c r="E95" s="168"/>
      <c r="F95" s="169"/>
      <c r="G95" s="169">
        <f>SUMIF(AG96:AG97,"&lt;&gt;NOR",G96:G97)</f>
        <v>0</v>
      </c>
      <c r="H95" s="169"/>
      <c r="I95" s="169">
        <f>SUM(I96:I97)</f>
        <v>0</v>
      </c>
      <c r="J95" s="169"/>
      <c r="K95" s="169">
        <f>SUM(K96:K97)</f>
        <v>0</v>
      </c>
      <c r="L95" s="169"/>
      <c r="M95" s="169">
        <f>SUM(M96:M97)</f>
        <v>0</v>
      </c>
      <c r="N95" s="169"/>
      <c r="O95" s="169">
        <f>SUM(O96:O97)</f>
        <v>0</v>
      </c>
      <c r="P95" s="169"/>
      <c r="Q95" s="169">
        <f>SUM(Q96:Q97)</f>
        <v>0</v>
      </c>
      <c r="R95" s="169"/>
      <c r="S95" s="169"/>
      <c r="T95" s="170"/>
      <c r="U95" s="164"/>
      <c r="V95" s="164">
        <f>SUM(V96:V97)</f>
        <v>3.03</v>
      </c>
      <c r="W95" s="164"/>
      <c r="AG95" t="s">
        <v>292</v>
      </c>
    </row>
    <row r="96" spans="1:60" ht="33.75" outlineLevel="1" x14ac:dyDescent="0.2">
      <c r="A96" s="171">
        <v>19</v>
      </c>
      <c r="B96" s="172" t="s">
        <v>784</v>
      </c>
      <c r="C96" s="188" t="s">
        <v>785</v>
      </c>
      <c r="D96" s="173" t="s">
        <v>396</v>
      </c>
      <c r="E96" s="174">
        <v>3.2313500000000004</v>
      </c>
      <c r="F96" s="175"/>
      <c r="G96" s="176">
        <f>ROUND(E96*F96,2)</f>
        <v>0</v>
      </c>
      <c r="H96" s="175"/>
      <c r="I96" s="176">
        <f>ROUND(E96*H96,2)</f>
        <v>0</v>
      </c>
      <c r="J96" s="175"/>
      <c r="K96" s="176">
        <f>ROUND(E96*J96,2)</f>
        <v>0</v>
      </c>
      <c r="L96" s="176">
        <v>15</v>
      </c>
      <c r="M96" s="176">
        <f>G96*(1+L96/100)</f>
        <v>0</v>
      </c>
      <c r="N96" s="176">
        <v>0</v>
      </c>
      <c r="O96" s="176">
        <f>ROUND(E96*N96,2)</f>
        <v>0</v>
      </c>
      <c r="P96" s="176">
        <v>0</v>
      </c>
      <c r="Q96" s="176">
        <f>ROUND(E96*P96,2)</f>
        <v>0</v>
      </c>
      <c r="R96" s="176" t="s">
        <v>676</v>
      </c>
      <c r="S96" s="176" t="s">
        <v>296</v>
      </c>
      <c r="T96" s="177" t="s">
        <v>296</v>
      </c>
      <c r="U96" s="162">
        <v>0.9385</v>
      </c>
      <c r="V96" s="162">
        <f>ROUND(E96*U96,2)</f>
        <v>3.03</v>
      </c>
      <c r="W96" s="162"/>
      <c r="X96" s="152"/>
      <c r="Y96" s="152"/>
      <c r="Z96" s="152"/>
      <c r="AA96" s="152"/>
      <c r="AB96" s="152"/>
      <c r="AC96" s="152"/>
      <c r="AD96" s="152"/>
      <c r="AE96" s="152"/>
      <c r="AF96" s="152"/>
      <c r="AG96" s="152" t="s">
        <v>786</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4" t="s">
        <v>787</v>
      </c>
      <c r="D97" s="275"/>
      <c r="E97" s="275"/>
      <c r="F97" s="275"/>
      <c r="G97" s="275"/>
      <c r="H97" s="162"/>
      <c r="I97" s="162"/>
      <c r="J97" s="162"/>
      <c r="K97" s="162"/>
      <c r="L97" s="162"/>
      <c r="M97" s="162"/>
      <c r="N97" s="162"/>
      <c r="O97" s="162"/>
      <c r="P97" s="162"/>
      <c r="Q97" s="162"/>
      <c r="R97" s="162"/>
      <c r="S97" s="162"/>
      <c r="T97" s="162"/>
      <c r="U97" s="162"/>
      <c r="V97" s="162"/>
      <c r="W97" s="162"/>
      <c r="X97" s="152"/>
      <c r="Y97" s="152"/>
      <c r="Z97" s="152"/>
      <c r="AA97" s="152"/>
      <c r="AB97" s="152"/>
      <c r="AC97" s="152"/>
      <c r="AD97" s="152"/>
      <c r="AE97" s="152"/>
      <c r="AF97" s="152"/>
      <c r="AG97" s="152" t="s">
        <v>678</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x14ac:dyDescent="0.2">
      <c r="A98" s="165" t="s">
        <v>291</v>
      </c>
      <c r="B98" s="166" t="s">
        <v>238</v>
      </c>
      <c r="C98" s="186" t="s">
        <v>239</v>
      </c>
      <c r="D98" s="167"/>
      <c r="E98" s="168"/>
      <c r="F98" s="169"/>
      <c r="G98" s="169">
        <f>SUMIF(AG99:AG115,"&lt;&gt;NOR",G99:G115)</f>
        <v>0</v>
      </c>
      <c r="H98" s="169"/>
      <c r="I98" s="169">
        <f>SUM(I99:I115)</f>
        <v>0</v>
      </c>
      <c r="J98" s="169"/>
      <c r="K98" s="169">
        <f>SUM(K99:K115)</f>
        <v>0</v>
      </c>
      <c r="L98" s="169"/>
      <c r="M98" s="169">
        <f>SUM(M99:M115)</f>
        <v>0</v>
      </c>
      <c r="N98" s="169"/>
      <c r="O98" s="169">
        <f>SUM(O99:O115)</f>
        <v>0.08</v>
      </c>
      <c r="P98" s="169"/>
      <c r="Q98" s="169">
        <f>SUM(Q99:Q115)</f>
        <v>0</v>
      </c>
      <c r="R98" s="169"/>
      <c r="S98" s="169"/>
      <c r="T98" s="170"/>
      <c r="U98" s="164"/>
      <c r="V98" s="164">
        <f>SUM(V99:V115)</f>
        <v>15.9</v>
      </c>
      <c r="W98" s="164"/>
      <c r="AG98" t="s">
        <v>292</v>
      </c>
    </row>
    <row r="99" spans="1:60" outlineLevel="1" x14ac:dyDescent="0.2">
      <c r="A99" s="171">
        <v>20</v>
      </c>
      <c r="B99" s="172" t="s">
        <v>788</v>
      </c>
      <c r="C99" s="188" t="s">
        <v>789</v>
      </c>
      <c r="D99" s="173" t="s">
        <v>404</v>
      </c>
      <c r="E99" s="174">
        <v>21.580200000000001</v>
      </c>
      <c r="F99" s="175"/>
      <c r="G99" s="176">
        <f>ROUND(E99*F99,2)</f>
        <v>0</v>
      </c>
      <c r="H99" s="175"/>
      <c r="I99" s="176">
        <f>ROUND(E99*H99,2)</f>
        <v>0</v>
      </c>
      <c r="J99" s="175"/>
      <c r="K99" s="176">
        <f>ROUND(E99*J99,2)</f>
        <v>0</v>
      </c>
      <c r="L99" s="176">
        <v>15</v>
      </c>
      <c r="M99" s="176">
        <f>G99*(1+L99/100)</f>
        <v>0</v>
      </c>
      <c r="N99" s="176">
        <v>3.6800000000000001E-3</v>
      </c>
      <c r="O99" s="176">
        <f>ROUND(E99*N99,2)</f>
        <v>0.08</v>
      </c>
      <c r="P99" s="176">
        <v>0</v>
      </c>
      <c r="Q99" s="176">
        <f>ROUND(E99*P99,2)</f>
        <v>0</v>
      </c>
      <c r="R99" s="176" t="s">
        <v>790</v>
      </c>
      <c r="S99" s="176" t="s">
        <v>296</v>
      </c>
      <c r="T99" s="177" t="s">
        <v>296</v>
      </c>
      <c r="U99" s="162">
        <v>0.38500000000000001</v>
      </c>
      <c r="V99" s="162">
        <f>ROUND(E99*U99,2)</f>
        <v>8.31</v>
      </c>
      <c r="W99" s="162"/>
      <c r="X99" s="152"/>
      <c r="Y99" s="152"/>
      <c r="Z99" s="152"/>
      <c r="AA99" s="152"/>
      <c r="AB99" s="152"/>
      <c r="AC99" s="152"/>
      <c r="AD99" s="152"/>
      <c r="AE99" s="152"/>
      <c r="AF99" s="152"/>
      <c r="AG99" s="152" t="s">
        <v>324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04" t="s">
        <v>1175</v>
      </c>
      <c r="D100" s="197"/>
      <c r="E100" s="198">
        <v>15.180000000000001</v>
      </c>
      <c r="F100" s="162"/>
      <c r="G100" s="162"/>
      <c r="H100" s="162"/>
      <c r="I100" s="162"/>
      <c r="J100" s="162"/>
      <c r="K100" s="162"/>
      <c r="L100" s="162"/>
      <c r="M100" s="162"/>
      <c r="N100" s="162"/>
      <c r="O100" s="162"/>
      <c r="P100" s="162"/>
      <c r="Q100" s="162"/>
      <c r="R100" s="162"/>
      <c r="S100" s="162"/>
      <c r="T100" s="162"/>
      <c r="U100" s="162"/>
      <c r="V100" s="162"/>
      <c r="W100" s="162"/>
      <c r="X100" s="152"/>
      <c r="Y100" s="152"/>
      <c r="Z100" s="152"/>
      <c r="AA100" s="152"/>
      <c r="AB100" s="152"/>
      <c r="AC100" s="152"/>
      <c r="AD100" s="152"/>
      <c r="AE100" s="152"/>
      <c r="AF100" s="152"/>
      <c r="AG100" s="152" t="s">
        <v>680</v>
      </c>
      <c r="AH100" s="152">
        <v>0</v>
      </c>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c r="B101" s="160"/>
      <c r="C101" s="204" t="s">
        <v>1176</v>
      </c>
      <c r="D101" s="197"/>
      <c r="E101" s="198">
        <v>5.0442</v>
      </c>
      <c r="F101" s="162"/>
      <c r="G101" s="162"/>
      <c r="H101" s="162"/>
      <c r="I101" s="162"/>
      <c r="J101" s="162"/>
      <c r="K101" s="162"/>
      <c r="L101" s="162"/>
      <c r="M101" s="162"/>
      <c r="N101" s="162"/>
      <c r="O101" s="162"/>
      <c r="P101" s="162"/>
      <c r="Q101" s="162"/>
      <c r="R101" s="162"/>
      <c r="S101" s="162"/>
      <c r="T101" s="162"/>
      <c r="U101" s="162"/>
      <c r="V101" s="162"/>
      <c r="W101" s="162"/>
      <c r="X101" s="152"/>
      <c r="Y101" s="152"/>
      <c r="Z101" s="152"/>
      <c r="AA101" s="152"/>
      <c r="AB101" s="152"/>
      <c r="AC101" s="152"/>
      <c r="AD101" s="152"/>
      <c r="AE101" s="152"/>
      <c r="AF101" s="152"/>
      <c r="AG101" s="152" t="s">
        <v>680</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204" t="s">
        <v>1177</v>
      </c>
      <c r="D102" s="197"/>
      <c r="E102" s="198">
        <v>1.3560000000000001</v>
      </c>
      <c r="F102" s="162"/>
      <c r="G102" s="162"/>
      <c r="H102" s="162"/>
      <c r="I102" s="162"/>
      <c r="J102" s="162"/>
      <c r="K102" s="162"/>
      <c r="L102" s="162"/>
      <c r="M102" s="162"/>
      <c r="N102" s="162"/>
      <c r="O102" s="162"/>
      <c r="P102" s="162"/>
      <c r="Q102" s="162"/>
      <c r="R102" s="162"/>
      <c r="S102" s="162"/>
      <c r="T102" s="162"/>
      <c r="U102" s="162"/>
      <c r="V102" s="162"/>
      <c r="W102" s="162"/>
      <c r="X102" s="152"/>
      <c r="Y102" s="152"/>
      <c r="Z102" s="152"/>
      <c r="AA102" s="152"/>
      <c r="AB102" s="152"/>
      <c r="AC102" s="152"/>
      <c r="AD102" s="152"/>
      <c r="AE102" s="152"/>
      <c r="AF102" s="152"/>
      <c r="AG102" s="152" t="s">
        <v>680</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78">
        <v>21</v>
      </c>
      <c r="B103" s="179" t="s">
        <v>797</v>
      </c>
      <c r="C103" s="187" t="s">
        <v>798</v>
      </c>
      <c r="D103" s="180" t="s">
        <v>366</v>
      </c>
      <c r="E103" s="181">
        <v>1</v>
      </c>
      <c r="F103" s="182"/>
      <c r="G103" s="183">
        <f>ROUND(E103*F103,2)</f>
        <v>0</v>
      </c>
      <c r="H103" s="182"/>
      <c r="I103" s="183">
        <f>ROUND(E103*H103,2)</f>
        <v>0</v>
      </c>
      <c r="J103" s="182"/>
      <c r="K103" s="183">
        <f>ROUND(E103*J103,2)</f>
        <v>0</v>
      </c>
      <c r="L103" s="183">
        <v>15</v>
      </c>
      <c r="M103" s="183">
        <f>G103*(1+L103/100)</f>
        <v>0</v>
      </c>
      <c r="N103" s="183">
        <v>1.6000000000000001E-4</v>
      </c>
      <c r="O103" s="183">
        <f>ROUND(E103*N103,2)</f>
        <v>0</v>
      </c>
      <c r="P103" s="183">
        <v>0</v>
      </c>
      <c r="Q103" s="183">
        <f>ROUND(E103*P103,2)</f>
        <v>0</v>
      </c>
      <c r="R103" s="183" t="s">
        <v>790</v>
      </c>
      <c r="S103" s="183" t="s">
        <v>296</v>
      </c>
      <c r="T103" s="184" t="s">
        <v>296</v>
      </c>
      <c r="U103" s="162">
        <v>0.1</v>
      </c>
      <c r="V103" s="162">
        <f>ROUND(E103*U103,2)</f>
        <v>0.1</v>
      </c>
      <c r="W103" s="162"/>
      <c r="X103" s="152"/>
      <c r="Y103" s="152"/>
      <c r="Z103" s="152"/>
      <c r="AA103" s="152"/>
      <c r="AB103" s="152"/>
      <c r="AC103" s="152"/>
      <c r="AD103" s="152"/>
      <c r="AE103" s="152"/>
      <c r="AF103" s="152"/>
      <c r="AG103" s="152" t="s">
        <v>324</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1">
        <v>22</v>
      </c>
      <c r="B104" s="172" t="s">
        <v>801</v>
      </c>
      <c r="C104" s="188" t="s">
        <v>802</v>
      </c>
      <c r="D104" s="173" t="s">
        <v>332</v>
      </c>
      <c r="E104" s="174">
        <v>37.435000000000002</v>
      </c>
      <c r="F104" s="175"/>
      <c r="G104" s="176">
        <f>ROUND(E104*F104,2)</f>
        <v>0</v>
      </c>
      <c r="H104" s="175"/>
      <c r="I104" s="176">
        <f>ROUND(E104*H104,2)</f>
        <v>0</v>
      </c>
      <c r="J104" s="175"/>
      <c r="K104" s="176">
        <f>ROUND(E104*J104,2)</f>
        <v>0</v>
      </c>
      <c r="L104" s="176">
        <v>15</v>
      </c>
      <c r="M104" s="176">
        <f>G104*(1+L104/100)</f>
        <v>0</v>
      </c>
      <c r="N104" s="176">
        <v>1.1E-4</v>
      </c>
      <c r="O104" s="176">
        <f>ROUND(E104*N104,2)</f>
        <v>0</v>
      </c>
      <c r="P104" s="176">
        <v>0</v>
      </c>
      <c r="Q104" s="176">
        <f>ROUND(E104*P104,2)</f>
        <v>0</v>
      </c>
      <c r="R104" s="176" t="s">
        <v>790</v>
      </c>
      <c r="S104" s="176" t="s">
        <v>296</v>
      </c>
      <c r="T104" s="177" t="s">
        <v>296</v>
      </c>
      <c r="U104" s="162">
        <v>0.2</v>
      </c>
      <c r="V104" s="162">
        <f>ROUND(E104*U104,2)</f>
        <v>7.49</v>
      </c>
      <c r="W104" s="162"/>
      <c r="X104" s="152"/>
      <c r="Y104" s="152"/>
      <c r="Z104" s="152"/>
      <c r="AA104" s="152"/>
      <c r="AB104" s="152"/>
      <c r="AC104" s="152"/>
      <c r="AD104" s="152"/>
      <c r="AE104" s="152"/>
      <c r="AF104" s="152"/>
      <c r="AG104" s="152" t="s">
        <v>324</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04" t="s">
        <v>1178</v>
      </c>
      <c r="D105" s="197"/>
      <c r="E105" s="198">
        <v>4.66</v>
      </c>
      <c r="F105" s="162"/>
      <c r="G105" s="162"/>
      <c r="H105" s="162"/>
      <c r="I105" s="162"/>
      <c r="J105" s="162"/>
      <c r="K105" s="162"/>
      <c r="L105" s="162"/>
      <c r="M105" s="162"/>
      <c r="N105" s="162"/>
      <c r="O105" s="162"/>
      <c r="P105" s="162"/>
      <c r="Q105" s="162"/>
      <c r="R105" s="162"/>
      <c r="S105" s="162"/>
      <c r="T105" s="162"/>
      <c r="U105" s="162"/>
      <c r="V105" s="162"/>
      <c r="W105" s="162"/>
      <c r="X105" s="152"/>
      <c r="Y105" s="152"/>
      <c r="Z105" s="152"/>
      <c r="AA105" s="152"/>
      <c r="AB105" s="152"/>
      <c r="AC105" s="152"/>
      <c r="AD105" s="152"/>
      <c r="AE105" s="152"/>
      <c r="AF105" s="152"/>
      <c r="AG105" s="152" t="s">
        <v>680</v>
      </c>
      <c r="AH105" s="152">
        <v>0</v>
      </c>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59"/>
      <c r="B106" s="160"/>
      <c r="C106" s="204" t="s">
        <v>1179</v>
      </c>
      <c r="D106" s="197"/>
      <c r="E106" s="198">
        <v>4</v>
      </c>
      <c r="F106" s="162"/>
      <c r="G106" s="162"/>
      <c r="H106" s="162"/>
      <c r="I106" s="162"/>
      <c r="J106" s="162"/>
      <c r="K106" s="162"/>
      <c r="L106" s="162"/>
      <c r="M106" s="162"/>
      <c r="N106" s="162"/>
      <c r="O106" s="162"/>
      <c r="P106" s="162"/>
      <c r="Q106" s="162"/>
      <c r="R106" s="162"/>
      <c r="S106" s="162"/>
      <c r="T106" s="162"/>
      <c r="U106" s="162"/>
      <c r="V106" s="162"/>
      <c r="W106" s="162"/>
      <c r="X106" s="152"/>
      <c r="Y106" s="152"/>
      <c r="Z106" s="152"/>
      <c r="AA106" s="152"/>
      <c r="AB106" s="152"/>
      <c r="AC106" s="152"/>
      <c r="AD106" s="152"/>
      <c r="AE106" s="152"/>
      <c r="AF106" s="152"/>
      <c r="AG106" s="152" t="s">
        <v>680</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204" t="s">
        <v>1180</v>
      </c>
      <c r="D107" s="197"/>
      <c r="E107" s="198">
        <v>4.1500000000000004</v>
      </c>
      <c r="F107" s="162"/>
      <c r="G107" s="162"/>
      <c r="H107" s="162"/>
      <c r="I107" s="162"/>
      <c r="J107" s="162"/>
      <c r="K107" s="162"/>
      <c r="L107" s="162"/>
      <c r="M107" s="162"/>
      <c r="N107" s="162"/>
      <c r="O107" s="162"/>
      <c r="P107" s="162"/>
      <c r="Q107" s="162"/>
      <c r="R107" s="162"/>
      <c r="S107" s="162"/>
      <c r="T107" s="162"/>
      <c r="U107" s="162"/>
      <c r="V107" s="162"/>
      <c r="W107" s="162"/>
      <c r="X107" s="152"/>
      <c r="Y107" s="152"/>
      <c r="Z107" s="152"/>
      <c r="AA107" s="152"/>
      <c r="AB107" s="152"/>
      <c r="AC107" s="152"/>
      <c r="AD107" s="152"/>
      <c r="AE107" s="152"/>
      <c r="AF107" s="152"/>
      <c r="AG107" s="152" t="s">
        <v>680</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204" t="s">
        <v>1166</v>
      </c>
      <c r="D108" s="197"/>
      <c r="E108" s="198">
        <v>5.9250000000000007</v>
      </c>
      <c r="F108" s="162"/>
      <c r="G108" s="162"/>
      <c r="H108" s="162"/>
      <c r="I108" s="162"/>
      <c r="J108" s="162"/>
      <c r="K108" s="162"/>
      <c r="L108" s="162"/>
      <c r="M108" s="162"/>
      <c r="N108" s="162"/>
      <c r="O108" s="162"/>
      <c r="P108" s="162"/>
      <c r="Q108" s="162"/>
      <c r="R108" s="162"/>
      <c r="S108" s="162"/>
      <c r="T108" s="162"/>
      <c r="U108" s="162"/>
      <c r="V108" s="162"/>
      <c r="W108" s="162"/>
      <c r="X108" s="152"/>
      <c r="Y108" s="152"/>
      <c r="Z108" s="152"/>
      <c r="AA108" s="152"/>
      <c r="AB108" s="152"/>
      <c r="AC108" s="152"/>
      <c r="AD108" s="152"/>
      <c r="AE108" s="152"/>
      <c r="AF108" s="152"/>
      <c r="AG108" s="152" t="s">
        <v>680</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204" t="s">
        <v>1181</v>
      </c>
      <c r="D109" s="197"/>
      <c r="E109" s="198">
        <v>1.9500000000000002</v>
      </c>
      <c r="F109" s="162"/>
      <c r="G109" s="162"/>
      <c r="H109" s="162"/>
      <c r="I109" s="162"/>
      <c r="J109" s="162"/>
      <c r="K109" s="162"/>
      <c r="L109" s="162"/>
      <c r="M109" s="162"/>
      <c r="N109" s="162"/>
      <c r="O109" s="162"/>
      <c r="P109" s="162"/>
      <c r="Q109" s="162"/>
      <c r="R109" s="162"/>
      <c r="S109" s="162"/>
      <c r="T109" s="162"/>
      <c r="U109" s="162"/>
      <c r="V109" s="162"/>
      <c r="W109" s="162"/>
      <c r="X109" s="152"/>
      <c r="Y109" s="152"/>
      <c r="Z109" s="152"/>
      <c r="AA109" s="152"/>
      <c r="AB109" s="152"/>
      <c r="AC109" s="152"/>
      <c r="AD109" s="152"/>
      <c r="AE109" s="152"/>
      <c r="AF109" s="152"/>
      <c r="AG109" s="152" t="s">
        <v>680</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204" t="s">
        <v>1182</v>
      </c>
      <c r="D110" s="197"/>
      <c r="E110" s="198">
        <v>2</v>
      </c>
      <c r="F110" s="162"/>
      <c r="G110" s="162"/>
      <c r="H110" s="162"/>
      <c r="I110" s="162"/>
      <c r="J110" s="162"/>
      <c r="K110" s="162"/>
      <c r="L110" s="162"/>
      <c r="M110" s="162"/>
      <c r="N110" s="162"/>
      <c r="O110" s="162"/>
      <c r="P110" s="162"/>
      <c r="Q110" s="162"/>
      <c r="R110" s="162"/>
      <c r="S110" s="162"/>
      <c r="T110" s="162"/>
      <c r="U110" s="162"/>
      <c r="V110" s="162"/>
      <c r="W110" s="162"/>
      <c r="X110" s="152"/>
      <c r="Y110" s="152"/>
      <c r="Z110" s="152"/>
      <c r="AA110" s="152"/>
      <c r="AB110" s="152"/>
      <c r="AC110" s="152"/>
      <c r="AD110" s="152"/>
      <c r="AE110" s="152"/>
      <c r="AF110" s="152"/>
      <c r="AG110" s="152" t="s">
        <v>680</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204" t="s">
        <v>1183</v>
      </c>
      <c r="D111" s="197"/>
      <c r="E111" s="198">
        <v>7.5</v>
      </c>
      <c r="F111" s="162"/>
      <c r="G111" s="162"/>
      <c r="H111" s="162"/>
      <c r="I111" s="162"/>
      <c r="J111" s="162"/>
      <c r="K111" s="162"/>
      <c r="L111" s="162"/>
      <c r="M111" s="162"/>
      <c r="N111" s="162"/>
      <c r="O111" s="162"/>
      <c r="P111" s="162"/>
      <c r="Q111" s="162"/>
      <c r="R111" s="162"/>
      <c r="S111" s="162"/>
      <c r="T111" s="162"/>
      <c r="U111" s="162"/>
      <c r="V111" s="162"/>
      <c r="W111" s="162"/>
      <c r="X111" s="152"/>
      <c r="Y111" s="152"/>
      <c r="Z111" s="152"/>
      <c r="AA111" s="152"/>
      <c r="AB111" s="152"/>
      <c r="AC111" s="152"/>
      <c r="AD111" s="152"/>
      <c r="AE111" s="152"/>
      <c r="AF111" s="152"/>
      <c r="AG111" s="152" t="s">
        <v>680</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204" t="s">
        <v>1184</v>
      </c>
      <c r="D112" s="197"/>
      <c r="E112" s="198">
        <v>2.35</v>
      </c>
      <c r="F112" s="162"/>
      <c r="G112" s="162"/>
      <c r="H112" s="162"/>
      <c r="I112" s="162"/>
      <c r="J112" s="162"/>
      <c r="K112" s="162"/>
      <c r="L112" s="162"/>
      <c r="M112" s="162"/>
      <c r="N112" s="162"/>
      <c r="O112" s="162"/>
      <c r="P112" s="162"/>
      <c r="Q112" s="162"/>
      <c r="R112" s="162"/>
      <c r="S112" s="162"/>
      <c r="T112" s="162"/>
      <c r="U112" s="162"/>
      <c r="V112" s="162"/>
      <c r="W112" s="162"/>
      <c r="X112" s="152"/>
      <c r="Y112" s="152"/>
      <c r="Z112" s="152"/>
      <c r="AA112" s="152"/>
      <c r="AB112" s="152"/>
      <c r="AC112" s="152"/>
      <c r="AD112" s="152"/>
      <c r="AE112" s="152"/>
      <c r="AF112" s="152"/>
      <c r="AG112" s="152" t="s">
        <v>680</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04" t="s">
        <v>1185</v>
      </c>
      <c r="D113" s="197"/>
      <c r="E113" s="198">
        <v>4.9000000000000004</v>
      </c>
      <c r="F113" s="162"/>
      <c r="G113" s="162"/>
      <c r="H113" s="162"/>
      <c r="I113" s="162"/>
      <c r="J113" s="162"/>
      <c r="K113" s="162"/>
      <c r="L113" s="162"/>
      <c r="M113" s="162"/>
      <c r="N113" s="162"/>
      <c r="O113" s="162"/>
      <c r="P113" s="162"/>
      <c r="Q113" s="162"/>
      <c r="R113" s="162"/>
      <c r="S113" s="162"/>
      <c r="T113" s="162"/>
      <c r="U113" s="162"/>
      <c r="V113" s="162"/>
      <c r="W113" s="162"/>
      <c r="X113" s="152"/>
      <c r="Y113" s="152"/>
      <c r="Z113" s="152"/>
      <c r="AA113" s="152"/>
      <c r="AB113" s="152"/>
      <c r="AC113" s="152"/>
      <c r="AD113" s="152"/>
      <c r="AE113" s="152"/>
      <c r="AF113" s="152"/>
      <c r="AG113" s="152" t="s">
        <v>680</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v>23</v>
      </c>
      <c r="B114" s="160" t="s">
        <v>805</v>
      </c>
      <c r="C114" s="208" t="s">
        <v>806</v>
      </c>
      <c r="D114" s="161" t="s">
        <v>0</v>
      </c>
      <c r="E114" s="203"/>
      <c r="F114" s="163"/>
      <c r="G114" s="162">
        <f>ROUND(E114*F114,2)</f>
        <v>0</v>
      </c>
      <c r="H114" s="163"/>
      <c r="I114" s="162">
        <f>ROUND(E114*H114,2)</f>
        <v>0</v>
      </c>
      <c r="J114" s="163"/>
      <c r="K114" s="162">
        <f>ROUND(E114*J114,2)</f>
        <v>0</v>
      </c>
      <c r="L114" s="162">
        <v>15</v>
      </c>
      <c r="M114" s="162">
        <f>G114*(1+L114/100)</f>
        <v>0</v>
      </c>
      <c r="N114" s="162">
        <v>0</v>
      </c>
      <c r="O114" s="162">
        <f>ROUND(E114*N114,2)</f>
        <v>0</v>
      </c>
      <c r="P114" s="162">
        <v>0</v>
      </c>
      <c r="Q114" s="162">
        <f>ROUND(E114*P114,2)</f>
        <v>0</v>
      </c>
      <c r="R114" s="162" t="s">
        <v>790</v>
      </c>
      <c r="S114" s="162" t="s">
        <v>296</v>
      </c>
      <c r="T114" s="162" t="s">
        <v>296</v>
      </c>
      <c r="U114" s="162">
        <v>0</v>
      </c>
      <c r="V114" s="162">
        <f>ROUND(E114*U114,2)</f>
        <v>0</v>
      </c>
      <c r="W114" s="162"/>
      <c r="X114" s="152"/>
      <c r="Y114" s="152"/>
      <c r="Z114" s="152"/>
      <c r="AA114" s="152"/>
      <c r="AB114" s="152"/>
      <c r="AC114" s="152"/>
      <c r="AD114" s="152"/>
      <c r="AE114" s="152"/>
      <c r="AF114" s="152"/>
      <c r="AG114" s="152" t="s">
        <v>786</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6" t="s">
        <v>807</v>
      </c>
      <c r="D115" s="277"/>
      <c r="E115" s="277"/>
      <c r="F115" s="277"/>
      <c r="G115" s="277"/>
      <c r="H115" s="162"/>
      <c r="I115" s="162"/>
      <c r="J115" s="162"/>
      <c r="K115" s="162"/>
      <c r="L115" s="162"/>
      <c r="M115" s="162"/>
      <c r="N115" s="162"/>
      <c r="O115" s="162"/>
      <c r="P115" s="162"/>
      <c r="Q115" s="162"/>
      <c r="R115" s="162"/>
      <c r="S115" s="162"/>
      <c r="T115" s="162"/>
      <c r="U115" s="162"/>
      <c r="V115" s="162"/>
      <c r="W115" s="162"/>
      <c r="X115" s="152"/>
      <c r="Y115" s="152"/>
      <c r="Z115" s="152"/>
      <c r="AA115" s="152"/>
      <c r="AB115" s="152"/>
      <c r="AC115" s="152"/>
      <c r="AD115" s="152"/>
      <c r="AE115" s="152"/>
      <c r="AF115" s="152"/>
      <c r="AG115" s="152" t="s">
        <v>678</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x14ac:dyDescent="0.2">
      <c r="A116" s="165" t="s">
        <v>291</v>
      </c>
      <c r="B116" s="166" t="s">
        <v>248</v>
      </c>
      <c r="C116" s="186" t="s">
        <v>249</v>
      </c>
      <c r="D116" s="167"/>
      <c r="E116" s="168"/>
      <c r="F116" s="169"/>
      <c r="G116" s="169">
        <f>SUMIF(AG117:AG131,"&lt;&gt;NOR",G117:G131)</f>
        <v>0</v>
      </c>
      <c r="H116" s="169"/>
      <c r="I116" s="169">
        <f>SUM(I117:I131)</f>
        <v>0</v>
      </c>
      <c r="J116" s="169"/>
      <c r="K116" s="169">
        <f>SUM(K117:K131)</f>
        <v>0</v>
      </c>
      <c r="L116" s="169"/>
      <c r="M116" s="169">
        <f>SUM(M117:M131)</f>
        <v>0</v>
      </c>
      <c r="N116" s="169"/>
      <c r="O116" s="169">
        <f>SUM(O117:O131)</f>
        <v>7.0000000000000007E-2</v>
      </c>
      <c r="P116" s="169"/>
      <c r="Q116" s="169">
        <f>SUM(Q117:Q131)</f>
        <v>0</v>
      </c>
      <c r="R116" s="169"/>
      <c r="S116" s="169"/>
      <c r="T116" s="170"/>
      <c r="U116" s="164"/>
      <c r="V116" s="164">
        <f>SUM(V117:V131)</f>
        <v>14.73</v>
      </c>
      <c r="W116" s="164"/>
      <c r="AG116" t="s">
        <v>292</v>
      </c>
    </row>
    <row r="117" spans="1:60" ht="22.5" outlineLevel="1" x14ac:dyDescent="0.2">
      <c r="A117" s="171">
        <v>24</v>
      </c>
      <c r="B117" s="172" t="s">
        <v>814</v>
      </c>
      <c r="C117" s="188" t="s">
        <v>815</v>
      </c>
      <c r="D117" s="173" t="s">
        <v>404</v>
      </c>
      <c r="E117" s="174">
        <v>15.183620000000001</v>
      </c>
      <c r="F117" s="175"/>
      <c r="G117" s="176">
        <f>ROUND(E117*F117,2)</f>
        <v>0</v>
      </c>
      <c r="H117" s="175"/>
      <c r="I117" s="176">
        <f>ROUND(E117*H117,2)</f>
        <v>0</v>
      </c>
      <c r="J117" s="175"/>
      <c r="K117" s="176">
        <f>ROUND(E117*J117,2)</f>
        <v>0</v>
      </c>
      <c r="L117" s="176">
        <v>15</v>
      </c>
      <c r="M117" s="176">
        <f>G117*(1+L117/100)</f>
        <v>0</v>
      </c>
      <c r="N117" s="176">
        <v>4.8300000000000001E-3</v>
      </c>
      <c r="O117" s="176">
        <f>ROUND(E117*N117,2)</f>
        <v>7.0000000000000007E-2</v>
      </c>
      <c r="P117" s="176">
        <v>0</v>
      </c>
      <c r="Q117" s="176">
        <f>ROUND(E117*P117,2)</f>
        <v>0</v>
      </c>
      <c r="R117" s="176" t="s">
        <v>816</v>
      </c>
      <c r="S117" s="176" t="s">
        <v>296</v>
      </c>
      <c r="T117" s="177" t="s">
        <v>296</v>
      </c>
      <c r="U117" s="162">
        <v>0.97000000000000008</v>
      </c>
      <c r="V117" s="162">
        <f>ROUND(E117*U117,2)</f>
        <v>14.73</v>
      </c>
      <c r="W117" s="162"/>
      <c r="X117" s="152"/>
      <c r="Y117" s="152"/>
      <c r="Z117" s="152"/>
      <c r="AA117" s="152"/>
      <c r="AB117" s="152"/>
      <c r="AC117" s="152"/>
      <c r="AD117" s="152"/>
      <c r="AE117" s="152"/>
      <c r="AF117" s="152"/>
      <c r="AG117" s="152" t="s">
        <v>324</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33.75" outlineLevel="1" x14ac:dyDescent="0.2">
      <c r="A118" s="159"/>
      <c r="B118" s="160"/>
      <c r="C118" s="272" t="s">
        <v>817</v>
      </c>
      <c r="D118" s="273"/>
      <c r="E118" s="273"/>
      <c r="F118" s="273"/>
      <c r="G118" s="273"/>
      <c r="H118" s="162"/>
      <c r="I118" s="162"/>
      <c r="J118" s="162"/>
      <c r="K118" s="162"/>
      <c r="L118" s="162"/>
      <c r="M118" s="162"/>
      <c r="N118" s="162"/>
      <c r="O118" s="162"/>
      <c r="P118" s="162"/>
      <c r="Q118" s="162"/>
      <c r="R118" s="162"/>
      <c r="S118" s="162"/>
      <c r="T118" s="162"/>
      <c r="U118" s="162"/>
      <c r="V118" s="162"/>
      <c r="W118" s="162"/>
      <c r="X118" s="152"/>
      <c r="Y118" s="152"/>
      <c r="Z118" s="152"/>
      <c r="AA118" s="152"/>
      <c r="AB118" s="152"/>
      <c r="AC118" s="152"/>
      <c r="AD118" s="152"/>
      <c r="AE118" s="152"/>
      <c r="AF118" s="152"/>
      <c r="AG118" s="152" t="s">
        <v>329</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95" t="str">
        <f>C118</f>
        <v>V celé ploše bude použita keramická protiskluzná dlažba (součinitel smykového tření µ ? 0,5; R10); Budou použity ukončovací a rohové lišty AL. Kouty a rohy budou opatřeny těsnícím provazcem a silikonovým tmelem. Spáry budu opatřeny spárovačkou s odstínem, který bude odsouhlasen s investorem.</v>
      </c>
      <c r="BB118" s="152"/>
      <c r="BC118" s="152"/>
      <c r="BD118" s="152"/>
      <c r="BE118" s="152"/>
      <c r="BF118" s="152"/>
      <c r="BG118" s="152"/>
      <c r="BH118" s="152"/>
    </row>
    <row r="119" spans="1:60" outlineLevel="1" x14ac:dyDescent="0.2">
      <c r="A119" s="159"/>
      <c r="B119" s="160"/>
      <c r="C119" s="204" t="s">
        <v>1153</v>
      </c>
      <c r="D119" s="197"/>
      <c r="E119" s="198">
        <v>1.2611300000000001</v>
      </c>
      <c r="F119" s="162"/>
      <c r="G119" s="162"/>
      <c r="H119" s="162"/>
      <c r="I119" s="162"/>
      <c r="J119" s="162"/>
      <c r="K119" s="162"/>
      <c r="L119" s="162"/>
      <c r="M119" s="162"/>
      <c r="N119" s="162"/>
      <c r="O119" s="162"/>
      <c r="P119" s="162"/>
      <c r="Q119" s="162"/>
      <c r="R119" s="162"/>
      <c r="S119" s="162"/>
      <c r="T119" s="162"/>
      <c r="U119" s="162"/>
      <c r="V119" s="162"/>
      <c r="W119" s="162"/>
      <c r="X119" s="152"/>
      <c r="Y119" s="152"/>
      <c r="Z119" s="152"/>
      <c r="AA119" s="152"/>
      <c r="AB119" s="152"/>
      <c r="AC119" s="152"/>
      <c r="AD119" s="152"/>
      <c r="AE119" s="152"/>
      <c r="AF119" s="152"/>
      <c r="AG119" s="152" t="s">
        <v>680</v>
      </c>
      <c r="AH119" s="152">
        <v>0</v>
      </c>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04" t="s">
        <v>1154</v>
      </c>
      <c r="D120" s="197"/>
      <c r="E120" s="198">
        <v>0.9900000000000001</v>
      </c>
      <c r="F120" s="162"/>
      <c r="G120" s="162"/>
      <c r="H120" s="162"/>
      <c r="I120" s="162"/>
      <c r="J120" s="162"/>
      <c r="K120" s="162"/>
      <c r="L120" s="162"/>
      <c r="M120" s="162"/>
      <c r="N120" s="162"/>
      <c r="O120" s="162"/>
      <c r="P120" s="162"/>
      <c r="Q120" s="162"/>
      <c r="R120" s="162"/>
      <c r="S120" s="162"/>
      <c r="T120" s="162"/>
      <c r="U120" s="162"/>
      <c r="V120" s="162"/>
      <c r="W120" s="162"/>
      <c r="X120" s="152"/>
      <c r="Y120" s="152"/>
      <c r="Z120" s="152"/>
      <c r="AA120" s="152"/>
      <c r="AB120" s="152"/>
      <c r="AC120" s="152"/>
      <c r="AD120" s="152"/>
      <c r="AE120" s="152"/>
      <c r="AF120" s="152"/>
      <c r="AG120" s="152" t="s">
        <v>680</v>
      </c>
      <c r="AH120" s="152">
        <v>0</v>
      </c>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04" t="s">
        <v>1155</v>
      </c>
      <c r="D121" s="197"/>
      <c r="E121" s="198">
        <v>1.0575000000000001</v>
      </c>
      <c r="F121" s="162"/>
      <c r="G121" s="162"/>
      <c r="H121" s="162"/>
      <c r="I121" s="162"/>
      <c r="J121" s="162"/>
      <c r="K121" s="162"/>
      <c r="L121" s="162"/>
      <c r="M121" s="162"/>
      <c r="N121" s="162"/>
      <c r="O121" s="162"/>
      <c r="P121" s="162"/>
      <c r="Q121" s="162"/>
      <c r="R121" s="162"/>
      <c r="S121" s="162"/>
      <c r="T121" s="162"/>
      <c r="U121" s="162"/>
      <c r="V121" s="162"/>
      <c r="W121" s="162"/>
      <c r="X121" s="152"/>
      <c r="Y121" s="152"/>
      <c r="Z121" s="152"/>
      <c r="AA121" s="152"/>
      <c r="AB121" s="152"/>
      <c r="AC121" s="152"/>
      <c r="AD121" s="152"/>
      <c r="AE121" s="152"/>
      <c r="AF121" s="152"/>
      <c r="AG121" s="152" t="s">
        <v>680</v>
      </c>
      <c r="AH121" s="152">
        <v>0</v>
      </c>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04" t="s">
        <v>1156</v>
      </c>
      <c r="D122" s="197"/>
      <c r="E122" s="198">
        <v>0.94000000000000006</v>
      </c>
      <c r="F122" s="162"/>
      <c r="G122" s="162"/>
      <c r="H122" s="162"/>
      <c r="I122" s="162"/>
      <c r="J122" s="162"/>
      <c r="K122" s="162"/>
      <c r="L122" s="162"/>
      <c r="M122" s="162"/>
      <c r="N122" s="162"/>
      <c r="O122" s="162"/>
      <c r="P122" s="162"/>
      <c r="Q122" s="162"/>
      <c r="R122" s="162"/>
      <c r="S122" s="162"/>
      <c r="T122" s="162"/>
      <c r="U122" s="162"/>
      <c r="V122" s="162"/>
      <c r="W122" s="162"/>
      <c r="X122" s="152"/>
      <c r="Y122" s="152"/>
      <c r="Z122" s="152"/>
      <c r="AA122" s="152"/>
      <c r="AB122" s="152"/>
      <c r="AC122" s="152"/>
      <c r="AD122" s="152"/>
      <c r="AE122" s="152"/>
      <c r="AF122" s="152"/>
      <c r="AG122" s="152" t="s">
        <v>680</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04" t="s">
        <v>1157</v>
      </c>
      <c r="D123" s="197"/>
      <c r="E123" s="198">
        <v>3.2800000000000002</v>
      </c>
      <c r="F123" s="162"/>
      <c r="G123" s="162"/>
      <c r="H123" s="162"/>
      <c r="I123" s="162"/>
      <c r="J123" s="162"/>
      <c r="K123" s="162"/>
      <c r="L123" s="162"/>
      <c r="M123" s="162"/>
      <c r="N123" s="162"/>
      <c r="O123" s="162"/>
      <c r="P123" s="162"/>
      <c r="Q123" s="162"/>
      <c r="R123" s="162"/>
      <c r="S123" s="162"/>
      <c r="T123" s="162"/>
      <c r="U123" s="162"/>
      <c r="V123" s="162"/>
      <c r="W123" s="162"/>
      <c r="X123" s="152"/>
      <c r="Y123" s="152"/>
      <c r="Z123" s="152"/>
      <c r="AA123" s="152"/>
      <c r="AB123" s="152"/>
      <c r="AC123" s="152"/>
      <c r="AD123" s="152"/>
      <c r="AE123" s="152"/>
      <c r="AF123" s="152"/>
      <c r="AG123" s="152" t="s">
        <v>680</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04" t="s">
        <v>1158</v>
      </c>
      <c r="D124" s="197"/>
      <c r="E124" s="198">
        <v>4.9750000000000005</v>
      </c>
      <c r="F124" s="162"/>
      <c r="G124" s="162"/>
      <c r="H124" s="162"/>
      <c r="I124" s="162"/>
      <c r="J124" s="162"/>
      <c r="K124" s="162"/>
      <c r="L124" s="162"/>
      <c r="M124" s="162"/>
      <c r="N124" s="162"/>
      <c r="O124" s="162"/>
      <c r="P124" s="162"/>
      <c r="Q124" s="162"/>
      <c r="R124" s="162"/>
      <c r="S124" s="162"/>
      <c r="T124" s="162"/>
      <c r="U124" s="162"/>
      <c r="V124" s="162"/>
      <c r="W124" s="162"/>
      <c r="X124" s="152"/>
      <c r="Y124" s="152"/>
      <c r="Z124" s="152"/>
      <c r="AA124" s="152"/>
      <c r="AB124" s="152"/>
      <c r="AC124" s="152"/>
      <c r="AD124" s="152"/>
      <c r="AE124" s="152"/>
      <c r="AF124" s="152"/>
      <c r="AG124" s="152" t="s">
        <v>680</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04" t="s">
        <v>1159</v>
      </c>
      <c r="D125" s="197"/>
      <c r="E125" s="198">
        <v>1.36</v>
      </c>
      <c r="F125" s="162"/>
      <c r="G125" s="162"/>
      <c r="H125" s="162"/>
      <c r="I125" s="162"/>
      <c r="J125" s="162"/>
      <c r="K125" s="162"/>
      <c r="L125" s="162"/>
      <c r="M125" s="162"/>
      <c r="N125" s="162"/>
      <c r="O125" s="162"/>
      <c r="P125" s="162"/>
      <c r="Q125" s="162"/>
      <c r="R125" s="162"/>
      <c r="S125" s="162"/>
      <c r="T125" s="162"/>
      <c r="U125" s="162"/>
      <c r="V125" s="162"/>
      <c r="W125" s="162"/>
      <c r="X125" s="152"/>
      <c r="Y125" s="152"/>
      <c r="Z125" s="152"/>
      <c r="AA125" s="152"/>
      <c r="AB125" s="152"/>
      <c r="AC125" s="152"/>
      <c r="AD125" s="152"/>
      <c r="AE125" s="152"/>
      <c r="AF125" s="152"/>
      <c r="AG125" s="152" t="s">
        <v>680</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04" t="s">
        <v>1160</v>
      </c>
      <c r="D126" s="197"/>
      <c r="E126" s="198">
        <v>1.32</v>
      </c>
      <c r="F126" s="162"/>
      <c r="G126" s="162"/>
      <c r="H126" s="162"/>
      <c r="I126" s="162"/>
      <c r="J126" s="162"/>
      <c r="K126" s="162"/>
      <c r="L126" s="162"/>
      <c r="M126" s="162"/>
      <c r="N126" s="162"/>
      <c r="O126" s="162"/>
      <c r="P126" s="162"/>
      <c r="Q126" s="162"/>
      <c r="R126" s="162"/>
      <c r="S126" s="162"/>
      <c r="T126" s="162"/>
      <c r="U126" s="162"/>
      <c r="V126" s="162"/>
      <c r="W126" s="162"/>
      <c r="X126" s="152"/>
      <c r="Y126" s="152"/>
      <c r="Z126" s="152"/>
      <c r="AA126" s="152"/>
      <c r="AB126" s="152"/>
      <c r="AC126" s="152"/>
      <c r="AD126" s="152"/>
      <c r="AE126" s="152"/>
      <c r="AF126" s="152"/>
      <c r="AG126" s="152" t="s">
        <v>680</v>
      </c>
      <c r="AH126" s="152">
        <v>0</v>
      </c>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1">
        <v>25</v>
      </c>
      <c r="B127" s="172" t="s">
        <v>818</v>
      </c>
      <c r="C127" s="188" t="s">
        <v>819</v>
      </c>
      <c r="D127" s="173" t="s">
        <v>404</v>
      </c>
      <c r="E127" s="174">
        <v>16.698</v>
      </c>
      <c r="F127" s="175"/>
      <c r="G127" s="176">
        <f>ROUND(E127*F127,2)</f>
        <v>0</v>
      </c>
      <c r="H127" s="175"/>
      <c r="I127" s="176">
        <f>ROUND(E127*H127,2)</f>
        <v>0</v>
      </c>
      <c r="J127" s="175"/>
      <c r="K127" s="176">
        <f>ROUND(E127*J127,2)</f>
        <v>0</v>
      </c>
      <c r="L127" s="176">
        <v>15</v>
      </c>
      <c r="M127" s="176">
        <f>G127*(1+L127/100)</f>
        <v>0</v>
      </c>
      <c r="N127" s="176">
        <v>0</v>
      </c>
      <c r="O127" s="176">
        <f>ROUND(E127*N127,2)</f>
        <v>0</v>
      </c>
      <c r="P127" s="176">
        <v>0</v>
      </c>
      <c r="Q127" s="176">
        <f>ROUND(E127*P127,2)</f>
        <v>0</v>
      </c>
      <c r="R127" s="176"/>
      <c r="S127" s="176" t="s">
        <v>311</v>
      </c>
      <c r="T127" s="177" t="s">
        <v>297</v>
      </c>
      <c r="U127" s="162">
        <v>0</v>
      </c>
      <c r="V127" s="162">
        <f>ROUND(E127*U127,2)</f>
        <v>0</v>
      </c>
      <c r="W127" s="162"/>
      <c r="X127" s="152"/>
      <c r="Y127" s="152"/>
      <c r="Z127" s="152"/>
      <c r="AA127" s="152"/>
      <c r="AB127" s="152"/>
      <c r="AC127" s="152"/>
      <c r="AD127" s="152"/>
      <c r="AE127" s="152"/>
      <c r="AF127" s="152"/>
      <c r="AG127" s="152" t="s">
        <v>664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272" t="s">
        <v>820</v>
      </c>
      <c r="D128" s="273"/>
      <c r="E128" s="273"/>
      <c r="F128" s="273"/>
      <c r="G128" s="273"/>
      <c r="H128" s="162"/>
      <c r="I128" s="162"/>
      <c r="J128" s="162"/>
      <c r="K128" s="162"/>
      <c r="L128" s="162"/>
      <c r="M128" s="162"/>
      <c r="N128" s="162"/>
      <c r="O128" s="162"/>
      <c r="P128" s="162"/>
      <c r="Q128" s="162"/>
      <c r="R128" s="162"/>
      <c r="S128" s="162"/>
      <c r="T128" s="162"/>
      <c r="U128" s="162"/>
      <c r="V128" s="162"/>
      <c r="W128" s="162"/>
      <c r="X128" s="152"/>
      <c r="Y128" s="152"/>
      <c r="Z128" s="152"/>
      <c r="AA128" s="152"/>
      <c r="AB128" s="152"/>
      <c r="AC128" s="152"/>
      <c r="AD128" s="152"/>
      <c r="AE128" s="152"/>
      <c r="AF128" s="152"/>
      <c r="AG128" s="152" t="s">
        <v>329</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204" t="s">
        <v>1186</v>
      </c>
      <c r="D129" s="197"/>
      <c r="E129" s="198">
        <v>16.698</v>
      </c>
      <c r="F129" s="162"/>
      <c r="G129" s="162"/>
      <c r="H129" s="162"/>
      <c r="I129" s="162"/>
      <c r="J129" s="162"/>
      <c r="K129" s="162"/>
      <c r="L129" s="162"/>
      <c r="M129" s="162"/>
      <c r="N129" s="162"/>
      <c r="O129" s="162"/>
      <c r="P129" s="162"/>
      <c r="Q129" s="162"/>
      <c r="R129" s="162"/>
      <c r="S129" s="162"/>
      <c r="T129" s="162"/>
      <c r="U129" s="162"/>
      <c r="V129" s="162"/>
      <c r="W129" s="162"/>
      <c r="X129" s="152"/>
      <c r="Y129" s="152"/>
      <c r="Z129" s="152"/>
      <c r="AA129" s="152"/>
      <c r="AB129" s="152"/>
      <c r="AC129" s="152"/>
      <c r="AD129" s="152"/>
      <c r="AE129" s="152"/>
      <c r="AF129" s="152"/>
      <c r="AG129" s="152" t="s">
        <v>680</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v>26</v>
      </c>
      <c r="B130" s="160" t="s">
        <v>824</v>
      </c>
      <c r="C130" s="208" t="s">
        <v>825</v>
      </c>
      <c r="D130" s="161" t="s">
        <v>0</v>
      </c>
      <c r="E130" s="203"/>
      <c r="F130" s="163"/>
      <c r="G130" s="162">
        <f>ROUND(E130*F130,2)</f>
        <v>0</v>
      </c>
      <c r="H130" s="163"/>
      <c r="I130" s="162">
        <f>ROUND(E130*H130,2)</f>
        <v>0</v>
      </c>
      <c r="J130" s="163"/>
      <c r="K130" s="162">
        <f>ROUND(E130*J130,2)</f>
        <v>0</v>
      </c>
      <c r="L130" s="162">
        <v>15</v>
      </c>
      <c r="M130" s="162">
        <f>G130*(1+L130/100)</f>
        <v>0</v>
      </c>
      <c r="N130" s="162">
        <v>0</v>
      </c>
      <c r="O130" s="162">
        <f>ROUND(E130*N130,2)</f>
        <v>0</v>
      </c>
      <c r="P130" s="162">
        <v>0</v>
      </c>
      <c r="Q130" s="162">
        <f>ROUND(E130*P130,2)</f>
        <v>0</v>
      </c>
      <c r="R130" s="162" t="s">
        <v>816</v>
      </c>
      <c r="S130" s="162" t="s">
        <v>296</v>
      </c>
      <c r="T130" s="162" t="s">
        <v>296</v>
      </c>
      <c r="U130" s="162">
        <v>0</v>
      </c>
      <c r="V130" s="162">
        <f>ROUND(E130*U130,2)</f>
        <v>0</v>
      </c>
      <c r="W130" s="162"/>
      <c r="X130" s="152"/>
      <c r="Y130" s="152"/>
      <c r="Z130" s="152"/>
      <c r="AA130" s="152"/>
      <c r="AB130" s="152"/>
      <c r="AC130" s="152"/>
      <c r="AD130" s="152"/>
      <c r="AE130" s="152"/>
      <c r="AF130" s="152"/>
      <c r="AG130" s="152" t="s">
        <v>786</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76" t="s">
        <v>813</v>
      </c>
      <c r="D131" s="277"/>
      <c r="E131" s="277"/>
      <c r="F131" s="277"/>
      <c r="G131" s="277"/>
      <c r="H131" s="162"/>
      <c r="I131" s="162"/>
      <c r="J131" s="162"/>
      <c r="K131" s="162"/>
      <c r="L131" s="162"/>
      <c r="M131" s="162"/>
      <c r="N131" s="162"/>
      <c r="O131" s="162"/>
      <c r="P131" s="162"/>
      <c r="Q131" s="162"/>
      <c r="R131" s="162"/>
      <c r="S131" s="162"/>
      <c r="T131" s="162"/>
      <c r="U131" s="162"/>
      <c r="V131" s="162"/>
      <c r="W131" s="162"/>
      <c r="X131" s="152"/>
      <c r="Y131" s="152"/>
      <c r="Z131" s="152"/>
      <c r="AA131" s="152"/>
      <c r="AB131" s="152"/>
      <c r="AC131" s="152"/>
      <c r="AD131" s="152"/>
      <c r="AE131" s="152"/>
      <c r="AF131" s="152"/>
      <c r="AG131" s="152" t="s">
        <v>678</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165" t="s">
        <v>291</v>
      </c>
      <c r="B132" s="166" t="s">
        <v>252</v>
      </c>
      <c r="C132" s="186" t="s">
        <v>253</v>
      </c>
      <c r="D132" s="167"/>
      <c r="E132" s="168"/>
      <c r="F132" s="169"/>
      <c r="G132" s="169">
        <f>SUMIF(AG133:AG149,"&lt;&gt;NOR",G133:G149)</f>
        <v>0</v>
      </c>
      <c r="H132" s="169"/>
      <c r="I132" s="169">
        <f>SUM(I133:I149)</f>
        <v>0</v>
      </c>
      <c r="J132" s="169"/>
      <c r="K132" s="169">
        <f>SUM(K133:K149)</f>
        <v>0</v>
      </c>
      <c r="L132" s="169"/>
      <c r="M132" s="169">
        <f>SUM(M133:M149)</f>
        <v>0</v>
      </c>
      <c r="N132" s="169"/>
      <c r="O132" s="169">
        <f>SUM(O133:O149)</f>
        <v>0.22</v>
      </c>
      <c r="P132" s="169"/>
      <c r="Q132" s="169">
        <f>SUM(Q133:Q149)</f>
        <v>0</v>
      </c>
      <c r="R132" s="169"/>
      <c r="S132" s="169"/>
      <c r="T132" s="170"/>
      <c r="U132" s="164"/>
      <c r="V132" s="164">
        <f>SUM(V133:V149)</f>
        <v>47.31</v>
      </c>
      <c r="W132" s="164"/>
      <c r="AG132" t="s">
        <v>292</v>
      </c>
    </row>
    <row r="133" spans="1:60" ht="22.5" outlineLevel="1" x14ac:dyDescent="0.2">
      <c r="A133" s="171">
        <v>27</v>
      </c>
      <c r="B133" s="172" t="s">
        <v>829</v>
      </c>
      <c r="C133" s="188" t="s">
        <v>830</v>
      </c>
      <c r="D133" s="173" t="s">
        <v>404</v>
      </c>
      <c r="E133" s="174">
        <v>44.022000000000006</v>
      </c>
      <c r="F133" s="175"/>
      <c r="G133" s="176">
        <f>ROUND(E133*F133,2)</f>
        <v>0</v>
      </c>
      <c r="H133" s="175"/>
      <c r="I133" s="176">
        <f>ROUND(E133*H133,2)</f>
        <v>0</v>
      </c>
      <c r="J133" s="175"/>
      <c r="K133" s="176">
        <f>ROUND(E133*J133,2)</f>
        <v>0</v>
      </c>
      <c r="L133" s="176">
        <v>15</v>
      </c>
      <c r="M133" s="176">
        <f>G133*(1+L133/100)</f>
        <v>0</v>
      </c>
      <c r="N133" s="176">
        <v>5.0300000000000006E-3</v>
      </c>
      <c r="O133" s="176">
        <f>ROUND(E133*N133,2)</f>
        <v>0.22</v>
      </c>
      <c r="P133" s="176">
        <v>0</v>
      </c>
      <c r="Q133" s="176">
        <f>ROUND(E133*P133,2)</f>
        <v>0</v>
      </c>
      <c r="R133" s="176" t="s">
        <v>816</v>
      </c>
      <c r="S133" s="176" t="s">
        <v>296</v>
      </c>
      <c r="T133" s="177" t="s">
        <v>296</v>
      </c>
      <c r="U133" s="162">
        <v>1.0746000000000002</v>
      </c>
      <c r="V133" s="162">
        <f>ROUND(E133*U133,2)</f>
        <v>47.31</v>
      </c>
      <c r="W133" s="162"/>
      <c r="X133" s="152"/>
      <c r="Y133" s="152"/>
      <c r="Z133" s="152"/>
      <c r="AA133" s="152"/>
      <c r="AB133" s="152"/>
      <c r="AC133" s="152"/>
      <c r="AD133" s="152"/>
      <c r="AE133" s="152"/>
      <c r="AF133" s="152"/>
      <c r="AG133" s="152" t="s">
        <v>324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ht="33.75" outlineLevel="1" x14ac:dyDescent="0.2">
      <c r="A134" s="159"/>
      <c r="B134" s="160"/>
      <c r="C134" s="272" t="s">
        <v>1187</v>
      </c>
      <c r="D134" s="273"/>
      <c r="E134" s="273"/>
      <c r="F134" s="273"/>
      <c r="G134" s="273"/>
      <c r="H134" s="162"/>
      <c r="I134" s="162"/>
      <c r="J134" s="162"/>
      <c r="K134" s="162"/>
      <c r="L134" s="162"/>
      <c r="M134" s="162"/>
      <c r="N134" s="162"/>
      <c r="O134" s="162"/>
      <c r="P134" s="162"/>
      <c r="Q134" s="162"/>
      <c r="R134" s="162"/>
      <c r="S134" s="162"/>
      <c r="T134" s="162"/>
      <c r="U134" s="162"/>
      <c r="V134" s="162"/>
      <c r="W134" s="162"/>
      <c r="X134" s="152"/>
      <c r="Y134" s="152"/>
      <c r="Z134" s="152"/>
      <c r="AA134" s="152"/>
      <c r="AB134" s="152"/>
      <c r="AC134" s="152"/>
      <c r="AD134" s="152"/>
      <c r="AE134" s="152"/>
      <c r="AF134" s="152"/>
      <c r="AG134" s="152" t="s">
        <v>329</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95" t="str">
        <f>C134</f>
        <v>Stávající stěny budou opatřeny keramickým obkladem včetně horizontální ploch těchto stěn. Výška obkladu bude standardně 1200 mm. Budou použity ukončovací a rohové lišty AL. Výšky obkladů jsou popsány ve výkresech. Kouty a rohy budou opatřeny těsnícím provazcem a silikonovým tmelem. Spáry budu opatřeny spárovačkou s odstínem, který bude odsouhlasen s investorem.</v>
      </c>
      <c r="BB134" s="152"/>
      <c r="BC134" s="152"/>
      <c r="BD134" s="152"/>
      <c r="BE134" s="152"/>
      <c r="BF134" s="152"/>
      <c r="BG134" s="152"/>
      <c r="BH134" s="152"/>
    </row>
    <row r="135" spans="1:60" outlineLevel="1" x14ac:dyDescent="0.2">
      <c r="A135" s="159"/>
      <c r="B135" s="160"/>
      <c r="C135" s="204" t="s">
        <v>1163</v>
      </c>
      <c r="D135" s="197"/>
      <c r="E135" s="198">
        <v>6.99</v>
      </c>
      <c r="F135" s="162"/>
      <c r="G135" s="162"/>
      <c r="H135" s="162"/>
      <c r="I135" s="162"/>
      <c r="J135" s="162"/>
      <c r="K135" s="162"/>
      <c r="L135" s="162"/>
      <c r="M135" s="162"/>
      <c r="N135" s="162"/>
      <c r="O135" s="162"/>
      <c r="P135" s="162"/>
      <c r="Q135" s="162"/>
      <c r="R135" s="162"/>
      <c r="S135" s="162"/>
      <c r="T135" s="162"/>
      <c r="U135" s="162"/>
      <c r="V135" s="162"/>
      <c r="W135" s="162"/>
      <c r="X135" s="152"/>
      <c r="Y135" s="152"/>
      <c r="Z135" s="152"/>
      <c r="AA135" s="152"/>
      <c r="AB135" s="152"/>
      <c r="AC135" s="152"/>
      <c r="AD135" s="152"/>
      <c r="AE135" s="152"/>
      <c r="AF135" s="152"/>
      <c r="AG135" s="152" t="s">
        <v>680</v>
      </c>
      <c r="AH135" s="152">
        <v>0</v>
      </c>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204" t="s">
        <v>1164</v>
      </c>
      <c r="D136" s="197"/>
      <c r="E136" s="198">
        <v>6</v>
      </c>
      <c r="F136" s="162"/>
      <c r="G136" s="162"/>
      <c r="H136" s="162"/>
      <c r="I136" s="162"/>
      <c r="J136" s="162"/>
      <c r="K136" s="162"/>
      <c r="L136" s="162"/>
      <c r="M136" s="162"/>
      <c r="N136" s="162"/>
      <c r="O136" s="162"/>
      <c r="P136" s="162"/>
      <c r="Q136" s="162"/>
      <c r="R136" s="162"/>
      <c r="S136" s="162"/>
      <c r="T136" s="162"/>
      <c r="U136" s="162"/>
      <c r="V136" s="162"/>
      <c r="W136" s="162"/>
      <c r="X136" s="152"/>
      <c r="Y136" s="152"/>
      <c r="Z136" s="152"/>
      <c r="AA136" s="152"/>
      <c r="AB136" s="152"/>
      <c r="AC136" s="152"/>
      <c r="AD136" s="152"/>
      <c r="AE136" s="152"/>
      <c r="AF136" s="152"/>
      <c r="AG136" s="152" t="s">
        <v>680</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204" t="s">
        <v>1165</v>
      </c>
      <c r="D137" s="197"/>
      <c r="E137" s="198">
        <v>6.2250000000000005</v>
      </c>
      <c r="F137" s="162"/>
      <c r="G137" s="162"/>
      <c r="H137" s="162"/>
      <c r="I137" s="162"/>
      <c r="J137" s="162"/>
      <c r="K137" s="162"/>
      <c r="L137" s="162"/>
      <c r="M137" s="162"/>
      <c r="N137" s="162"/>
      <c r="O137" s="162"/>
      <c r="P137" s="162"/>
      <c r="Q137" s="162"/>
      <c r="R137" s="162"/>
      <c r="S137" s="162"/>
      <c r="T137" s="162"/>
      <c r="U137" s="162"/>
      <c r="V137" s="162"/>
      <c r="W137" s="162"/>
      <c r="X137" s="152"/>
      <c r="Y137" s="152"/>
      <c r="Z137" s="152"/>
      <c r="AA137" s="152"/>
      <c r="AB137" s="152"/>
      <c r="AC137" s="152"/>
      <c r="AD137" s="152"/>
      <c r="AE137" s="152"/>
      <c r="AF137" s="152"/>
      <c r="AG137" s="152" t="s">
        <v>680</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204" t="s">
        <v>1166</v>
      </c>
      <c r="D138" s="197"/>
      <c r="E138" s="198">
        <v>5.9250000000000007</v>
      </c>
      <c r="F138" s="162"/>
      <c r="G138" s="162"/>
      <c r="H138" s="162"/>
      <c r="I138" s="162"/>
      <c r="J138" s="162"/>
      <c r="K138" s="162"/>
      <c r="L138" s="162"/>
      <c r="M138" s="162"/>
      <c r="N138" s="162"/>
      <c r="O138" s="162"/>
      <c r="P138" s="162"/>
      <c r="Q138" s="162"/>
      <c r="R138" s="162"/>
      <c r="S138" s="162"/>
      <c r="T138" s="162"/>
      <c r="U138" s="162"/>
      <c r="V138" s="162"/>
      <c r="W138" s="162"/>
      <c r="X138" s="152"/>
      <c r="Y138" s="152"/>
      <c r="Z138" s="152"/>
      <c r="AA138" s="152"/>
      <c r="AB138" s="152"/>
      <c r="AC138" s="152"/>
      <c r="AD138" s="152"/>
      <c r="AE138" s="152"/>
      <c r="AF138" s="152"/>
      <c r="AG138" s="152" t="s">
        <v>680</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204" t="s">
        <v>1167</v>
      </c>
      <c r="D139" s="197"/>
      <c r="E139" s="198">
        <v>-4.7279999999999998</v>
      </c>
      <c r="F139" s="162"/>
      <c r="G139" s="162"/>
      <c r="H139" s="162"/>
      <c r="I139" s="162"/>
      <c r="J139" s="162"/>
      <c r="K139" s="162"/>
      <c r="L139" s="162"/>
      <c r="M139" s="162"/>
      <c r="N139" s="162"/>
      <c r="O139" s="162"/>
      <c r="P139" s="162"/>
      <c r="Q139" s="162"/>
      <c r="R139" s="162"/>
      <c r="S139" s="162"/>
      <c r="T139" s="162"/>
      <c r="U139" s="162"/>
      <c r="V139" s="162"/>
      <c r="W139" s="162"/>
      <c r="X139" s="152"/>
      <c r="Y139" s="152"/>
      <c r="Z139" s="152"/>
      <c r="AA139" s="152"/>
      <c r="AB139" s="152"/>
      <c r="AC139" s="152"/>
      <c r="AD139" s="152"/>
      <c r="AE139" s="152"/>
      <c r="AF139" s="152"/>
      <c r="AG139" s="152" t="s">
        <v>680</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04" t="s">
        <v>1168</v>
      </c>
      <c r="D140" s="197"/>
      <c r="E140" s="198">
        <v>4.0950000000000006</v>
      </c>
      <c r="F140" s="162"/>
      <c r="G140" s="162"/>
      <c r="H140" s="162"/>
      <c r="I140" s="162"/>
      <c r="J140" s="162"/>
      <c r="K140" s="162"/>
      <c r="L140" s="162"/>
      <c r="M140" s="162"/>
      <c r="N140" s="162"/>
      <c r="O140" s="162"/>
      <c r="P140" s="162"/>
      <c r="Q140" s="162"/>
      <c r="R140" s="162"/>
      <c r="S140" s="162"/>
      <c r="T140" s="162"/>
      <c r="U140" s="162"/>
      <c r="V140" s="162"/>
      <c r="W140" s="162"/>
      <c r="X140" s="152"/>
      <c r="Y140" s="152"/>
      <c r="Z140" s="152"/>
      <c r="AA140" s="152"/>
      <c r="AB140" s="152"/>
      <c r="AC140" s="152"/>
      <c r="AD140" s="152"/>
      <c r="AE140" s="152"/>
      <c r="AF140" s="152"/>
      <c r="AG140" s="152" t="s">
        <v>680</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204" t="s">
        <v>1169</v>
      </c>
      <c r="D141" s="197"/>
      <c r="E141" s="198">
        <v>4.2</v>
      </c>
      <c r="F141" s="162"/>
      <c r="G141" s="162"/>
      <c r="H141" s="162"/>
      <c r="I141" s="162"/>
      <c r="J141" s="162"/>
      <c r="K141" s="162"/>
      <c r="L141" s="162"/>
      <c r="M141" s="162"/>
      <c r="N141" s="162"/>
      <c r="O141" s="162"/>
      <c r="P141" s="162"/>
      <c r="Q141" s="162"/>
      <c r="R141" s="162"/>
      <c r="S141" s="162"/>
      <c r="T141" s="162"/>
      <c r="U141" s="162"/>
      <c r="V141" s="162"/>
      <c r="W141" s="162"/>
      <c r="X141" s="152"/>
      <c r="Y141" s="152"/>
      <c r="Z141" s="152"/>
      <c r="AA141" s="152"/>
      <c r="AB141" s="152"/>
      <c r="AC141" s="152"/>
      <c r="AD141" s="152"/>
      <c r="AE141" s="152"/>
      <c r="AF141" s="152"/>
      <c r="AG141" s="152" t="s">
        <v>680</v>
      </c>
      <c r="AH141" s="152">
        <v>0</v>
      </c>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04" t="s">
        <v>1170</v>
      </c>
      <c r="D142" s="197"/>
      <c r="E142" s="198">
        <v>11.25</v>
      </c>
      <c r="F142" s="162"/>
      <c r="G142" s="162"/>
      <c r="H142" s="162"/>
      <c r="I142" s="162"/>
      <c r="J142" s="162"/>
      <c r="K142" s="162"/>
      <c r="L142" s="162"/>
      <c r="M142" s="162"/>
      <c r="N142" s="162"/>
      <c r="O142" s="162"/>
      <c r="P142" s="162"/>
      <c r="Q142" s="162"/>
      <c r="R142" s="162"/>
      <c r="S142" s="162"/>
      <c r="T142" s="162"/>
      <c r="U142" s="162"/>
      <c r="V142" s="162"/>
      <c r="W142" s="162"/>
      <c r="X142" s="152"/>
      <c r="Y142" s="152"/>
      <c r="Z142" s="152"/>
      <c r="AA142" s="152"/>
      <c r="AB142" s="152"/>
      <c r="AC142" s="152"/>
      <c r="AD142" s="152"/>
      <c r="AE142" s="152"/>
      <c r="AF142" s="152"/>
      <c r="AG142" s="152" t="s">
        <v>680</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04" t="s">
        <v>1171</v>
      </c>
      <c r="D143" s="197"/>
      <c r="E143" s="198">
        <v>3.5250000000000004</v>
      </c>
      <c r="F143" s="162"/>
      <c r="G143" s="162"/>
      <c r="H143" s="162"/>
      <c r="I143" s="162"/>
      <c r="J143" s="162"/>
      <c r="K143" s="162"/>
      <c r="L143" s="162"/>
      <c r="M143" s="162"/>
      <c r="N143" s="162"/>
      <c r="O143" s="162"/>
      <c r="P143" s="162"/>
      <c r="Q143" s="162"/>
      <c r="R143" s="162"/>
      <c r="S143" s="162"/>
      <c r="T143" s="162"/>
      <c r="U143" s="162"/>
      <c r="V143" s="162"/>
      <c r="W143" s="162"/>
      <c r="X143" s="152"/>
      <c r="Y143" s="152"/>
      <c r="Z143" s="152"/>
      <c r="AA143" s="152"/>
      <c r="AB143" s="152"/>
      <c r="AC143" s="152"/>
      <c r="AD143" s="152"/>
      <c r="AE143" s="152"/>
      <c r="AF143" s="152"/>
      <c r="AG143" s="152" t="s">
        <v>680</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04" t="s">
        <v>1172</v>
      </c>
      <c r="D144" s="197"/>
      <c r="E144" s="198">
        <v>-5.9099999999999993</v>
      </c>
      <c r="F144" s="162"/>
      <c r="G144" s="162"/>
      <c r="H144" s="162"/>
      <c r="I144" s="162"/>
      <c r="J144" s="162"/>
      <c r="K144" s="162"/>
      <c r="L144" s="162"/>
      <c r="M144" s="162"/>
      <c r="N144" s="162"/>
      <c r="O144" s="162"/>
      <c r="P144" s="162"/>
      <c r="Q144" s="162"/>
      <c r="R144" s="162"/>
      <c r="S144" s="162"/>
      <c r="T144" s="162"/>
      <c r="U144" s="162"/>
      <c r="V144" s="162"/>
      <c r="W144" s="162"/>
      <c r="X144" s="152"/>
      <c r="Y144" s="152"/>
      <c r="Z144" s="152"/>
      <c r="AA144" s="152"/>
      <c r="AB144" s="152"/>
      <c r="AC144" s="152"/>
      <c r="AD144" s="152"/>
      <c r="AE144" s="152"/>
      <c r="AF144" s="152"/>
      <c r="AG144" s="152" t="s">
        <v>680</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04" t="s">
        <v>1173</v>
      </c>
      <c r="D145" s="197"/>
      <c r="E145" s="198">
        <v>7.3500000000000005</v>
      </c>
      <c r="F145" s="162"/>
      <c r="G145" s="162"/>
      <c r="H145" s="162"/>
      <c r="I145" s="162"/>
      <c r="J145" s="162"/>
      <c r="K145" s="162"/>
      <c r="L145" s="162"/>
      <c r="M145" s="162"/>
      <c r="N145" s="162"/>
      <c r="O145" s="162"/>
      <c r="P145" s="162"/>
      <c r="Q145" s="162"/>
      <c r="R145" s="162"/>
      <c r="S145" s="162"/>
      <c r="T145" s="162"/>
      <c r="U145" s="162"/>
      <c r="V145" s="162"/>
      <c r="W145" s="162"/>
      <c r="X145" s="152"/>
      <c r="Y145" s="152"/>
      <c r="Z145" s="152"/>
      <c r="AA145" s="152"/>
      <c r="AB145" s="152"/>
      <c r="AC145" s="152"/>
      <c r="AD145" s="152"/>
      <c r="AE145" s="152"/>
      <c r="AF145" s="152"/>
      <c r="AG145" s="152" t="s">
        <v>680</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04" t="s">
        <v>1174</v>
      </c>
      <c r="D146" s="197"/>
      <c r="E146" s="198">
        <v>-0.89999999999999991</v>
      </c>
      <c r="F146" s="162"/>
      <c r="G146" s="162"/>
      <c r="H146" s="162"/>
      <c r="I146" s="162"/>
      <c r="J146" s="162"/>
      <c r="K146" s="162"/>
      <c r="L146" s="162"/>
      <c r="M146" s="162"/>
      <c r="N146" s="162"/>
      <c r="O146" s="162"/>
      <c r="P146" s="162"/>
      <c r="Q146" s="162"/>
      <c r="R146" s="162"/>
      <c r="S146" s="162"/>
      <c r="T146" s="162"/>
      <c r="U146" s="162"/>
      <c r="V146" s="162"/>
      <c r="W146" s="162"/>
      <c r="X146" s="152"/>
      <c r="Y146" s="152"/>
      <c r="Z146" s="152"/>
      <c r="AA146" s="152"/>
      <c r="AB146" s="152"/>
      <c r="AC146" s="152"/>
      <c r="AD146" s="152"/>
      <c r="AE146" s="152"/>
      <c r="AF146" s="152"/>
      <c r="AG146" s="152" t="s">
        <v>680</v>
      </c>
      <c r="AH146" s="152">
        <v>0</v>
      </c>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71">
        <v>28</v>
      </c>
      <c r="B147" s="172" t="s">
        <v>843</v>
      </c>
      <c r="C147" s="188" t="s">
        <v>844</v>
      </c>
      <c r="D147" s="173" t="s">
        <v>404</v>
      </c>
      <c r="E147" s="174">
        <v>48.422000000000004</v>
      </c>
      <c r="F147" s="175"/>
      <c r="G147" s="176">
        <f>ROUND(E147*F147,2)</f>
        <v>0</v>
      </c>
      <c r="H147" s="175"/>
      <c r="I147" s="176">
        <f>ROUND(E147*H147,2)</f>
        <v>0</v>
      </c>
      <c r="J147" s="175"/>
      <c r="K147" s="176">
        <f>ROUND(E147*J147,2)</f>
        <v>0</v>
      </c>
      <c r="L147" s="176">
        <v>15</v>
      </c>
      <c r="M147" s="176">
        <f>G147*(1+L147/100)</f>
        <v>0</v>
      </c>
      <c r="N147" s="176">
        <v>0</v>
      </c>
      <c r="O147" s="176">
        <f>ROUND(E147*N147,2)</f>
        <v>0</v>
      </c>
      <c r="P147" s="176">
        <v>0</v>
      </c>
      <c r="Q147" s="176">
        <f>ROUND(E147*P147,2)</f>
        <v>0</v>
      </c>
      <c r="R147" s="176"/>
      <c r="S147" s="176" t="s">
        <v>311</v>
      </c>
      <c r="T147" s="177" t="s">
        <v>297</v>
      </c>
      <c r="U147" s="162">
        <v>0</v>
      </c>
      <c r="V147" s="162">
        <f>ROUND(E147*U147,2)</f>
        <v>0</v>
      </c>
      <c r="W147" s="162"/>
      <c r="X147" s="152"/>
      <c r="Y147" s="152"/>
      <c r="Z147" s="152"/>
      <c r="AA147" s="152"/>
      <c r="AB147" s="152"/>
      <c r="AC147" s="152"/>
      <c r="AD147" s="152"/>
      <c r="AE147" s="152"/>
      <c r="AF147" s="152"/>
      <c r="AG147" s="152" t="s">
        <v>664</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04" t="s">
        <v>1188</v>
      </c>
      <c r="D148" s="197"/>
      <c r="E148" s="198">
        <v>48.422000000000004</v>
      </c>
      <c r="F148" s="162"/>
      <c r="G148" s="162"/>
      <c r="H148" s="162"/>
      <c r="I148" s="162"/>
      <c r="J148" s="162"/>
      <c r="K148" s="162"/>
      <c r="L148" s="162"/>
      <c r="M148" s="162"/>
      <c r="N148" s="162"/>
      <c r="O148" s="162"/>
      <c r="P148" s="162"/>
      <c r="Q148" s="162"/>
      <c r="R148" s="162"/>
      <c r="S148" s="162"/>
      <c r="T148" s="162"/>
      <c r="U148" s="162"/>
      <c r="V148" s="162"/>
      <c r="W148" s="162"/>
      <c r="X148" s="152"/>
      <c r="Y148" s="152"/>
      <c r="Z148" s="152"/>
      <c r="AA148" s="152"/>
      <c r="AB148" s="152"/>
      <c r="AC148" s="152"/>
      <c r="AD148" s="152"/>
      <c r="AE148" s="152"/>
      <c r="AF148" s="152"/>
      <c r="AG148" s="152" t="s">
        <v>680</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v>29</v>
      </c>
      <c r="B149" s="160" t="s">
        <v>846</v>
      </c>
      <c r="C149" s="208" t="s">
        <v>847</v>
      </c>
      <c r="D149" s="161" t="s">
        <v>0</v>
      </c>
      <c r="E149" s="203"/>
      <c r="F149" s="163"/>
      <c r="G149" s="162">
        <f>ROUND(E149*F149,2)</f>
        <v>0</v>
      </c>
      <c r="H149" s="163"/>
      <c r="I149" s="162">
        <f>ROUND(E149*H149,2)</f>
        <v>0</v>
      </c>
      <c r="J149" s="163"/>
      <c r="K149" s="162">
        <f>ROUND(E149*J149,2)</f>
        <v>0</v>
      </c>
      <c r="L149" s="162">
        <v>15</v>
      </c>
      <c r="M149" s="162">
        <f>G149*(1+L149/100)</f>
        <v>0</v>
      </c>
      <c r="N149" s="162">
        <v>0</v>
      </c>
      <c r="O149" s="162">
        <f>ROUND(E149*N149,2)</f>
        <v>0</v>
      </c>
      <c r="P149" s="162">
        <v>0</v>
      </c>
      <c r="Q149" s="162">
        <f>ROUND(E149*P149,2)</f>
        <v>0</v>
      </c>
      <c r="R149" s="162" t="s">
        <v>816</v>
      </c>
      <c r="S149" s="162" t="s">
        <v>296</v>
      </c>
      <c r="T149" s="162" t="s">
        <v>296</v>
      </c>
      <c r="U149" s="162">
        <v>0</v>
      </c>
      <c r="V149" s="162">
        <f>ROUND(E149*U149,2)</f>
        <v>0</v>
      </c>
      <c r="W149" s="162"/>
      <c r="X149" s="152"/>
      <c r="Y149" s="152"/>
      <c r="Z149" s="152"/>
      <c r="AA149" s="152"/>
      <c r="AB149" s="152"/>
      <c r="AC149" s="152"/>
      <c r="AD149" s="152"/>
      <c r="AE149" s="152"/>
      <c r="AF149" s="152"/>
      <c r="AG149" s="152" t="s">
        <v>786</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x14ac:dyDescent="0.2">
      <c r="A150" s="165" t="s">
        <v>291</v>
      </c>
      <c r="B150" s="166" t="s">
        <v>254</v>
      </c>
      <c r="C150" s="186" t="s">
        <v>255</v>
      </c>
      <c r="D150" s="167"/>
      <c r="E150" s="168"/>
      <c r="F150" s="169"/>
      <c r="G150" s="169">
        <f>SUMIF(AG151:AG162,"&lt;&gt;NOR",G151:G162)</f>
        <v>0</v>
      </c>
      <c r="H150" s="169"/>
      <c r="I150" s="169">
        <f>SUM(I151:I162)</f>
        <v>0</v>
      </c>
      <c r="J150" s="169"/>
      <c r="K150" s="169">
        <f>SUM(K151:K162)</f>
        <v>0</v>
      </c>
      <c r="L150" s="169"/>
      <c r="M150" s="169">
        <f>SUM(M151:M162)</f>
        <v>0</v>
      </c>
      <c r="N150" s="169"/>
      <c r="O150" s="169">
        <f>SUM(O151:O162)</f>
        <v>0.01</v>
      </c>
      <c r="P150" s="169"/>
      <c r="Q150" s="169">
        <f>SUM(Q151:Q162)</f>
        <v>0</v>
      </c>
      <c r="R150" s="169"/>
      <c r="S150" s="169"/>
      <c r="T150" s="170"/>
      <c r="U150" s="164"/>
      <c r="V150" s="164">
        <f>SUM(V151:V162)</f>
        <v>0</v>
      </c>
      <c r="W150" s="164"/>
      <c r="AG150" t="s">
        <v>292</v>
      </c>
    </row>
    <row r="151" spans="1:60" outlineLevel="1" x14ac:dyDescent="0.2">
      <c r="A151" s="171">
        <v>30</v>
      </c>
      <c r="B151" s="172" t="s">
        <v>848</v>
      </c>
      <c r="C151" s="188" t="s">
        <v>849</v>
      </c>
      <c r="D151" s="173" t="s">
        <v>404</v>
      </c>
      <c r="E151" s="174">
        <v>44.63</v>
      </c>
      <c r="F151" s="175"/>
      <c r="G151" s="176">
        <f>ROUND(E151*F151,2)</f>
        <v>0</v>
      </c>
      <c r="H151" s="175"/>
      <c r="I151" s="176">
        <f>ROUND(E151*H151,2)</f>
        <v>0</v>
      </c>
      <c r="J151" s="175"/>
      <c r="K151" s="176">
        <f>ROUND(E151*J151,2)</f>
        <v>0</v>
      </c>
      <c r="L151" s="176">
        <v>15</v>
      </c>
      <c r="M151" s="176">
        <f>G151*(1+L151/100)</f>
        <v>0</v>
      </c>
      <c r="N151" s="176">
        <v>2.2000000000000001E-4</v>
      </c>
      <c r="O151" s="176">
        <f>ROUND(E151*N151,2)</f>
        <v>0.01</v>
      </c>
      <c r="P151" s="176">
        <v>0</v>
      </c>
      <c r="Q151" s="176">
        <f>ROUND(E151*P151,2)</f>
        <v>0</v>
      </c>
      <c r="R151" s="176" t="s">
        <v>839</v>
      </c>
      <c r="S151" s="176" t="s">
        <v>296</v>
      </c>
      <c r="T151" s="177" t="s">
        <v>296</v>
      </c>
      <c r="U151" s="162">
        <v>0</v>
      </c>
      <c r="V151" s="162">
        <f>ROUND(E151*U151,2)</f>
        <v>0</v>
      </c>
      <c r="W151" s="162"/>
      <c r="X151" s="152"/>
      <c r="Y151" s="152"/>
      <c r="Z151" s="152"/>
      <c r="AA151" s="152"/>
      <c r="AB151" s="152"/>
      <c r="AC151" s="152"/>
      <c r="AD151" s="152"/>
      <c r="AE151" s="152"/>
      <c r="AF151" s="152"/>
      <c r="AG151" s="152" t="s">
        <v>840</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04" t="s">
        <v>1134</v>
      </c>
      <c r="D152" s="197"/>
      <c r="E152" s="198">
        <v>11.65</v>
      </c>
      <c r="F152" s="162"/>
      <c r="G152" s="162"/>
      <c r="H152" s="162"/>
      <c r="I152" s="162"/>
      <c r="J152" s="162"/>
      <c r="K152" s="162"/>
      <c r="L152" s="162"/>
      <c r="M152" s="162"/>
      <c r="N152" s="162"/>
      <c r="O152" s="162"/>
      <c r="P152" s="162"/>
      <c r="Q152" s="162"/>
      <c r="R152" s="162"/>
      <c r="S152" s="162"/>
      <c r="T152" s="162"/>
      <c r="U152" s="162"/>
      <c r="V152" s="162"/>
      <c r="W152" s="162"/>
      <c r="X152" s="152"/>
      <c r="Y152" s="152"/>
      <c r="Z152" s="152"/>
      <c r="AA152" s="152"/>
      <c r="AB152" s="152"/>
      <c r="AC152" s="152"/>
      <c r="AD152" s="152"/>
      <c r="AE152" s="152"/>
      <c r="AF152" s="152"/>
      <c r="AG152" s="152" t="s">
        <v>680</v>
      </c>
      <c r="AH152" s="152">
        <v>0</v>
      </c>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204" t="s">
        <v>1135</v>
      </c>
      <c r="D153" s="197"/>
      <c r="E153" s="198">
        <v>10</v>
      </c>
      <c r="F153" s="162"/>
      <c r="G153" s="162"/>
      <c r="H153" s="162"/>
      <c r="I153" s="162"/>
      <c r="J153" s="162"/>
      <c r="K153" s="162"/>
      <c r="L153" s="162"/>
      <c r="M153" s="162"/>
      <c r="N153" s="162"/>
      <c r="O153" s="162"/>
      <c r="P153" s="162"/>
      <c r="Q153" s="162"/>
      <c r="R153" s="162"/>
      <c r="S153" s="162"/>
      <c r="T153" s="162"/>
      <c r="U153" s="162"/>
      <c r="V153" s="162"/>
      <c r="W153" s="162"/>
      <c r="X153" s="152"/>
      <c r="Y153" s="152"/>
      <c r="Z153" s="152"/>
      <c r="AA153" s="152"/>
      <c r="AB153" s="152"/>
      <c r="AC153" s="152"/>
      <c r="AD153" s="152"/>
      <c r="AE153" s="152"/>
      <c r="AF153" s="152"/>
      <c r="AG153" s="152" t="s">
        <v>680</v>
      </c>
      <c r="AH153" s="152">
        <v>0</v>
      </c>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04" t="s">
        <v>1136</v>
      </c>
      <c r="D154" s="197"/>
      <c r="E154" s="198">
        <v>10.375</v>
      </c>
      <c r="F154" s="162"/>
      <c r="G154" s="162"/>
      <c r="H154" s="162"/>
      <c r="I154" s="162"/>
      <c r="J154" s="162"/>
      <c r="K154" s="162"/>
      <c r="L154" s="162"/>
      <c r="M154" s="162"/>
      <c r="N154" s="162"/>
      <c r="O154" s="162"/>
      <c r="P154" s="162"/>
      <c r="Q154" s="162"/>
      <c r="R154" s="162"/>
      <c r="S154" s="162"/>
      <c r="T154" s="162"/>
      <c r="U154" s="162"/>
      <c r="V154" s="162"/>
      <c r="W154" s="162"/>
      <c r="X154" s="152"/>
      <c r="Y154" s="152"/>
      <c r="Z154" s="152"/>
      <c r="AA154" s="152"/>
      <c r="AB154" s="152"/>
      <c r="AC154" s="152"/>
      <c r="AD154" s="152"/>
      <c r="AE154" s="152"/>
      <c r="AF154" s="152"/>
      <c r="AG154" s="152" t="s">
        <v>680</v>
      </c>
      <c r="AH154" s="152">
        <v>0</v>
      </c>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04" t="s">
        <v>1137</v>
      </c>
      <c r="D155" s="197"/>
      <c r="E155" s="198">
        <v>9.875</v>
      </c>
      <c r="F155" s="162"/>
      <c r="G155" s="162"/>
      <c r="H155" s="162"/>
      <c r="I155" s="162"/>
      <c r="J155" s="162"/>
      <c r="K155" s="162"/>
      <c r="L155" s="162"/>
      <c r="M155" s="162"/>
      <c r="N155" s="162"/>
      <c r="O155" s="162"/>
      <c r="P155" s="162"/>
      <c r="Q155" s="162"/>
      <c r="R155" s="162"/>
      <c r="S155" s="162"/>
      <c r="T155" s="162"/>
      <c r="U155" s="162"/>
      <c r="V155" s="162"/>
      <c r="W155" s="162"/>
      <c r="X155" s="152"/>
      <c r="Y155" s="152"/>
      <c r="Z155" s="152"/>
      <c r="AA155" s="152"/>
      <c r="AB155" s="152"/>
      <c r="AC155" s="152"/>
      <c r="AD155" s="152"/>
      <c r="AE155" s="152"/>
      <c r="AF155" s="152"/>
      <c r="AG155" s="152" t="s">
        <v>680</v>
      </c>
      <c r="AH155" s="152">
        <v>0</v>
      </c>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204" t="s">
        <v>1138</v>
      </c>
      <c r="D156" s="197"/>
      <c r="E156" s="198">
        <v>4.875</v>
      </c>
      <c r="F156" s="162"/>
      <c r="G156" s="162"/>
      <c r="H156" s="162"/>
      <c r="I156" s="162"/>
      <c r="J156" s="162"/>
      <c r="K156" s="162"/>
      <c r="L156" s="162"/>
      <c r="M156" s="162"/>
      <c r="N156" s="162"/>
      <c r="O156" s="162"/>
      <c r="P156" s="162"/>
      <c r="Q156" s="162"/>
      <c r="R156" s="162"/>
      <c r="S156" s="162"/>
      <c r="T156" s="162"/>
      <c r="U156" s="162"/>
      <c r="V156" s="162"/>
      <c r="W156" s="162"/>
      <c r="X156" s="152"/>
      <c r="Y156" s="152"/>
      <c r="Z156" s="152"/>
      <c r="AA156" s="152"/>
      <c r="AB156" s="152"/>
      <c r="AC156" s="152"/>
      <c r="AD156" s="152"/>
      <c r="AE156" s="152"/>
      <c r="AF156" s="152"/>
      <c r="AG156" s="152" t="s">
        <v>680</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204" t="s">
        <v>1139</v>
      </c>
      <c r="D157" s="197"/>
      <c r="E157" s="198">
        <v>5</v>
      </c>
      <c r="F157" s="162"/>
      <c r="G157" s="162"/>
      <c r="H157" s="162"/>
      <c r="I157" s="162"/>
      <c r="J157" s="162"/>
      <c r="K157" s="162"/>
      <c r="L157" s="162"/>
      <c r="M157" s="162"/>
      <c r="N157" s="162"/>
      <c r="O157" s="162"/>
      <c r="P157" s="162"/>
      <c r="Q157" s="162"/>
      <c r="R157" s="162"/>
      <c r="S157" s="162"/>
      <c r="T157" s="162"/>
      <c r="U157" s="162"/>
      <c r="V157" s="162"/>
      <c r="W157" s="162"/>
      <c r="X157" s="152"/>
      <c r="Y157" s="152"/>
      <c r="Z157" s="152"/>
      <c r="AA157" s="152"/>
      <c r="AB157" s="152"/>
      <c r="AC157" s="152"/>
      <c r="AD157" s="152"/>
      <c r="AE157" s="152"/>
      <c r="AF157" s="152"/>
      <c r="AG157" s="152" t="s">
        <v>680</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04" t="s">
        <v>1140</v>
      </c>
      <c r="D158" s="197"/>
      <c r="E158" s="198">
        <v>18.75</v>
      </c>
      <c r="F158" s="162"/>
      <c r="G158" s="162"/>
      <c r="H158" s="162"/>
      <c r="I158" s="162"/>
      <c r="J158" s="162"/>
      <c r="K158" s="162"/>
      <c r="L158" s="162"/>
      <c r="M158" s="162"/>
      <c r="N158" s="162"/>
      <c r="O158" s="162"/>
      <c r="P158" s="162"/>
      <c r="Q158" s="162"/>
      <c r="R158" s="162"/>
      <c r="S158" s="162"/>
      <c r="T158" s="162"/>
      <c r="U158" s="162"/>
      <c r="V158" s="162"/>
      <c r="W158" s="162"/>
      <c r="X158" s="152"/>
      <c r="Y158" s="152"/>
      <c r="Z158" s="152"/>
      <c r="AA158" s="152"/>
      <c r="AB158" s="152"/>
      <c r="AC158" s="152"/>
      <c r="AD158" s="152"/>
      <c r="AE158" s="152"/>
      <c r="AF158" s="152"/>
      <c r="AG158" s="152" t="s">
        <v>680</v>
      </c>
      <c r="AH158" s="152">
        <v>0</v>
      </c>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204" t="s">
        <v>1141</v>
      </c>
      <c r="D159" s="197"/>
      <c r="E159" s="198">
        <v>5.875</v>
      </c>
      <c r="F159" s="162"/>
      <c r="G159" s="162"/>
      <c r="H159" s="162"/>
      <c r="I159" s="162"/>
      <c r="J159" s="162"/>
      <c r="K159" s="162"/>
      <c r="L159" s="162"/>
      <c r="M159" s="162"/>
      <c r="N159" s="162"/>
      <c r="O159" s="162"/>
      <c r="P159" s="162"/>
      <c r="Q159" s="162"/>
      <c r="R159" s="162"/>
      <c r="S159" s="162"/>
      <c r="T159" s="162"/>
      <c r="U159" s="162"/>
      <c r="V159" s="162"/>
      <c r="W159" s="162"/>
      <c r="X159" s="152"/>
      <c r="Y159" s="152"/>
      <c r="Z159" s="152"/>
      <c r="AA159" s="152"/>
      <c r="AB159" s="152"/>
      <c r="AC159" s="152"/>
      <c r="AD159" s="152"/>
      <c r="AE159" s="152"/>
      <c r="AF159" s="152"/>
      <c r="AG159" s="152" t="s">
        <v>680</v>
      </c>
      <c r="AH159" s="152">
        <v>0</v>
      </c>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204" t="s">
        <v>1142</v>
      </c>
      <c r="D160" s="197"/>
      <c r="E160" s="198">
        <v>12.25</v>
      </c>
      <c r="F160" s="162"/>
      <c r="G160" s="162"/>
      <c r="H160" s="162"/>
      <c r="I160" s="162"/>
      <c r="J160" s="162"/>
      <c r="K160" s="162"/>
      <c r="L160" s="162"/>
      <c r="M160" s="162"/>
      <c r="N160" s="162"/>
      <c r="O160" s="162"/>
      <c r="P160" s="162"/>
      <c r="Q160" s="162"/>
      <c r="R160" s="162"/>
      <c r="S160" s="162"/>
      <c r="T160" s="162"/>
      <c r="U160" s="162"/>
      <c r="V160" s="162"/>
      <c r="W160" s="162"/>
      <c r="X160" s="152"/>
      <c r="Y160" s="152"/>
      <c r="Z160" s="152"/>
      <c r="AA160" s="152"/>
      <c r="AB160" s="152"/>
      <c r="AC160" s="152"/>
      <c r="AD160" s="152"/>
      <c r="AE160" s="152"/>
      <c r="AF160" s="152"/>
      <c r="AG160" s="152" t="s">
        <v>680</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59"/>
      <c r="B161" s="160"/>
      <c r="C161" s="211" t="s">
        <v>1143</v>
      </c>
      <c r="D161" s="209"/>
      <c r="E161" s="210">
        <v>88.65</v>
      </c>
      <c r="F161" s="162"/>
      <c r="G161" s="162"/>
      <c r="H161" s="162"/>
      <c r="I161" s="162"/>
      <c r="J161" s="162"/>
      <c r="K161" s="162"/>
      <c r="L161" s="162"/>
      <c r="M161" s="162"/>
      <c r="N161" s="162"/>
      <c r="O161" s="162"/>
      <c r="P161" s="162"/>
      <c r="Q161" s="162"/>
      <c r="R161" s="162"/>
      <c r="S161" s="162"/>
      <c r="T161" s="162"/>
      <c r="U161" s="162"/>
      <c r="V161" s="162"/>
      <c r="W161" s="162"/>
      <c r="X161" s="152"/>
      <c r="Y161" s="152"/>
      <c r="Z161" s="152"/>
      <c r="AA161" s="152"/>
      <c r="AB161" s="152"/>
      <c r="AC161" s="152"/>
      <c r="AD161" s="152"/>
      <c r="AE161" s="152"/>
      <c r="AF161" s="152"/>
      <c r="AG161" s="152" t="s">
        <v>680</v>
      </c>
      <c r="AH161" s="152">
        <v>1</v>
      </c>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04" t="s">
        <v>1144</v>
      </c>
      <c r="D162" s="197"/>
      <c r="E162" s="198">
        <v>-44.019999999999996</v>
      </c>
      <c r="F162" s="162"/>
      <c r="G162" s="162"/>
      <c r="H162" s="162"/>
      <c r="I162" s="162"/>
      <c r="J162" s="162"/>
      <c r="K162" s="162"/>
      <c r="L162" s="162"/>
      <c r="M162" s="162"/>
      <c r="N162" s="162"/>
      <c r="O162" s="162"/>
      <c r="P162" s="162"/>
      <c r="Q162" s="162"/>
      <c r="R162" s="162"/>
      <c r="S162" s="162"/>
      <c r="T162" s="162"/>
      <c r="U162" s="162"/>
      <c r="V162" s="162"/>
      <c r="W162" s="162"/>
      <c r="X162" s="152"/>
      <c r="Y162" s="152"/>
      <c r="Z162" s="152"/>
      <c r="AA162" s="152"/>
      <c r="AB162" s="152"/>
      <c r="AC162" s="152"/>
      <c r="AD162" s="152"/>
      <c r="AE162" s="152"/>
      <c r="AF162" s="152"/>
      <c r="AG162" s="152" t="s">
        <v>680</v>
      </c>
      <c r="AH162" s="152">
        <v>0</v>
      </c>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x14ac:dyDescent="0.2">
      <c r="A163" s="165" t="s">
        <v>291</v>
      </c>
      <c r="B163" s="166" t="s">
        <v>260</v>
      </c>
      <c r="C163" s="186" t="s">
        <v>261</v>
      </c>
      <c r="D163" s="167"/>
      <c r="E163" s="168"/>
      <c r="F163" s="169"/>
      <c r="G163" s="169">
        <f>SUMIF(AG164:AG169,"&lt;&gt;NOR",G164:G169)</f>
        <v>0</v>
      </c>
      <c r="H163" s="169"/>
      <c r="I163" s="169">
        <f>SUM(I164:I169)</f>
        <v>0</v>
      </c>
      <c r="J163" s="169"/>
      <c r="K163" s="169">
        <f>SUM(K164:K169)</f>
        <v>0</v>
      </c>
      <c r="L163" s="169"/>
      <c r="M163" s="169">
        <f>SUM(M164:M169)</f>
        <v>0</v>
      </c>
      <c r="N163" s="169"/>
      <c r="O163" s="169">
        <f>SUM(O164:O169)</f>
        <v>0</v>
      </c>
      <c r="P163" s="169"/>
      <c r="Q163" s="169">
        <f>SUM(Q164:Q169)</f>
        <v>0</v>
      </c>
      <c r="R163" s="169"/>
      <c r="S163" s="169"/>
      <c r="T163" s="170"/>
      <c r="U163" s="164"/>
      <c r="V163" s="164">
        <f>SUM(V164:V169)</f>
        <v>13.290000000000001</v>
      </c>
      <c r="W163" s="164"/>
      <c r="AG163" t="s">
        <v>292</v>
      </c>
    </row>
    <row r="164" spans="1:60" outlineLevel="1" x14ac:dyDescent="0.2">
      <c r="A164" s="178">
        <v>31</v>
      </c>
      <c r="B164" s="179" t="s">
        <v>854</v>
      </c>
      <c r="C164" s="187" t="s">
        <v>855</v>
      </c>
      <c r="D164" s="180" t="s">
        <v>396</v>
      </c>
      <c r="E164" s="181">
        <v>7.5757100000000008</v>
      </c>
      <c r="F164" s="182"/>
      <c r="G164" s="183">
        <f t="shared" ref="G164:G169" si="0">ROUND(E164*F164,2)</f>
        <v>0</v>
      </c>
      <c r="H164" s="182"/>
      <c r="I164" s="183">
        <f t="shared" ref="I164:I169" si="1">ROUND(E164*H164,2)</f>
        <v>0</v>
      </c>
      <c r="J164" s="182"/>
      <c r="K164" s="183">
        <f t="shared" ref="K164:K169" si="2">ROUND(E164*J164,2)</f>
        <v>0</v>
      </c>
      <c r="L164" s="183">
        <v>15</v>
      </c>
      <c r="M164" s="183">
        <f t="shared" ref="M164:M169" si="3">G164*(1+L164/100)</f>
        <v>0</v>
      </c>
      <c r="N164" s="183">
        <v>0</v>
      </c>
      <c r="O164" s="183">
        <f t="shared" ref="O164:O169" si="4">ROUND(E164*N164,2)</f>
        <v>0</v>
      </c>
      <c r="P164" s="183">
        <v>0</v>
      </c>
      <c r="Q164" s="183">
        <f t="shared" ref="Q164:Q169" si="5">ROUND(E164*P164,2)</f>
        <v>0</v>
      </c>
      <c r="R164" s="183" t="s">
        <v>749</v>
      </c>
      <c r="S164" s="183" t="s">
        <v>296</v>
      </c>
      <c r="T164" s="184" t="s">
        <v>296</v>
      </c>
      <c r="U164" s="162">
        <v>0.49000000000000005</v>
      </c>
      <c r="V164" s="162">
        <f t="shared" ref="V164:V169" si="6">ROUND(E164*U164,2)</f>
        <v>3.71</v>
      </c>
      <c r="W164" s="162"/>
      <c r="X164" s="152"/>
      <c r="Y164" s="152"/>
      <c r="Z164" s="152"/>
      <c r="AA164" s="152"/>
      <c r="AB164" s="152"/>
      <c r="AC164" s="152"/>
      <c r="AD164" s="152"/>
      <c r="AE164" s="152"/>
      <c r="AF164" s="152"/>
      <c r="AG164" s="152" t="s">
        <v>856</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78">
        <v>32</v>
      </c>
      <c r="B165" s="179" t="s">
        <v>857</v>
      </c>
      <c r="C165" s="187" t="s">
        <v>858</v>
      </c>
      <c r="D165" s="180" t="s">
        <v>396</v>
      </c>
      <c r="E165" s="181">
        <v>181.81706000000003</v>
      </c>
      <c r="F165" s="182"/>
      <c r="G165" s="183">
        <f t="shared" si="0"/>
        <v>0</v>
      </c>
      <c r="H165" s="182"/>
      <c r="I165" s="183">
        <f t="shared" si="1"/>
        <v>0</v>
      </c>
      <c r="J165" s="182"/>
      <c r="K165" s="183">
        <f t="shared" si="2"/>
        <v>0</v>
      </c>
      <c r="L165" s="183">
        <v>15</v>
      </c>
      <c r="M165" s="183">
        <f t="shared" si="3"/>
        <v>0</v>
      </c>
      <c r="N165" s="183">
        <v>0</v>
      </c>
      <c r="O165" s="183">
        <f t="shared" si="4"/>
        <v>0</v>
      </c>
      <c r="P165" s="183">
        <v>0</v>
      </c>
      <c r="Q165" s="183">
        <f t="shared" si="5"/>
        <v>0</v>
      </c>
      <c r="R165" s="183" t="s">
        <v>749</v>
      </c>
      <c r="S165" s="183" t="s">
        <v>296</v>
      </c>
      <c r="T165" s="184" t="s">
        <v>296</v>
      </c>
      <c r="U165" s="162">
        <v>0</v>
      </c>
      <c r="V165" s="162">
        <f t="shared" si="6"/>
        <v>0</v>
      </c>
      <c r="W165" s="162"/>
      <c r="X165" s="152"/>
      <c r="Y165" s="152"/>
      <c r="Z165" s="152"/>
      <c r="AA165" s="152"/>
      <c r="AB165" s="152"/>
      <c r="AC165" s="152"/>
      <c r="AD165" s="152"/>
      <c r="AE165" s="152"/>
      <c r="AF165" s="152"/>
      <c r="AG165" s="152" t="s">
        <v>856</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78">
        <v>33</v>
      </c>
      <c r="B166" s="179" t="s">
        <v>859</v>
      </c>
      <c r="C166" s="187" t="s">
        <v>860</v>
      </c>
      <c r="D166" s="180" t="s">
        <v>396</v>
      </c>
      <c r="E166" s="181">
        <v>7.5757100000000008</v>
      </c>
      <c r="F166" s="182"/>
      <c r="G166" s="183">
        <f t="shared" si="0"/>
        <v>0</v>
      </c>
      <c r="H166" s="182"/>
      <c r="I166" s="183">
        <f t="shared" si="1"/>
        <v>0</v>
      </c>
      <c r="J166" s="182"/>
      <c r="K166" s="183">
        <f t="shared" si="2"/>
        <v>0</v>
      </c>
      <c r="L166" s="183">
        <v>15</v>
      </c>
      <c r="M166" s="183">
        <f t="shared" si="3"/>
        <v>0</v>
      </c>
      <c r="N166" s="183">
        <v>0</v>
      </c>
      <c r="O166" s="183">
        <f t="shared" si="4"/>
        <v>0</v>
      </c>
      <c r="P166" s="183">
        <v>0</v>
      </c>
      <c r="Q166" s="183">
        <f t="shared" si="5"/>
        <v>0</v>
      </c>
      <c r="R166" s="183" t="s">
        <v>749</v>
      </c>
      <c r="S166" s="183" t="s">
        <v>296</v>
      </c>
      <c r="T166" s="184" t="s">
        <v>296</v>
      </c>
      <c r="U166" s="162">
        <v>0.94200000000000006</v>
      </c>
      <c r="V166" s="162">
        <f t="shared" si="6"/>
        <v>7.14</v>
      </c>
      <c r="W166" s="162"/>
      <c r="X166" s="152"/>
      <c r="Y166" s="152"/>
      <c r="Z166" s="152"/>
      <c r="AA166" s="152"/>
      <c r="AB166" s="152"/>
      <c r="AC166" s="152"/>
      <c r="AD166" s="152"/>
      <c r="AE166" s="152"/>
      <c r="AF166" s="152"/>
      <c r="AG166" s="152" t="s">
        <v>856</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22.5" outlineLevel="1" x14ac:dyDescent="0.2">
      <c r="A167" s="178">
        <v>34</v>
      </c>
      <c r="B167" s="179" t="s">
        <v>861</v>
      </c>
      <c r="C167" s="187" t="s">
        <v>862</v>
      </c>
      <c r="D167" s="180" t="s">
        <v>396</v>
      </c>
      <c r="E167" s="181">
        <v>22.727130000000002</v>
      </c>
      <c r="F167" s="182"/>
      <c r="G167" s="183">
        <f t="shared" si="0"/>
        <v>0</v>
      </c>
      <c r="H167" s="182"/>
      <c r="I167" s="183">
        <f t="shared" si="1"/>
        <v>0</v>
      </c>
      <c r="J167" s="182"/>
      <c r="K167" s="183">
        <f t="shared" si="2"/>
        <v>0</v>
      </c>
      <c r="L167" s="183">
        <v>15</v>
      </c>
      <c r="M167" s="183">
        <f t="shared" si="3"/>
        <v>0</v>
      </c>
      <c r="N167" s="183">
        <v>0</v>
      </c>
      <c r="O167" s="183">
        <f t="shared" si="4"/>
        <v>0</v>
      </c>
      <c r="P167" s="183">
        <v>0</v>
      </c>
      <c r="Q167" s="183">
        <f t="shared" si="5"/>
        <v>0</v>
      </c>
      <c r="R167" s="183" t="s">
        <v>749</v>
      </c>
      <c r="S167" s="183" t="s">
        <v>296</v>
      </c>
      <c r="T167" s="184" t="s">
        <v>296</v>
      </c>
      <c r="U167" s="162">
        <v>0.10500000000000001</v>
      </c>
      <c r="V167" s="162">
        <f t="shared" si="6"/>
        <v>2.39</v>
      </c>
      <c r="W167" s="162"/>
      <c r="X167" s="152"/>
      <c r="Y167" s="152"/>
      <c r="Z167" s="152"/>
      <c r="AA167" s="152"/>
      <c r="AB167" s="152"/>
      <c r="AC167" s="152"/>
      <c r="AD167" s="152"/>
      <c r="AE167" s="152"/>
      <c r="AF167" s="152"/>
      <c r="AG167" s="152" t="s">
        <v>856</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78">
        <v>35</v>
      </c>
      <c r="B168" s="179" t="s">
        <v>863</v>
      </c>
      <c r="C168" s="187" t="s">
        <v>864</v>
      </c>
      <c r="D168" s="180" t="s">
        <v>396</v>
      </c>
      <c r="E168" s="181">
        <v>7.5757100000000008</v>
      </c>
      <c r="F168" s="182"/>
      <c r="G168" s="183">
        <f t="shared" si="0"/>
        <v>0</v>
      </c>
      <c r="H168" s="182"/>
      <c r="I168" s="183">
        <f t="shared" si="1"/>
        <v>0</v>
      </c>
      <c r="J168" s="182"/>
      <c r="K168" s="183">
        <f t="shared" si="2"/>
        <v>0</v>
      </c>
      <c r="L168" s="183">
        <v>15</v>
      </c>
      <c r="M168" s="183">
        <f t="shared" si="3"/>
        <v>0</v>
      </c>
      <c r="N168" s="183">
        <v>0</v>
      </c>
      <c r="O168" s="183">
        <f t="shared" si="4"/>
        <v>0</v>
      </c>
      <c r="P168" s="183">
        <v>0</v>
      </c>
      <c r="Q168" s="183">
        <f t="shared" si="5"/>
        <v>0</v>
      </c>
      <c r="R168" s="183" t="s">
        <v>749</v>
      </c>
      <c r="S168" s="183" t="s">
        <v>296</v>
      </c>
      <c r="T168" s="184" t="s">
        <v>296</v>
      </c>
      <c r="U168" s="162">
        <v>0</v>
      </c>
      <c r="V168" s="162">
        <f t="shared" si="6"/>
        <v>0</v>
      </c>
      <c r="W168" s="162"/>
      <c r="X168" s="152"/>
      <c r="Y168" s="152"/>
      <c r="Z168" s="152"/>
      <c r="AA168" s="152"/>
      <c r="AB168" s="152"/>
      <c r="AC168" s="152"/>
      <c r="AD168" s="152"/>
      <c r="AE168" s="152"/>
      <c r="AF168" s="152"/>
      <c r="AG168" s="152" t="s">
        <v>856</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1">
        <v>36</v>
      </c>
      <c r="B169" s="172" t="s">
        <v>865</v>
      </c>
      <c r="C169" s="188" t="s">
        <v>866</v>
      </c>
      <c r="D169" s="173" t="s">
        <v>396</v>
      </c>
      <c r="E169" s="174">
        <v>7.5757100000000008</v>
      </c>
      <c r="F169" s="175"/>
      <c r="G169" s="176">
        <f t="shared" si="0"/>
        <v>0</v>
      </c>
      <c r="H169" s="175"/>
      <c r="I169" s="176">
        <f t="shared" si="1"/>
        <v>0</v>
      </c>
      <c r="J169" s="175"/>
      <c r="K169" s="176">
        <f t="shared" si="2"/>
        <v>0</v>
      </c>
      <c r="L169" s="176">
        <v>15</v>
      </c>
      <c r="M169" s="176">
        <f t="shared" si="3"/>
        <v>0</v>
      </c>
      <c r="N169" s="176">
        <v>0</v>
      </c>
      <c r="O169" s="176">
        <f t="shared" si="4"/>
        <v>0</v>
      </c>
      <c r="P169" s="176">
        <v>0</v>
      </c>
      <c r="Q169" s="176">
        <f t="shared" si="5"/>
        <v>0</v>
      </c>
      <c r="R169" s="176"/>
      <c r="S169" s="176" t="s">
        <v>296</v>
      </c>
      <c r="T169" s="177" t="s">
        <v>296</v>
      </c>
      <c r="U169" s="162">
        <v>6.0000000000000001E-3</v>
      </c>
      <c r="V169" s="162">
        <f t="shared" si="6"/>
        <v>0.05</v>
      </c>
      <c r="W169" s="162"/>
      <c r="X169" s="152"/>
      <c r="Y169" s="152"/>
      <c r="Z169" s="152"/>
      <c r="AA169" s="152"/>
      <c r="AB169" s="152"/>
      <c r="AC169" s="152"/>
      <c r="AD169" s="152"/>
      <c r="AE169" s="152"/>
      <c r="AF169" s="152"/>
      <c r="AG169" s="152" t="s">
        <v>856</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x14ac:dyDescent="0.2">
      <c r="A170" s="5"/>
      <c r="B170" s="6"/>
      <c r="C170" s="189"/>
      <c r="D170" s="8"/>
      <c r="E170" s="5"/>
      <c r="F170" s="5"/>
      <c r="G170" s="5"/>
      <c r="H170" s="5"/>
      <c r="I170" s="5"/>
      <c r="J170" s="5"/>
      <c r="K170" s="5"/>
      <c r="L170" s="5"/>
      <c r="M170" s="5"/>
      <c r="N170" s="5"/>
      <c r="O170" s="5"/>
      <c r="P170" s="5"/>
      <c r="Q170" s="5"/>
      <c r="R170" s="5"/>
      <c r="S170" s="5"/>
      <c r="T170" s="5"/>
      <c r="U170" s="5"/>
      <c r="V170" s="5"/>
      <c r="W170" s="5"/>
      <c r="AE170">
        <v>15</v>
      </c>
      <c r="AF170">
        <v>21</v>
      </c>
    </row>
    <row r="171" spans="1:60" x14ac:dyDescent="0.2">
      <c r="A171" s="155"/>
      <c r="B171" s="156" t="s">
        <v>29</v>
      </c>
      <c r="C171" s="190"/>
      <c r="D171" s="157"/>
      <c r="E171" s="158"/>
      <c r="F171" s="158"/>
      <c r="G171" s="185">
        <f>G8+G15+G18+G53+G57+G95+G98+G116+G132+G150+G163</f>
        <v>0</v>
      </c>
      <c r="H171" s="5"/>
      <c r="I171" s="5"/>
      <c r="J171" s="5"/>
      <c r="K171" s="5"/>
      <c r="L171" s="5"/>
      <c r="M171" s="5"/>
      <c r="N171" s="5"/>
      <c r="O171" s="5"/>
      <c r="P171" s="5"/>
      <c r="Q171" s="5"/>
      <c r="R171" s="5"/>
      <c r="S171" s="5"/>
      <c r="T171" s="5"/>
      <c r="U171" s="5"/>
      <c r="V171" s="5"/>
      <c r="W171" s="5"/>
      <c r="AE171">
        <f>SUMIF(L7:L169,AE170,G7:G169)</f>
        <v>0</v>
      </c>
      <c r="AF171">
        <f>SUMIF(L7:L169,AF170,G7:G169)</f>
        <v>0</v>
      </c>
      <c r="AG171" t="s">
        <v>319</v>
      </c>
    </row>
    <row r="172" spans="1:60" x14ac:dyDescent="0.2">
      <c r="C172" s="191"/>
      <c r="D172" s="143"/>
      <c r="AG172" t="s">
        <v>320</v>
      </c>
    </row>
    <row r="173" spans="1:60" x14ac:dyDescent="0.2">
      <c r="D173" s="143"/>
    </row>
    <row r="174" spans="1:60" x14ac:dyDescent="0.2">
      <c r="D174" s="143"/>
    </row>
    <row r="175" spans="1:60" x14ac:dyDescent="0.2">
      <c r="D175" s="143"/>
    </row>
    <row r="176" spans="1:60"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algorithmName="SHA-512" hashValue="maDHZQMEjTtoqrTjZSkPeOggVmqTY5oqneybuwk0kux4gvY1kR4NGyJnfsppBVqcl+EM5gKac+NVu9GVMig6Cg==" saltValue="p+x3uSBMDQHF+CgawDzBNg==" spinCount="100000" sheet="1"/>
  <mergeCells count="22">
    <mergeCell ref="C62:G62"/>
    <mergeCell ref="A1:G1"/>
    <mergeCell ref="C2:G2"/>
    <mergeCell ref="C3:G3"/>
    <mergeCell ref="C4:G4"/>
    <mergeCell ref="C10:G10"/>
    <mergeCell ref="C13:G13"/>
    <mergeCell ref="C20:G20"/>
    <mergeCell ref="C23:G23"/>
    <mergeCell ref="C26:G26"/>
    <mergeCell ref="C29:G29"/>
    <mergeCell ref="C59:G59"/>
    <mergeCell ref="C118:G118"/>
    <mergeCell ref="C128:G128"/>
    <mergeCell ref="C131:G131"/>
    <mergeCell ref="C134:G134"/>
    <mergeCell ref="C65:G65"/>
    <mergeCell ref="C77:G77"/>
    <mergeCell ref="C80:G80"/>
    <mergeCell ref="C94:G94"/>
    <mergeCell ref="C97:G97"/>
    <mergeCell ref="C115:G1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118</vt:i4>
      </vt:variant>
    </vt:vector>
  </HeadingPairs>
  <TitlesOfParts>
    <vt:vector size="157" baseType="lpstr">
      <vt:lpstr>Pokyny pro vyplnění</vt:lpstr>
      <vt:lpstr>Stavba</vt:lpstr>
      <vt:lpstr>VzorPolozky</vt:lpstr>
      <vt:lpstr>00 180524 Naklady</vt:lpstr>
      <vt:lpstr>SO 01 01 Pol</vt:lpstr>
      <vt:lpstr>SO 01.01 02_180520 Pol</vt:lpstr>
      <vt:lpstr>SO 01.01 2 Pol</vt:lpstr>
      <vt:lpstr>SO 01.02 02_180520 Pol</vt:lpstr>
      <vt:lpstr>SO 01.02 3 Pol</vt:lpstr>
      <vt:lpstr>SO 01.03 02_180524 Pol</vt:lpstr>
      <vt:lpstr>SO 01.03 4 Pol</vt:lpstr>
      <vt:lpstr>SO 01.04 02_180524 Pol</vt:lpstr>
      <vt:lpstr>SO 01.04 5 Pol</vt:lpstr>
      <vt:lpstr>SO 01.05 02_180520 Pol</vt:lpstr>
      <vt:lpstr>SO 01.05 6 Pol</vt:lpstr>
      <vt:lpstr>SO 01.06 02_180520 Pol</vt:lpstr>
      <vt:lpstr>SO 01.06 6 Pol</vt:lpstr>
      <vt:lpstr>SO 01.07 02_180520 Pol</vt:lpstr>
      <vt:lpstr>SO 01.07 8 Pol</vt:lpstr>
      <vt:lpstr>SO 01.08 02_180520 Pol</vt:lpstr>
      <vt:lpstr>SO 01.08 9 Pol</vt:lpstr>
      <vt:lpstr>SO 01.09 02_180520 Pol</vt:lpstr>
      <vt:lpstr>SO 01.09 10 Pol</vt:lpstr>
      <vt:lpstr>SO 01.10 02_180520 Pol</vt:lpstr>
      <vt:lpstr>SO 01.10 11 Pol</vt:lpstr>
      <vt:lpstr>SO 01.10 11 P1</vt:lpstr>
      <vt:lpstr>SO 01.11 02_180520 Pol</vt:lpstr>
      <vt:lpstr>SO 01.11 12 Pol</vt:lpstr>
      <vt:lpstr>SO 01.12 02_180520 Pol</vt:lpstr>
      <vt:lpstr>SO 01.12 13 Pol</vt:lpstr>
      <vt:lpstr>SO 01.13 02_180520 Pol</vt:lpstr>
      <vt:lpstr>SO 01.13 14 Pol</vt:lpstr>
      <vt:lpstr>SO 01.14 02_180520 Pol</vt:lpstr>
      <vt:lpstr>SO 01.14 15 Pol</vt:lpstr>
      <vt:lpstr>SO 01.15 02_180520 Pol</vt:lpstr>
      <vt:lpstr>SO 01.15 16 Pol</vt:lpstr>
      <vt:lpstr>SO 01.16 02_180520 Pol</vt:lpstr>
      <vt:lpstr>SO 01.16 17 Pol</vt:lpstr>
      <vt:lpstr>SO 01.17 02_180520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180524 Naklady'!Názvy_tisku</vt:lpstr>
      <vt:lpstr>'SO 01 01 Pol'!Názvy_tisku</vt:lpstr>
      <vt:lpstr>'SO 01.01 02_180520 Pol'!Názvy_tisku</vt:lpstr>
      <vt:lpstr>'SO 01.01 2 Pol'!Názvy_tisku</vt:lpstr>
      <vt:lpstr>'SO 01.02 02_180520 Pol'!Názvy_tisku</vt:lpstr>
      <vt:lpstr>'SO 01.02 3 Pol'!Názvy_tisku</vt:lpstr>
      <vt:lpstr>'SO 01.03 02_180524 Pol'!Názvy_tisku</vt:lpstr>
      <vt:lpstr>'SO 01.03 4 Pol'!Názvy_tisku</vt:lpstr>
      <vt:lpstr>'SO 01.04 02_180524 Pol'!Názvy_tisku</vt:lpstr>
      <vt:lpstr>'SO 01.04 5 Pol'!Názvy_tisku</vt:lpstr>
      <vt:lpstr>'SO 01.05 02_180520 Pol'!Názvy_tisku</vt:lpstr>
      <vt:lpstr>'SO 01.05 6 Pol'!Názvy_tisku</vt:lpstr>
      <vt:lpstr>'SO 01.06 02_180520 Pol'!Názvy_tisku</vt:lpstr>
      <vt:lpstr>'SO 01.06 6 Pol'!Názvy_tisku</vt:lpstr>
      <vt:lpstr>'SO 01.07 02_180520 Pol'!Názvy_tisku</vt:lpstr>
      <vt:lpstr>'SO 01.07 8 Pol'!Názvy_tisku</vt:lpstr>
      <vt:lpstr>'SO 01.08 02_180520 Pol'!Názvy_tisku</vt:lpstr>
      <vt:lpstr>'SO 01.08 9 Pol'!Názvy_tisku</vt:lpstr>
      <vt:lpstr>'SO 01.09 02_180520 Pol'!Názvy_tisku</vt:lpstr>
      <vt:lpstr>'SO 01.09 10 Pol'!Názvy_tisku</vt:lpstr>
      <vt:lpstr>'SO 01.10 02_180520 Pol'!Názvy_tisku</vt:lpstr>
      <vt:lpstr>'SO 01.10 11 P1'!Názvy_tisku</vt:lpstr>
      <vt:lpstr>'SO 01.10 11 Pol'!Názvy_tisku</vt:lpstr>
      <vt:lpstr>'SO 01.11 02_180520 Pol'!Názvy_tisku</vt:lpstr>
      <vt:lpstr>'SO 01.11 12 Pol'!Názvy_tisku</vt:lpstr>
      <vt:lpstr>'SO 01.12 02_180520 Pol'!Názvy_tisku</vt:lpstr>
      <vt:lpstr>'SO 01.12 13 Pol'!Názvy_tisku</vt:lpstr>
      <vt:lpstr>'SO 01.13 02_180520 Pol'!Názvy_tisku</vt:lpstr>
      <vt:lpstr>'SO 01.13 14 Pol'!Názvy_tisku</vt:lpstr>
      <vt:lpstr>'SO 01.14 02_180520 Pol'!Názvy_tisku</vt:lpstr>
      <vt:lpstr>'SO 01.14 15 Pol'!Názvy_tisku</vt:lpstr>
      <vt:lpstr>'SO 01.15 02_180520 Pol'!Názvy_tisku</vt:lpstr>
      <vt:lpstr>'SO 01.15 16 Pol'!Názvy_tisku</vt:lpstr>
      <vt:lpstr>'SO 01.16 02_180520 Pol'!Názvy_tisku</vt:lpstr>
      <vt:lpstr>'SO 01.16 17 Pol'!Názvy_tisku</vt:lpstr>
      <vt:lpstr>'SO 01.17 02_180520 Pol'!Názvy_tisku</vt:lpstr>
      <vt:lpstr>oadresa</vt:lpstr>
      <vt:lpstr>Stavba!Objednatel</vt:lpstr>
      <vt:lpstr>Stavba!Objekt</vt:lpstr>
      <vt:lpstr>'00 180524 Naklady'!Oblast_tisku</vt:lpstr>
      <vt:lpstr>'SO 01 01 Pol'!Oblast_tisku</vt:lpstr>
      <vt:lpstr>'SO 01.01 02_180520 Pol'!Oblast_tisku</vt:lpstr>
      <vt:lpstr>'SO 01.01 2 Pol'!Oblast_tisku</vt:lpstr>
      <vt:lpstr>'SO 01.02 02_180520 Pol'!Oblast_tisku</vt:lpstr>
      <vt:lpstr>'SO 01.02 3 Pol'!Oblast_tisku</vt:lpstr>
      <vt:lpstr>'SO 01.03 02_180524 Pol'!Oblast_tisku</vt:lpstr>
      <vt:lpstr>'SO 01.03 4 Pol'!Oblast_tisku</vt:lpstr>
      <vt:lpstr>'SO 01.04 02_180524 Pol'!Oblast_tisku</vt:lpstr>
      <vt:lpstr>'SO 01.04 5 Pol'!Oblast_tisku</vt:lpstr>
      <vt:lpstr>'SO 01.05 02_180520 Pol'!Oblast_tisku</vt:lpstr>
      <vt:lpstr>'SO 01.05 6 Pol'!Oblast_tisku</vt:lpstr>
      <vt:lpstr>'SO 01.06 02_180520 Pol'!Oblast_tisku</vt:lpstr>
      <vt:lpstr>'SO 01.06 6 Pol'!Oblast_tisku</vt:lpstr>
      <vt:lpstr>'SO 01.07 02_180520 Pol'!Oblast_tisku</vt:lpstr>
      <vt:lpstr>'SO 01.07 8 Pol'!Oblast_tisku</vt:lpstr>
      <vt:lpstr>'SO 01.08 02_180520 Pol'!Oblast_tisku</vt:lpstr>
      <vt:lpstr>'SO 01.08 9 Pol'!Oblast_tisku</vt:lpstr>
      <vt:lpstr>'SO 01.09 02_180520 Pol'!Oblast_tisku</vt:lpstr>
      <vt:lpstr>'SO 01.09 10 Pol'!Oblast_tisku</vt:lpstr>
      <vt:lpstr>'SO 01.10 02_180520 Pol'!Oblast_tisku</vt:lpstr>
      <vt:lpstr>'SO 01.10 11 P1'!Oblast_tisku</vt:lpstr>
      <vt:lpstr>'SO 01.10 11 Pol'!Oblast_tisku</vt:lpstr>
      <vt:lpstr>'SO 01.11 02_180520 Pol'!Oblast_tisku</vt:lpstr>
      <vt:lpstr>'SO 01.11 12 Pol'!Oblast_tisku</vt:lpstr>
      <vt:lpstr>'SO 01.12 02_180520 Pol'!Oblast_tisku</vt:lpstr>
      <vt:lpstr>'SO 01.12 13 Pol'!Oblast_tisku</vt:lpstr>
      <vt:lpstr>'SO 01.13 02_180520 Pol'!Oblast_tisku</vt:lpstr>
      <vt:lpstr>'SO 01.13 14 Pol'!Oblast_tisku</vt:lpstr>
      <vt:lpstr>'SO 01.14 02_180520 Pol'!Oblast_tisku</vt:lpstr>
      <vt:lpstr>'SO 01.14 15 Pol'!Oblast_tisku</vt:lpstr>
      <vt:lpstr>'SO 01.15 02_180520 Pol'!Oblast_tisku</vt:lpstr>
      <vt:lpstr>'SO 01.15 16 Pol'!Oblast_tisku</vt:lpstr>
      <vt:lpstr>'SO 01.16 02_180520 Pol'!Oblast_tisku</vt:lpstr>
      <vt:lpstr>'SO 01.16 17 Pol'!Oblast_tisku</vt:lpstr>
      <vt:lpstr>'SO 01.17 02_180520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dc:creator>
  <cp:lastModifiedBy>Valentová Ilona Ing.</cp:lastModifiedBy>
  <cp:lastPrinted>2014-02-28T09:52:57Z</cp:lastPrinted>
  <dcterms:created xsi:type="dcterms:W3CDTF">2009-04-08T07:15:50Z</dcterms:created>
  <dcterms:modified xsi:type="dcterms:W3CDTF">2020-01-24T07:21:52Z</dcterms:modified>
</cp:coreProperties>
</file>