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pa\Desktop\"/>
    </mc:Choice>
  </mc:AlternateContent>
  <xr:revisionPtr revIDLastSave="0" documentId="13_ncr:11_{F79645F4-DCA0-4C0F-B1CC-D288B26F4D1A}" xr6:coauthVersionLast="47" xr6:coauthVersionMax="47" xr10:uidLastSave="{00000000-0000-0000-0000-000000000000}"/>
  <workbookProtection workbookAlgorithmName="SHA-512" workbookHashValue="dLoyeizrhIpmwwkXF+3bDLe5CDbkavj+Lb4/LDertvqIw9TfIwXnZgqjLnxN8Fx5i9xkr8HBQv/6NgQM4f7xbg==" workbookSaltValue="9PoHNXPs3QsQKwwJJtAGPQ==" workbookSpinCount="100000" lockStructure="1"/>
  <bookViews>
    <workbookView xWindow="-30828" yWindow="-108" windowWidth="30936" windowHeight="16896" firstSheet="4" activeTab="5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00 SO 001 Pol" sheetId="12" r:id="rId4"/>
    <sheet name="SO 100 SO 101 Pol" sheetId="13" r:id="rId5"/>
    <sheet name="SO 100 SO 102 Pol" sheetId="14" r:id="rId6"/>
    <sheet name="SO 100 SO 103 Pol" sheetId="15" r:id="rId7"/>
    <sheet name="SO 100 SO 104 Pol" sheetId="16" r:id="rId8"/>
    <sheet name="SO 100 SO 106 Pol" sheetId="17" r:id="rId9"/>
    <sheet name="SO 100 SO 107 Pol" sheetId="18" r:id="rId10"/>
    <sheet name="SO 100 SO 107.1. Pol" sheetId="19" r:id="rId11"/>
  </sheets>
  <externalReferences>
    <externalReference r:id="rId12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000 SO 001 Pol'!$1:$7</definedName>
    <definedName name="_xlnm.Print_Titles" localSheetId="4">'SO 100 SO 101 Pol'!$1:$7</definedName>
    <definedName name="_xlnm.Print_Titles" localSheetId="5">'SO 100 SO 102 Pol'!$1:$7</definedName>
    <definedName name="_xlnm.Print_Titles" localSheetId="6">'SO 100 SO 103 Pol'!$1:$7</definedName>
    <definedName name="_xlnm.Print_Titles" localSheetId="7">'SO 100 SO 104 Pol'!$1:$7</definedName>
    <definedName name="_xlnm.Print_Titles" localSheetId="8">'SO 100 SO 106 Pol'!$1:$7</definedName>
    <definedName name="_xlnm.Print_Titles" localSheetId="9">'SO 100 SO 107 Pol'!$1:$7</definedName>
    <definedName name="_xlnm.Print_Titles" localSheetId="10">'SO 100 SO 107.1.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000 SO 001 Pol'!$A$1:$Y$35</definedName>
    <definedName name="_xlnm.Print_Area" localSheetId="4">'SO 100 SO 101 Pol'!$A$1:$Y$101</definedName>
    <definedName name="_xlnm.Print_Area" localSheetId="5">'SO 100 SO 102 Pol'!$A$1:$Y$87</definedName>
    <definedName name="_xlnm.Print_Area" localSheetId="6">'SO 100 SO 103 Pol'!$A$1:$Y$57</definedName>
    <definedName name="_xlnm.Print_Area" localSheetId="7">'SO 100 SO 104 Pol'!$A$1:$Y$87</definedName>
    <definedName name="_xlnm.Print_Area" localSheetId="8">'SO 100 SO 106 Pol'!$A$1:$Y$61</definedName>
    <definedName name="_xlnm.Print_Area" localSheetId="9">'SO 100 SO 107 Pol'!$A$1:$Y$79</definedName>
    <definedName name="_xlnm.Print_Area" localSheetId="10">'SO 100 SO 107.1. Pol'!$A$1:$Y$67</definedName>
    <definedName name="_xlnm.Print_Area" localSheetId="1">Stavba!$A$1:$J$88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7" i="1" l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G50" i="1"/>
  <c r="F50" i="1"/>
  <c r="G49" i="1"/>
  <c r="F49" i="1"/>
  <c r="G48" i="1"/>
  <c r="F48" i="1"/>
  <c r="G47" i="1"/>
  <c r="F47" i="1"/>
  <c r="H47" i="1" s="1"/>
  <c r="I47" i="1" s="1"/>
  <c r="G46" i="1"/>
  <c r="F46" i="1"/>
  <c r="G45" i="1"/>
  <c r="F45" i="1"/>
  <c r="G44" i="1"/>
  <c r="F44" i="1"/>
  <c r="G43" i="1"/>
  <c r="F43" i="1"/>
  <c r="H43" i="1" s="1"/>
  <c r="I43" i="1" s="1"/>
  <c r="G42" i="1"/>
  <c r="H42" i="1" s="1"/>
  <c r="I42" i="1" s="1"/>
  <c r="F42" i="1"/>
  <c r="G41" i="1"/>
  <c r="F41" i="1"/>
  <c r="G39" i="1"/>
  <c r="F39" i="1"/>
  <c r="H39" i="1" s="1"/>
  <c r="I39" i="1" s="1"/>
  <c r="I51" i="1" s="1"/>
  <c r="G66" i="19"/>
  <c r="BA60" i="19"/>
  <c r="BA57" i="19"/>
  <c r="BA33" i="19"/>
  <c r="BA18" i="19"/>
  <c r="BA14" i="19"/>
  <c r="BA10" i="19"/>
  <c r="G8" i="19"/>
  <c r="O8" i="19"/>
  <c r="V8" i="19"/>
  <c r="G9" i="19"/>
  <c r="I9" i="19"/>
  <c r="I8" i="19" s="1"/>
  <c r="K9" i="19"/>
  <c r="K8" i="19" s="1"/>
  <c r="M9" i="19"/>
  <c r="M8" i="19" s="1"/>
  <c r="O9" i="19"/>
  <c r="Q9" i="19"/>
  <c r="Q8" i="19" s="1"/>
  <c r="V9" i="19"/>
  <c r="G13" i="19"/>
  <c r="I13" i="19"/>
  <c r="K13" i="19"/>
  <c r="M13" i="19"/>
  <c r="O13" i="19"/>
  <c r="Q13" i="19"/>
  <c r="V13" i="19"/>
  <c r="I16" i="19"/>
  <c r="G17" i="19"/>
  <c r="M17" i="19" s="1"/>
  <c r="I17" i="19"/>
  <c r="K17" i="19"/>
  <c r="K16" i="19" s="1"/>
  <c r="O17" i="19"/>
  <c r="O16" i="19" s="1"/>
  <c r="Q17" i="19"/>
  <c r="Q16" i="19" s="1"/>
  <c r="V17" i="19"/>
  <c r="V16" i="19" s="1"/>
  <c r="G19" i="19"/>
  <c r="M19" i="19" s="1"/>
  <c r="I19" i="19"/>
  <c r="K19" i="19"/>
  <c r="O19" i="19"/>
  <c r="Q19" i="19"/>
  <c r="V19" i="19"/>
  <c r="G21" i="19"/>
  <c r="I21" i="19"/>
  <c r="K21" i="19"/>
  <c r="M21" i="19"/>
  <c r="O21" i="19"/>
  <c r="Q21" i="19"/>
  <c r="V21" i="19"/>
  <c r="G24" i="19"/>
  <c r="I24" i="19"/>
  <c r="K24" i="19"/>
  <c r="M24" i="19"/>
  <c r="O24" i="19"/>
  <c r="Q24" i="19"/>
  <c r="V24" i="19"/>
  <c r="K25" i="19"/>
  <c r="G26" i="19"/>
  <c r="M26" i="19" s="1"/>
  <c r="I26" i="19"/>
  <c r="I25" i="19" s="1"/>
  <c r="K26" i="19"/>
  <c r="O26" i="19"/>
  <c r="Q26" i="19"/>
  <c r="Q25" i="19" s="1"/>
  <c r="V26" i="19"/>
  <c r="V25" i="19" s="1"/>
  <c r="G32" i="19"/>
  <c r="M32" i="19" s="1"/>
  <c r="I32" i="19"/>
  <c r="K32" i="19"/>
  <c r="O32" i="19"/>
  <c r="O25" i="19" s="1"/>
  <c r="Q32" i="19"/>
  <c r="V32" i="19"/>
  <c r="G35" i="19"/>
  <c r="I35" i="19"/>
  <c r="K35" i="19"/>
  <c r="M35" i="19"/>
  <c r="O35" i="19"/>
  <c r="Q35" i="19"/>
  <c r="V35" i="19"/>
  <c r="G37" i="19"/>
  <c r="I37" i="19"/>
  <c r="K37" i="19"/>
  <c r="M37" i="19"/>
  <c r="O37" i="19"/>
  <c r="Q37" i="19"/>
  <c r="V37" i="19"/>
  <c r="G40" i="19"/>
  <c r="G39" i="19" s="1"/>
  <c r="I40" i="19"/>
  <c r="I39" i="19" s="1"/>
  <c r="K40" i="19"/>
  <c r="K39" i="19" s="1"/>
  <c r="O40" i="19"/>
  <c r="O39" i="19" s="1"/>
  <c r="Q40" i="19"/>
  <c r="V40" i="19"/>
  <c r="V39" i="19" s="1"/>
  <c r="G43" i="19"/>
  <c r="M43" i="19" s="1"/>
  <c r="I43" i="19"/>
  <c r="K43" i="19"/>
  <c r="O43" i="19"/>
  <c r="Q43" i="19"/>
  <c r="Q39" i="19" s="1"/>
  <c r="V43" i="19"/>
  <c r="G46" i="19"/>
  <c r="V46" i="19"/>
  <c r="G47" i="19"/>
  <c r="I47" i="19"/>
  <c r="I46" i="19" s="1"/>
  <c r="K47" i="19"/>
  <c r="M47" i="19"/>
  <c r="O47" i="19"/>
  <c r="O46" i="19" s="1"/>
  <c r="Q47" i="19"/>
  <c r="Q46" i="19" s="1"/>
  <c r="V47" i="19"/>
  <c r="G49" i="19"/>
  <c r="I49" i="19"/>
  <c r="K49" i="19"/>
  <c r="K46" i="19" s="1"/>
  <c r="M49" i="19"/>
  <c r="O49" i="19"/>
  <c r="Q49" i="19"/>
  <c r="V49" i="19"/>
  <c r="G51" i="19"/>
  <c r="I51" i="19"/>
  <c r="K51" i="19"/>
  <c r="M51" i="19"/>
  <c r="O51" i="19"/>
  <c r="Q51" i="19"/>
  <c r="V51" i="19"/>
  <c r="G53" i="19"/>
  <c r="M53" i="19" s="1"/>
  <c r="I53" i="19"/>
  <c r="K53" i="19"/>
  <c r="O53" i="19"/>
  <c r="Q53" i="19"/>
  <c r="V53" i="19"/>
  <c r="I55" i="19"/>
  <c r="G56" i="19"/>
  <c r="M56" i="19" s="1"/>
  <c r="M55" i="19" s="1"/>
  <c r="I56" i="19"/>
  <c r="K56" i="19"/>
  <c r="K55" i="19" s="1"/>
  <c r="O56" i="19"/>
  <c r="O55" i="19" s="1"/>
  <c r="Q56" i="19"/>
  <c r="Q55" i="19" s="1"/>
  <c r="V56" i="19"/>
  <c r="V55" i="19" s="1"/>
  <c r="I58" i="19"/>
  <c r="Q58" i="19"/>
  <c r="G59" i="19"/>
  <c r="G58" i="19" s="1"/>
  <c r="I59" i="19"/>
  <c r="K59" i="19"/>
  <c r="K58" i="19" s="1"/>
  <c r="M59" i="19"/>
  <c r="M58" i="19" s="1"/>
  <c r="O59" i="19"/>
  <c r="O58" i="19" s="1"/>
  <c r="Q59" i="19"/>
  <c r="V59" i="19"/>
  <c r="V58" i="19" s="1"/>
  <c r="M61" i="19"/>
  <c r="G62" i="19"/>
  <c r="G61" i="19" s="1"/>
  <c r="I62" i="19"/>
  <c r="I61" i="19" s="1"/>
  <c r="K62" i="19"/>
  <c r="K61" i="19" s="1"/>
  <c r="M62" i="19"/>
  <c r="O62" i="19"/>
  <c r="O61" i="19" s="1"/>
  <c r="Q62" i="19"/>
  <c r="Q61" i="19" s="1"/>
  <c r="V62" i="19"/>
  <c r="V61" i="19" s="1"/>
  <c r="AE66" i="19"/>
  <c r="AF66" i="19"/>
  <c r="G78" i="18"/>
  <c r="BA75" i="18"/>
  <c r="BA48" i="18"/>
  <c r="BA31" i="18"/>
  <c r="BA13" i="18"/>
  <c r="BA10" i="18"/>
  <c r="G8" i="18"/>
  <c r="V8" i="18"/>
  <c r="G9" i="18"/>
  <c r="I9" i="18"/>
  <c r="I8" i="18" s="1"/>
  <c r="K9" i="18"/>
  <c r="K8" i="18" s="1"/>
  <c r="M9" i="18"/>
  <c r="M8" i="18" s="1"/>
  <c r="O9" i="18"/>
  <c r="O8" i="18" s="1"/>
  <c r="Q9" i="18"/>
  <c r="Q8" i="18" s="1"/>
  <c r="V9" i="18"/>
  <c r="G12" i="18"/>
  <c r="I12" i="18"/>
  <c r="K12" i="18"/>
  <c r="M12" i="18"/>
  <c r="O12" i="18"/>
  <c r="Q12" i="18"/>
  <c r="V12" i="18"/>
  <c r="G15" i="18"/>
  <c r="V15" i="18"/>
  <c r="G16" i="18"/>
  <c r="M16" i="18" s="1"/>
  <c r="M15" i="18" s="1"/>
  <c r="I16" i="18"/>
  <c r="I15" i="18" s="1"/>
  <c r="K16" i="18"/>
  <c r="K15" i="18" s="1"/>
  <c r="O16" i="18"/>
  <c r="O15" i="18" s="1"/>
  <c r="Q16" i="18"/>
  <c r="Q15" i="18" s="1"/>
  <c r="V16" i="18"/>
  <c r="I17" i="18"/>
  <c r="G18" i="18"/>
  <c r="M18" i="18" s="1"/>
  <c r="M17" i="18" s="1"/>
  <c r="I18" i="18"/>
  <c r="K18" i="18"/>
  <c r="K17" i="18" s="1"/>
  <c r="O18" i="18"/>
  <c r="Q18" i="18"/>
  <c r="Q17" i="18" s="1"/>
  <c r="V18" i="18"/>
  <c r="V17" i="18" s="1"/>
  <c r="G20" i="18"/>
  <c r="I20" i="18"/>
  <c r="K20" i="18"/>
  <c r="M20" i="18"/>
  <c r="O20" i="18"/>
  <c r="O17" i="18" s="1"/>
  <c r="Q20" i="18"/>
  <c r="V20" i="18"/>
  <c r="G23" i="18"/>
  <c r="I23" i="18"/>
  <c r="K23" i="18"/>
  <c r="M23" i="18"/>
  <c r="O23" i="18"/>
  <c r="Q23" i="18"/>
  <c r="V23" i="18"/>
  <c r="G25" i="18"/>
  <c r="M25" i="18" s="1"/>
  <c r="I25" i="18"/>
  <c r="I24" i="18" s="1"/>
  <c r="K25" i="18"/>
  <c r="K24" i="18" s="1"/>
  <c r="O25" i="18"/>
  <c r="O24" i="18" s="1"/>
  <c r="Q25" i="18"/>
  <c r="Q24" i="18" s="1"/>
  <c r="V25" i="18"/>
  <c r="G28" i="18"/>
  <c r="M28" i="18" s="1"/>
  <c r="I28" i="18"/>
  <c r="K28" i="18"/>
  <c r="O28" i="18"/>
  <c r="Q28" i="18"/>
  <c r="V28" i="18"/>
  <c r="V24" i="18" s="1"/>
  <c r="G30" i="18"/>
  <c r="M30" i="18" s="1"/>
  <c r="I30" i="18"/>
  <c r="K30" i="18"/>
  <c r="O30" i="18"/>
  <c r="Q30" i="18"/>
  <c r="V30" i="18"/>
  <c r="G32" i="18"/>
  <c r="I32" i="18"/>
  <c r="K32" i="18"/>
  <c r="M32" i="18"/>
  <c r="O32" i="18"/>
  <c r="Q32" i="18"/>
  <c r="V32" i="18"/>
  <c r="G34" i="18"/>
  <c r="I34" i="18"/>
  <c r="K34" i="18"/>
  <c r="M34" i="18"/>
  <c r="O34" i="18"/>
  <c r="Q34" i="18"/>
  <c r="V34" i="18"/>
  <c r="G36" i="18"/>
  <c r="I36" i="18"/>
  <c r="K36" i="18"/>
  <c r="M36" i="18"/>
  <c r="O36" i="18"/>
  <c r="Q36" i="18"/>
  <c r="V36" i="18"/>
  <c r="K38" i="18"/>
  <c r="G39" i="18"/>
  <c r="M39" i="18" s="1"/>
  <c r="I39" i="18"/>
  <c r="I38" i="18" s="1"/>
  <c r="K39" i="18"/>
  <c r="O39" i="18"/>
  <c r="O38" i="18" s="1"/>
  <c r="Q39" i="18"/>
  <c r="V39" i="18"/>
  <c r="V38" i="18" s="1"/>
  <c r="G40" i="18"/>
  <c r="M40" i="18" s="1"/>
  <c r="I40" i="18"/>
  <c r="K40" i="18"/>
  <c r="O40" i="18"/>
  <c r="Q40" i="18"/>
  <c r="Q38" i="18" s="1"/>
  <c r="V40" i="18"/>
  <c r="Q42" i="18"/>
  <c r="G43" i="18"/>
  <c r="I43" i="18"/>
  <c r="I42" i="18" s="1"/>
  <c r="K43" i="18"/>
  <c r="M43" i="18"/>
  <c r="M42" i="18" s="1"/>
  <c r="O43" i="18"/>
  <c r="O42" i="18" s="1"/>
  <c r="Q43" i="18"/>
  <c r="V43" i="18"/>
  <c r="G45" i="18"/>
  <c r="G42" i="18" s="1"/>
  <c r="I45" i="18"/>
  <c r="K45" i="18"/>
  <c r="K42" i="18" s="1"/>
  <c r="M45" i="18"/>
  <c r="O45" i="18"/>
  <c r="Q45" i="18"/>
  <c r="V45" i="18"/>
  <c r="V42" i="18" s="1"/>
  <c r="K46" i="18"/>
  <c r="G47" i="18"/>
  <c r="M47" i="18" s="1"/>
  <c r="I47" i="18"/>
  <c r="I46" i="18" s="1"/>
  <c r="K47" i="18"/>
  <c r="O47" i="18"/>
  <c r="O46" i="18" s="1"/>
  <c r="Q47" i="18"/>
  <c r="V47" i="18"/>
  <c r="V46" i="18" s="1"/>
  <c r="G49" i="18"/>
  <c r="M49" i="18" s="1"/>
  <c r="I49" i="18"/>
  <c r="K49" i="18"/>
  <c r="O49" i="18"/>
  <c r="Q49" i="18"/>
  <c r="Q46" i="18" s="1"/>
  <c r="V49" i="18"/>
  <c r="G51" i="18"/>
  <c r="I51" i="18"/>
  <c r="K51" i="18"/>
  <c r="M51" i="18"/>
  <c r="O51" i="18"/>
  <c r="Q51" i="18"/>
  <c r="V51" i="18"/>
  <c r="G54" i="18"/>
  <c r="G53" i="18" s="1"/>
  <c r="I54" i="18"/>
  <c r="K54" i="18"/>
  <c r="K53" i="18" s="1"/>
  <c r="M54" i="18"/>
  <c r="M53" i="18" s="1"/>
  <c r="O54" i="18"/>
  <c r="Q54" i="18"/>
  <c r="Q53" i="18" s="1"/>
  <c r="V54" i="18"/>
  <c r="V53" i="18" s="1"/>
  <c r="G56" i="18"/>
  <c r="M56" i="18" s="1"/>
  <c r="I56" i="18"/>
  <c r="I53" i="18" s="1"/>
  <c r="K56" i="18"/>
  <c r="O56" i="18"/>
  <c r="Q56" i="18"/>
  <c r="V56" i="18"/>
  <c r="G58" i="18"/>
  <c r="M58" i="18" s="1"/>
  <c r="I58" i="18"/>
  <c r="K58" i="18"/>
  <c r="O58" i="18"/>
  <c r="O53" i="18" s="1"/>
  <c r="Q58" i="18"/>
  <c r="V58" i="18"/>
  <c r="G60" i="18"/>
  <c r="M60" i="18" s="1"/>
  <c r="I60" i="18"/>
  <c r="K60" i="18"/>
  <c r="O60" i="18"/>
  <c r="Q60" i="18"/>
  <c r="V60" i="18"/>
  <c r="G62" i="18"/>
  <c r="I62" i="18"/>
  <c r="K62" i="18"/>
  <c r="M62" i="18"/>
  <c r="O62" i="18"/>
  <c r="Q62" i="18"/>
  <c r="V62" i="18"/>
  <c r="G64" i="18"/>
  <c r="I64" i="18"/>
  <c r="K64" i="18"/>
  <c r="M64" i="18"/>
  <c r="O64" i="18"/>
  <c r="Q64" i="18"/>
  <c r="V64" i="18"/>
  <c r="G66" i="18"/>
  <c r="V66" i="18"/>
  <c r="G67" i="18"/>
  <c r="M67" i="18" s="1"/>
  <c r="M66" i="18" s="1"/>
  <c r="I67" i="18"/>
  <c r="I66" i="18" s="1"/>
  <c r="K67" i="18"/>
  <c r="K66" i="18" s="1"/>
  <c r="O67" i="18"/>
  <c r="O66" i="18" s="1"/>
  <c r="Q67" i="18"/>
  <c r="Q66" i="18" s="1"/>
  <c r="V67" i="18"/>
  <c r="G70" i="18"/>
  <c r="V70" i="18"/>
  <c r="G71" i="18"/>
  <c r="I71" i="18"/>
  <c r="K71" i="18"/>
  <c r="K70" i="18" s="1"/>
  <c r="M71" i="18"/>
  <c r="O71" i="18"/>
  <c r="Q71" i="18"/>
  <c r="Q70" i="18" s="1"/>
  <c r="V71" i="18"/>
  <c r="G72" i="18"/>
  <c r="I72" i="18"/>
  <c r="K72" i="18"/>
  <c r="M72" i="18"/>
  <c r="O72" i="18"/>
  <c r="O70" i="18" s="1"/>
  <c r="Q72" i="18"/>
  <c r="V72" i="18"/>
  <c r="G74" i="18"/>
  <c r="I74" i="18"/>
  <c r="I70" i="18" s="1"/>
  <c r="K74" i="18"/>
  <c r="M74" i="18"/>
  <c r="O74" i="18"/>
  <c r="Q74" i="18"/>
  <c r="V74" i="18"/>
  <c r="G76" i="18"/>
  <c r="M76" i="18" s="1"/>
  <c r="I76" i="18"/>
  <c r="K76" i="18"/>
  <c r="O76" i="18"/>
  <c r="Q76" i="18"/>
  <c r="V76" i="18"/>
  <c r="AE78" i="18"/>
  <c r="AF78" i="18"/>
  <c r="G60" i="17"/>
  <c r="BA44" i="17"/>
  <c r="BA42" i="17"/>
  <c r="BA40" i="17"/>
  <c r="BA30" i="17"/>
  <c r="BA13" i="17"/>
  <c r="BA10" i="17"/>
  <c r="V8" i="17"/>
  <c r="G9" i="17"/>
  <c r="I9" i="17"/>
  <c r="I8" i="17" s="1"/>
  <c r="K9" i="17"/>
  <c r="K8" i="17" s="1"/>
  <c r="M9" i="17"/>
  <c r="M8" i="17" s="1"/>
  <c r="O9" i="17"/>
  <c r="O8" i="17" s="1"/>
  <c r="Q9" i="17"/>
  <c r="Q8" i="17" s="1"/>
  <c r="V9" i="17"/>
  <c r="G12" i="17"/>
  <c r="G8" i="17" s="1"/>
  <c r="I12" i="17"/>
  <c r="K12" i="17"/>
  <c r="M12" i="17"/>
  <c r="O12" i="17"/>
  <c r="Q12" i="17"/>
  <c r="V12" i="17"/>
  <c r="G16" i="17"/>
  <c r="M16" i="17" s="1"/>
  <c r="I16" i="17"/>
  <c r="I15" i="17" s="1"/>
  <c r="K16" i="17"/>
  <c r="K15" i="17" s="1"/>
  <c r="O16" i="17"/>
  <c r="O15" i="17" s="1"/>
  <c r="Q16" i="17"/>
  <c r="Q15" i="17" s="1"/>
  <c r="V16" i="17"/>
  <c r="V15" i="17" s="1"/>
  <c r="G18" i="17"/>
  <c r="M18" i="17" s="1"/>
  <c r="I18" i="17"/>
  <c r="K18" i="17"/>
  <c r="O18" i="17"/>
  <c r="Q18" i="17"/>
  <c r="V18" i="17"/>
  <c r="G21" i="17"/>
  <c r="M21" i="17" s="1"/>
  <c r="I21" i="17"/>
  <c r="K21" i="17"/>
  <c r="O21" i="17"/>
  <c r="Q21" i="17"/>
  <c r="V21" i="17"/>
  <c r="G23" i="17"/>
  <c r="G22" i="17" s="1"/>
  <c r="I23" i="17"/>
  <c r="I22" i="17" s="1"/>
  <c r="K23" i="17"/>
  <c r="K22" i="17" s="1"/>
  <c r="M23" i="17"/>
  <c r="O23" i="17"/>
  <c r="O22" i="17" s="1"/>
  <c r="Q23" i="17"/>
  <c r="V23" i="17"/>
  <c r="V22" i="17" s="1"/>
  <c r="G27" i="17"/>
  <c r="I27" i="17"/>
  <c r="K27" i="17"/>
  <c r="M27" i="17"/>
  <c r="O27" i="17"/>
  <c r="Q27" i="17"/>
  <c r="V27" i="17"/>
  <c r="G29" i="17"/>
  <c r="M29" i="17" s="1"/>
  <c r="I29" i="17"/>
  <c r="K29" i="17"/>
  <c r="O29" i="17"/>
  <c r="Q29" i="17"/>
  <c r="V29" i="17"/>
  <c r="G31" i="17"/>
  <c r="M31" i="17" s="1"/>
  <c r="I31" i="17"/>
  <c r="K31" i="17"/>
  <c r="O31" i="17"/>
  <c r="Q31" i="17"/>
  <c r="V31" i="17"/>
  <c r="G33" i="17"/>
  <c r="M33" i="17" s="1"/>
  <c r="I33" i="17"/>
  <c r="K33" i="17"/>
  <c r="O33" i="17"/>
  <c r="Q33" i="17"/>
  <c r="V33" i="17"/>
  <c r="G35" i="17"/>
  <c r="I35" i="17"/>
  <c r="K35" i="17"/>
  <c r="M35" i="17"/>
  <c r="O35" i="17"/>
  <c r="Q35" i="17"/>
  <c r="Q22" i="17" s="1"/>
  <c r="V35" i="17"/>
  <c r="O36" i="17"/>
  <c r="G37" i="17"/>
  <c r="G36" i="17" s="1"/>
  <c r="I37" i="17"/>
  <c r="I36" i="17" s="1"/>
  <c r="K37" i="17"/>
  <c r="K36" i="17" s="1"/>
  <c r="M37" i="17"/>
  <c r="M36" i="17" s="1"/>
  <c r="O37" i="17"/>
  <c r="Q37" i="17"/>
  <c r="Q36" i="17" s="1"/>
  <c r="V37" i="17"/>
  <c r="V36" i="17" s="1"/>
  <c r="G39" i="17"/>
  <c r="M39" i="17" s="1"/>
  <c r="I39" i="17"/>
  <c r="I38" i="17" s="1"/>
  <c r="K39" i="17"/>
  <c r="O39" i="17"/>
  <c r="O38" i="17" s="1"/>
  <c r="Q39" i="17"/>
  <c r="Q38" i="17" s="1"/>
  <c r="V39" i="17"/>
  <c r="V38" i="17" s="1"/>
  <c r="G41" i="17"/>
  <c r="M41" i="17" s="1"/>
  <c r="I41" i="17"/>
  <c r="K41" i="17"/>
  <c r="O41" i="17"/>
  <c r="Q41" i="17"/>
  <c r="V41" i="17"/>
  <c r="G43" i="17"/>
  <c r="I43" i="17"/>
  <c r="K43" i="17"/>
  <c r="M43" i="17"/>
  <c r="O43" i="17"/>
  <c r="Q43" i="17"/>
  <c r="V43" i="17"/>
  <c r="G45" i="17"/>
  <c r="I45" i="17"/>
  <c r="K45" i="17"/>
  <c r="M45" i="17"/>
  <c r="O45" i="17"/>
  <c r="Q45" i="17"/>
  <c r="V45" i="17"/>
  <c r="G46" i="17"/>
  <c r="I46" i="17"/>
  <c r="K46" i="17"/>
  <c r="M46" i="17"/>
  <c r="O46" i="17"/>
  <c r="Q46" i="17"/>
  <c r="V46" i="17"/>
  <c r="G48" i="17"/>
  <c r="M48" i="17" s="1"/>
  <c r="I48" i="17"/>
  <c r="K48" i="17"/>
  <c r="K38" i="17" s="1"/>
  <c r="O48" i="17"/>
  <c r="Q48" i="17"/>
  <c r="V48" i="17"/>
  <c r="I50" i="17"/>
  <c r="G51" i="17"/>
  <c r="M51" i="17" s="1"/>
  <c r="M50" i="17" s="1"/>
  <c r="I51" i="17"/>
  <c r="K51" i="17"/>
  <c r="K50" i="17" s="1"/>
  <c r="O51" i="17"/>
  <c r="O50" i="17" s="1"/>
  <c r="Q51" i="17"/>
  <c r="Q50" i="17" s="1"/>
  <c r="V51" i="17"/>
  <c r="V50" i="17" s="1"/>
  <c r="G53" i="17"/>
  <c r="I53" i="17"/>
  <c r="K53" i="17"/>
  <c r="M53" i="17"/>
  <c r="O53" i="17"/>
  <c r="Q53" i="17"/>
  <c r="V53" i="17"/>
  <c r="O55" i="17"/>
  <c r="G56" i="17"/>
  <c r="G55" i="17" s="1"/>
  <c r="I56" i="17"/>
  <c r="I55" i="17" s="1"/>
  <c r="K56" i="17"/>
  <c r="K55" i="17" s="1"/>
  <c r="M56" i="17"/>
  <c r="M55" i="17" s="1"/>
  <c r="O56" i="17"/>
  <c r="Q56" i="17"/>
  <c r="Q55" i="17" s="1"/>
  <c r="V56" i="17"/>
  <c r="V55" i="17" s="1"/>
  <c r="AE60" i="17"/>
  <c r="G86" i="16"/>
  <c r="BA52" i="16"/>
  <c r="BA50" i="16"/>
  <c r="BA48" i="16"/>
  <c r="BA46" i="16"/>
  <c r="BA31" i="16"/>
  <c r="BA14" i="16"/>
  <c r="BA10" i="16"/>
  <c r="I8" i="16"/>
  <c r="G9" i="16"/>
  <c r="G8" i="16" s="1"/>
  <c r="I9" i="16"/>
  <c r="K9" i="16"/>
  <c r="K8" i="16" s="1"/>
  <c r="O9" i="16"/>
  <c r="O8" i="16" s="1"/>
  <c r="Q9" i="16"/>
  <c r="V9" i="16"/>
  <c r="V8" i="16" s="1"/>
  <c r="G13" i="16"/>
  <c r="I13" i="16"/>
  <c r="K13" i="16"/>
  <c r="M13" i="16"/>
  <c r="O13" i="16"/>
  <c r="Q13" i="16"/>
  <c r="Q8" i="16" s="1"/>
  <c r="V13" i="16"/>
  <c r="O16" i="16"/>
  <c r="G17" i="16"/>
  <c r="I17" i="16"/>
  <c r="I16" i="16" s="1"/>
  <c r="K17" i="16"/>
  <c r="M17" i="16"/>
  <c r="O17" i="16"/>
  <c r="Q17" i="16"/>
  <c r="Q16" i="16" s="1"/>
  <c r="V17" i="16"/>
  <c r="G19" i="16"/>
  <c r="M19" i="16" s="1"/>
  <c r="I19" i="16"/>
  <c r="K19" i="16"/>
  <c r="K16" i="16" s="1"/>
  <c r="O19" i="16"/>
  <c r="Q19" i="16"/>
  <c r="V19" i="16"/>
  <c r="V16" i="16" s="1"/>
  <c r="G22" i="16"/>
  <c r="I22" i="16"/>
  <c r="K22" i="16"/>
  <c r="M22" i="16"/>
  <c r="O22" i="16"/>
  <c r="Q22" i="16"/>
  <c r="V22" i="16"/>
  <c r="G24" i="16"/>
  <c r="I24" i="16"/>
  <c r="I23" i="16" s="1"/>
  <c r="K24" i="16"/>
  <c r="M24" i="16"/>
  <c r="O24" i="16"/>
  <c r="Q24" i="16"/>
  <c r="Q23" i="16" s="1"/>
  <c r="V24" i="16"/>
  <c r="G28" i="16"/>
  <c r="M28" i="16" s="1"/>
  <c r="I28" i="16"/>
  <c r="K28" i="16"/>
  <c r="K23" i="16" s="1"/>
  <c r="O28" i="16"/>
  <c r="O23" i="16" s="1"/>
  <c r="Q28" i="16"/>
  <c r="V28" i="16"/>
  <c r="G30" i="16"/>
  <c r="I30" i="16"/>
  <c r="K30" i="16"/>
  <c r="M30" i="16"/>
  <c r="O30" i="16"/>
  <c r="Q30" i="16"/>
  <c r="V30" i="16"/>
  <c r="G32" i="16"/>
  <c r="M32" i="16" s="1"/>
  <c r="I32" i="16"/>
  <c r="K32" i="16"/>
  <c r="O32" i="16"/>
  <c r="Q32" i="16"/>
  <c r="V32" i="16"/>
  <c r="G34" i="16"/>
  <c r="I34" i="16"/>
  <c r="K34" i="16"/>
  <c r="M34" i="16"/>
  <c r="O34" i="16"/>
  <c r="Q34" i="16"/>
  <c r="V34" i="16"/>
  <c r="G36" i="16"/>
  <c r="G23" i="16" s="1"/>
  <c r="I36" i="16"/>
  <c r="K36" i="16"/>
  <c r="O36" i="16"/>
  <c r="Q36" i="16"/>
  <c r="V36" i="16"/>
  <c r="V23" i="16" s="1"/>
  <c r="Q38" i="16"/>
  <c r="G39" i="16"/>
  <c r="M39" i="16" s="1"/>
  <c r="M38" i="16" s="1"/>
  <c r="I39" i="16"/>
  <c r="K39" i="16"/>
  <c r="K38" i="16" s="1"/>
  <c r="O39" i="16"/>
  <c r="O38" i="16" s="1"/>
  <c r="Q39" i="16"/>
  <c r="V39" i="16"/>
  <c r="V38" i="16" s="1"/>
  <c r="G42" i="16"/>
  <c r="I42" i="16"/>
  <c r="I38" i="16" s="1"/>
  <c r="K42" i="16"/>
  <c r="M42" i="16"/>
  <c r="O42" i="16"/>
  <c r="Q42" i="16"/>
  <c r="V42" i="16"/>
  <c r="G45" i="16"/>
  <c r="I45" i="16"/>
  <c r="I44" i="16" s="1"/>
  <c r="K45" i="16"/>
  <c r="M45" i="16"/>
  <c r="O45" i="16"/>
  <c r="Q45" i="16"/>
  <c r="Q44" i="16" s="1"/>
  <c r="V45" i="16"/>
  <c r="G47" i="16"/>
  <c r="M47" i="16" s="1"/>
  <c r="I47" i="16"/>
  <c r="K47" i="16"/>
  <c r="O47" i="16"/>
  <c r="O44" i="16" s="1"/>
  <c r="Q47" i="16"/>
  <c r="V47" i="16"/>
  <c r="V44" i="16" s="1"/>
  <c r="G49" i="16"/>
  <c r="I49" i="16"/>
  <c r="K49" i="16"/>
  <c r="M49" i="16"/>
  <c r="O49" i="16"/>
  <c r="Q49" i="16"/>
  <c r="V49" i="16"/>
  <c r="G51" i="16"/>
  <c r="M51" i="16" s="1"/>
  <c r="I51" i="16"/>
  <c r="K51" i="16"/>
  <c r="O51" i="16"/>
  <c r="Q51" i="16"/>
  <c r="V51" i="16"/>
  <c r="G53" i="16"/>
  <c r="I53" i="16"/>
  <c r="K53" i="16"/>
  <c r="M53" i="16"/>
  <c r="O53" i="16"/>
  <c r="Q53" i="16"/>
  <c r="V53" i="16"/>
  <c r="G55" i="16"/>
  <c r="M55" i="16" s="1"/>
  <c r="I55" i="16"/>
  <c r="K55" i="16"/>
  <c r="K44" i="16" s="1"/>
  <c r="O55" i="16"/>
  <c r="Q55" i="16"/>
  <c r="V55" i="16"/>
  <c r="G57" i="16"/>
  <c r="I57" i="16"/>
  <c r="K57" i="16"/>
  <c r="M57" i="16"/>
  <c r="O57" i="16"/>
  <c r="Q57" i="16"/>
  <c r="V57" i="16"/>
  <c r="G59" i="16"/>
  <c r="M59" i="16" s="1"/>
  <c r="I59" i="16"/>
  <c r="K59" i="16"/>
  <c r="O59" i="16"/>
  <c r="Q59" i="16"/>
  <c r="V59" i="16"/>
  <c r="G61" i="16"/>
  <c r="I61" i="16"/>
  <c r="K61" i="16"/>
  <c r="M61" i="16"/>
  <c r="O61" i="16"/>
  <c r="Q61" i="16"/>
  <c r="V61" i="16"/>
  <c r="G64" i="16"/>
  <c r="I64" i="16"/>
  <c r="I63" i="16" s="1"/>
  <c r="K64" i="16"/>
  <c r="M64" i="16"/>
  <c r="O64" i="16"/>
  <c r="Q64" i="16"/>
  <c r="Q63" i="16" s="1"/>
  <c r="V64" i="16"/>
  <c r="G67" i="16"/>
  <c r="M67" i="16" s="1"/>
  <c r="I67" i="16"/>
  <c r="K67" i="16"/>
  <c r="K63" i="16" s="1"/>
  <c r="O67" i="16"/>
  <c r="Q67" i="16"/>
  <c r="V67" i="16"/>
  <c r="V63" i="16" s="1"/>
  <c r="G69" i="16"/>
  <c r="I69" i="16"/>
  <c r="K69" i="16"/>
  <c r="M69" i="16"/>
  <c r="O69" i="16"/>
  <c r="Q69" i="16"/>
  <c r="V69" i="16"/>
  <c r="G71" i="16"/>
  <c r="M71" i="16" s="1"/>
  <c r="I71" i="16"/>
  <c r="K71" i="16"/>
  <c r="O71" i="16"/>
  <c r="Q71" i="16"/>
  <c r="V71" i="16"/>
  <c r="G73" i="16"/>
  <c r="I73" i="16"/>
  <c r="K73" i="16"/>
  <c r="M73" i="16"/>
  <c r="O73" i="16"/>
  <c r="Q73" i="16"/>
  <c r="V73" i="16"/>
  <c r="G75" i="16"/>
  <c r="M75" i="16" s="1"/>
  <c r="I75" i="16"/>
  <c r="K75" i="16"/>
  <c r="O75" i="16"/>
  <c r="O63" i="16" s="1"/>
  <c r="Q75" i="16"/>
  <c r="V75" i="16"/>
  <c r="G77" i="16"/>
  <c r="I77" i="16"/>
  <c r="K77" i="16"/>
  <c r="M77" i="16"/>
  <c r="O77" i="16"/>
  <c r="Q77" i="16"/>
  <c r="V77" i="16"/>
  <c r="G79" i="16"/>
  <c r="M79" i="16" s="1"/>
  <c r="I79" i="16"/>
  <c r="K79" i="16"/>
  <c r="O79" i="16"/>
  <c r="Q79" i="16"/>
  <c r="V79" i="16"/>
  <c r="I81" i="16"/>
  <c r="Q81" i="16"/>
  <c r="G82" i="16"/>
  <c r="G81" i="16" s="1"/>
  <c r="I82" i="16"/>
  <c r="K82" i="16"/>
  <c r="K81" i="16" s="1"/>
  <c r="O82" i="16"/>
  <c r="O81" i="16" s="1"/>
  <c r="Q82" i="16"/>
  <c r="V82" i="16"/>
  <c r="V81" i="16" s="1"/>
  <c r="AE86" i="16"/>
  <c r="G56" i="15"/>
  <c r="BA42" i="15"/>
  <c r="BA29" i="15"/>
  <c r="BA13" i="15"/>
  <c r="BA10" i="15"/>
  <c r="I8" i="15"/>
  <c r="Q8" i="15"/>
  <c r="G9" i="15"/>
  <c r="M9" i="15" s="1"/>
  <c r="M8" i="15" s="1"/>
  <c r="I9" i="15"/>
  <c r="K9" i="15"/>
  <c r="K8" i="15" s="1"/>
  <c r="O9" i="15"/>
  <c r="O8" i="15" s="1"/>
  <c r="Q9" i="15"/>
  <c r="V9" i="15"/>
  <c r="V8" i="15" s="1"/>
  <c r="G12" i="15"/>
  <c r="I12" i="15"/>
  <c r="K12" i="15"/>
  <c r="M12" i="15"/>
  <c r="O12" i="15"/>
  <c r="Q12" i="15"/>
  <c r="V12" i="15"/>
  <c r="K15" i="15"/>
  <c r="O15" i="15"/>
  <c r="G16" i="15"/>
  <c r="I16" i="15"/>
  <c r="I15" i="15" s="1"/>
  <c r="K16" i="15"/>
  <c r="M16" i="15"/>
  <c r="O16" i="15"/>
  <c r="Q16" i="15"/>
  <c r="Q15" i="15" s="1"/>
  <c r="V16" i="15"/>
  <c r="G18" i="15"/>
  <c r="M18" i="15" s="1"/>
  <c r="I18" i="15"/>
  <c r="K18" i="15"/>
  <c r="O18" i="15"/>
  <c r="Q18" i="15"/>
  <c r="V18" i="15"/>
  <c r="V15" i="15" s="1"/>
  <c r="G21" i="15"/>
  <c r="M21" i="15" s="1"/>
  <c r="I21" i="15"/>
  <c r="K21" i="15"/>
  <c r="O21" i="15"/>
  <c r="Q21" i="15"/>
  <c r="V21" i="15"/>
  <c r="G22" i="15"/>
  <c r="O22" i="15"/>
  <c r="G23" i="15"/>
  <c r="I23" i="15"/>
  <c r="I22" i="15" s="1"/>
  <c r="K23" i="15"/>
  <c r="M23" i="15"/>
  <c r="O23" i="15"/>
  <c r="Q23" i="15"/>
  <c r="Q22" i="15" s="1"/>
  <c r="V23" i="15"/>
  <c r="G26" i="15"/>
  <c r="I26" i="15"/>
  <c r="K26" i="15"/>
  <c r="K22" i="15" s="1"/>
  <c r="M26" i="15"/>
  <c r="O26" i="15"/>
  <c r="Q26" i="15"/>
  <c r="V26" i="15"/>
  <c r="G28" i="15"/>
  <c r="I28" i="15"/>
  <c r="K28" i="15"/>
  <c r="M28" i="15"/>
  <c r="O28" i="15"/>
  <c r="Q28" i="15"/>
  <c r="V28" i="15"/>
  <c r="G30" i="15"/>
  <c r="M30" i="15" s="1"/>
  <c r="I30" i="15"/>
  <c r="K30" i="15"/>
  <c r="O30" i="15"/>
  <c r="Q30" i="15"/>
  <c r="V30" i="15"/>
  <c r="G32" i="15"/>
  <c r="M32" i="15" s="1"/>
  <c r="I32" i="15"/>
  <c r="K32" i="15"/>
  <c r="O32" i="15"/>
  <c r="Q32" i="15"/>
  <c r="V32" i="15"/>
  <c r="G34" i="15"/>
  <c r="M34" i="15" s="1"/>
  <c r="I34" i="15"/>
  <c r="K34" i="15"/>
  <c r="O34" i="15"/>
  <c r="Q34" i="15"/>
  <c r="V34" i="15"/>
  <c r="V22" i="15" s="1"/>
  <c r="Q36" i="15"/>
  <c r="G37" i="15"/>
  <c r="G36" i="15" s="1"/>
  <c r="I37" i="15"/>
  <c r="K37" i="15"/>
  <c r="K36" i="15" s="1"/>
  <c r="M37" i="15"/>
  <c r="O37" i="15"/>
  <c r="O36" i="15" s="1"/>
  <c r="Q37" i="15"/>
  <c r="V37" i="15"/>
  <c r="V36" i="15" s="1"/>
  <c r="G38" i="15"/>
  <c r="I38" i="15"/>
  <c r="I36" i="15" s="1"/>
  <c r="K38" i="15"/>
  <c r="M38" i="15"/>
  <c r="M36" i="15" s="1"/>
  <c r="O38" i="15"/>
  <c r="Q38" i="15"/>
  <c r="V38" i="15"/>
  <c r="K40" i="15"/>
  <c r="G41" i="15"/>
  <c r="M41" i="15" s="1"/>
  <c r="I41" i="15"/>
  <c r="I40" i="15" s="1"/>
  <c r="K41" i="15"/>
  <c r="O41" i="15"/>
  <c r="Q41" i="15"/>
  <c r="Q40" i="15" s="1"/>
  <c r="V41" i="15"/>
  <c r="G43" i="15"/>
  <c r="G40" i="15" s="1"/>
  <c r="I43" i="15"/>
  <c r="K43" i="15"/>
  <c r="O43" i="15"/>
  <c r="O40" i="15" s="1"/>
  <c r="Q43" i="15"/>
  <c r="V43" i="15"/>
  <c r="V40" i="15" s="1"/>
  <c r="G44" i="15"/>
  <c r="I44" i="15"/>
  <c r="K44" i="15"/>
  <c r="M44" i="15"/>
  <c r="O44" i="15"/>
  <c r="Q44" i="15"/>
  <c r="V44" i="15"/>
  <c r="O46" i="15"/>
  <c r="G47" i="15"/>
  <c r="I47" i="15"/>
  <c r="I46" i="15" s="1"/>
  <c r="K47" i="15"/>
  <c r="M47" i="15"/>
  <c r="O47" i="15"/>
  <c r="Q47" i="15"/>
  <c r="Q46" i="15" s="1"/>
  <c r="V47" i="15"/>
  <c r="G49" i="15"/>
  <c r="M49" i="15" s="1"/>
  <c r="I49" i="15"/>
  <c r="K49" i="15"/>
  <c r="K46" i="15" s="1"/>
  <c r="O49" i="15"/>
  <c r="Q49" i="15"/>
  <c r="V49" i="15"/>
  <c r="V46" i="15" s="1"/>
  <c r="I51" i="15"/>
  <c r="Q51" i="15"/>
  <c r="G52" i="15"/>
  <c r="M52" i="15" s="1"/>
  <c r="M51" i="15" s="1"/>
  <c r="I52" i="15"/>
  <c r="K52" i="15"/>
  <c r="K51" i="15" s="1"/>
  <c r="O52" i="15"/>
  <c r="O51" i="15" s="1"/>
  <c r="Q52" i="15"/>
  <c r="V52" i="15"/>
  <c r="V51" i="15" s="1"/>
  <c r="AE56" i="15"/>
  <c r="G86" i="14"/>
  <c r="BA66" i="14"/>
  <c r="BA62" i="14"/>
  <c r="BA46" i="14"/>
  <c r="BA33" i="14"/>
  <c r="BA23" i="14"/>
  <c r="BA20" i="14"/>
  <c r="BA16" i="14"/>
  <c r="BA13" i="14"/>
  <c r="BA10" i="14"/>
  <c r="I8" i="14"/>
  <c r="Q8" i="14"/>
  <c r="G9" i="14"/>
  <c r="M9" i="14" s="1"/>
  <c r="M8" i="14" s="1"/>
  <c r="I9" i="14"/>
  <c r="K9" i="14"/>
  <c r="K8" i="14" s="1"/>
  <c r="O9" i="14"/>
  <c r="O8" i="14" s="1"/>
  <c r="Q9" i="14"/>
  <c r="V9" i="14"/>
  <c r="V8" i="14" s="1"/>
  <c r="G12" i="14"/>
  <c r="I12" i="14"/>
  <c r="K12" i="14"/>
  <c r="M12" i="14"/>
  <c r="O12" i="14"/>
  <c r="Q12" i="14"/>
  <c r="V12" i="14"/>
  <c r="G15" i="14"/>
  <c r="I15" i="14"/>
  <c r="K15" i="14"/>
  <c r="M15" i="14"/>
  <c r="O15" i="14"/>
  <c r="Q15" i="14"/>
  <c r="V15" i="14"/>
  <c r="I18" i="14"/>
  <c r="G19" i="14"/>
  <c r="G18" i="14" s="1"/>
  <c r="I19" i="14"/>
  <c r="K19" i="14"/>
  <c r="K18" i="14" s="1"/>
  <c r="O19" i="14"/>
  <c r="Q19" i="14"/>
  <c r="Q18" i="14" s="1"/>
  <c r="V19" i="14"/>
  <c r="V18" i="14" s="1"/>
  <c r="G22" i="14"/>
  <c r="M22" i="14" s="1"/>
  <c r="I22" i="14"/>
  <c r="K22" i="14"/>
  <c r="O22" i="14"/>
  <c r="O18" i="14" s="1"/>
  <c r="Q22" i="14"/>
  <c r="V22" i="14"/>
  <c r="G25" i="14"/>
  <c r="M25" i="14" s="1"/>
  <c r="I25" i="14"/>
  <c r="K25" i="14"/>
  <c r="O25" i="14"/>
  <c r="Q25" i="14"/>
  <c r="V25" i="14"/>
  <c r="G27" i="14"/>
  <c r="I27" i="14"/>
  <c r="I26" i="14" s="1"/>
  <c r="K27" i="14"/>
  <c r="K26" i="14" s="1"/>
  <c r="M27" i="14"/>
  <c r="O27" i="14"/>
  <c r="O26" i="14" s="1"/>
  <c r="Q27" i="14"/>
  <c r="V27" i="14"/>
  <c r="G30" i="14"/>
  <c r="G26" i="14" s="1"/>
  <c r="I30" i="14"/>
  <c r="K30" i="14"/>
  <c r="M30" i="14"/>
  <c r="O30" i="14"/>
  <c r="Q30" i="14"/>
  <c r="V30" i="14"/>
  <c r="V26" i="14" s="1"/>
  <c r="G32" i="14"/>
  <c r="M32" i="14" s="1"/>
  <c r="I32" i="14"/>
  <c r="K32" i="14"/>
  <c r="O32" i="14"/>
  <c r="Q32" i="14"/>
  <c r="V32" i="14"/>
  <c r="G34" i="14"/>
  <c r="M34" i="14" s="1"/>
  <c r="I34" i="14"/>
  <c r="K34" i="14"/>
  <c r="O34" i="14"/>
  <c r="Q34" i="14"/>
  <c r="Q26" i="14" s="1"/>
  <c r="V34" i="14"/>
  <c r="G36" i="14"/>
  <c r="M36" i="14" s="1"/>
  <c r="I36" i="14"/>
  <c r="K36" i="14"/>
  <c r="O36" i="14"/>
  <c r="Q36" i="14"/>
  <c r="V36" i="14"/>
  <c r="G38" i="14"/>
  <c r="I38" i="14"/>
  <c r="K38" i="14"/>
  <c r="M38" i="14"/>
  <c r="O38" i="14"/>
  <c r="Q38" i="14"/>
  <c r="V38" i="14"/>
  <c r="G41" i="14"/>
  <c r="G40" i="14" s="1"/>
  <c r="I41" i="14"/>
  <c r="I40" i="14" s="1"/>
  <c r="K41" i="14"/>
  <c r="M41" i="14"/>
  <c r="M40" i="14" s="1"/>
  <c r="O41" i="14"/>
  <c r="Q41" i="14"/>
  <c r="V41" i="14"/>
  <c r="V40" i="14" s="1"/>
  <c r="G43" i="14"/>
  <c r="M43" i="14" s="1"/>
  <c r="I43" i="14"/>
  <c r="K43" i="14"/>
  <c r="O43" i="14"/>
  <c r="Q43" i="14"/>
  <c r="Q40" i="14" s="1"/>
  <c r="V43" i="14"/>
  <c r="G45" i="14"/>
  <c r="M45" i="14" s="1"/>
  <c r="I45" i="14"/>
  <c r="K45" i="14"/>
  <c r="O45" i="14"/>
  <c r="Q45" i="14"/>
  <c r="V45" i="14"/>
  <c r="G47" i="14"/>
  <c r="M47" i="14" s="1"/>
  <c r="I47" i="14"/>
  <c r="K47" i="14"/>
  <c r="O47" i="14"/>
  <c r="O40" i="14" s="1"/>
  <c r="Q47" i="14"/>
  <c r="V47" i="14"/>
  <c r="G48" i="14"/>
  <c r="I48" i="14"/>
  <c r="K48" i="14"/>
  <c r="M48" i="14"/>
  <c r="O48" i="14"/>
  <c r="Q48" i="14"/>
  <c r="V48" i="14"/>
  <c r="G49" i="14"/>
  <c r="I49" i="14"/>
  <c r="K49" i="14"/>
  <c r="K40" i="14" s="1"/>
  <c r="M49" i="14"/>
  <c r="O49" i="14"/>
  <c r="Q49" i="14"/>
  <c r="V49" i="14"/>
  <c r="I50" i="14"/>
  <c r="G51" i="14"/>
  <c r="M51" i="14" s="1"/>
  <c r="I51" i="14"/>
  <c r="K51" i="14"/>
  <c r="K50" i="14" s="1"/>
  <c r="O51" i="14"/>
  <c r="Q51" i="14"/>
  <c r="Q50" i="14" s="1"/>
  <c r="V51" i="14"/>
  <c r="V50" i="14" s="1"/>
  <c r="G52" i="14"/>
  <c r="M52" i="14" s="1"/>
  <c r="I52" i="14"/>
  <c r="K52" i="14"/>
  <c r="O52" i="14"/>
  <c r="O50" i="14" s="1"/>
  <c r="Q52" i="14"/>
  <c r="V52" i="14"/>
  <c r="G54" i="14"/>
  <c r="M54" i="14" s="1"/>
  <c r="I54" i="14"/>
  <c r="K54" i="14"/>
  <c r="O54" i="14"/>
  <c r="Q54" i="14"/>
  <c r="V54" i="14"/>
  <c r="G56" i="14"/>
  <c r="I56" i="14"/>
  <c r="K56" i="14"/>
  <c r="M56" i="14"/>
  <c r="O56" i="14"/>
  <c r="Q56" i="14"/>
  <c r="V56" i="14"/>
  <c r="K57" i="14"/>
  <c r="O57" i="14"/>
  <c r="G58" i="14"/>
  <c r="G57" i="14" s="1"/>
  <c r="I58" i="14"/>
  <c r="I57" i="14" s="1"/>
  <c r="K58" i="14"/>
  <c r="M58" i="14"/>
  <c r="O58" i="14"/>
  <c r="Q58" i="14"/>
  <c r="Q57" i="14" s="1"/>
  <c r="V58" i="14"/>
  <c r="V57" i="14" s="1"/>
  <c r="G59" i="14"/>
  <c r="M59" i="14" s="1"/>
  <c r="I59" i="14"/>
  <c r="K59" i="14"/>
  <c r="O59" i="14"/>
  <c r="Q59" i="14"/>
  <c r="V59" i="14"/>
  <c r="I60" i="14"/>
  <c r="Q60" i="14"/>
  <c r="G61" i="14"/>
  <c r="M61" i="14" s="1"/>
  <c r="M60" i="14" s="1"/>
  <c r="I61" i="14"/>
  <c r="K61" i="14"/>
  <c r="K60" i="14" s="1"/>
  <c r="O61" i="14"/>
  <c r="O60" i="14" s="1"/>
  <c r="Q61" i="14"/>
  <c r="V61" i="14"/>
  <c r="V60" i="14" s="1"/>
  <c r="G64" i="14"/>
  <c r="I64" i="14"/>
  <c r="I63" i="14" s="1"/>
  <c r="K64" i="14"/>
  <c r="K63" i="14" s="1"/>
  <c r="M64" i="14"/>
  <c r="O64" i="14"/>
  <c r="O63" i="14" s="1"/>
  <c r="Q64" i="14"/>
  <c r="V64" i="14"/>
  <c r="G67" i="14"/>
  <c r="G63" i="14" s="1"/>
  <c r="I67" i="14"/>
  <c r="K67" i="14"/>
  <c r="M67" i="14"/>
  <c r="O67" i="14"/>
  <c r="Q67" i="14"/>
  <c r="V67" i="14"/>
  <c r="V63" i="14" s="1"/>
  <c r="G69" i="14"/>
  <c r="M69" i="14" s="1"/>
  <c r="I69" i="14"/>
  <c r="K69" i="14"/>
  <c r="O69" i="14"/>
  <c r="Q69" i="14"/>
  <c r="V69" i="14"/>
  <c r="G71" i="14"/>
  <c r="M71" i="14" s="1"/>
  <c r="I71" i="14"/>
  <c r="K71" i="14"/>
  <c r="O71" i="14"/>
  <c r="Q71" i="14"/>
  <c r="Q63" i="14" s="1"/>
  <c r="V71" i="14"/>
  <c r="G73" i="14"/>
  <c r="M73" i="14" s="1"/>
  <c r="I73" i="14"/>
  <c r="K73" i="14"/>
  <c r="O73" i="14"/>
  <c r="Q73" i="14"/>
  <c r="V73" i="14"/>
  <c r="G75" i="14"/>
  <c r="I75" i="14"/>
  <c r="K75" i="14"/>
  <c r="M75" i="14"/>
  <c r="O75" i="14"/>
  <c r="Q75" i="14"/>
  <c r="V75" i="14"/>
  <c r="G77" i="14"/>
  <c r="I77" i="14"/>
  <c r="K77" i="14"/>
  <c r="M77" i="14"/>
  <c r="O77" i="14"/>
  <c r="Q77" i="14"/>
  <c r="V77" i="14"/>
  <c r="G79" i="14"/>
  <c r="I79" i="14"/>
  <c r="K79" i="14"/>
  <c r="M79" i="14"/>
  <c r="O79" i="14"/>
  <c r="Q79" i="14"/>
  <c r="V79" i="14"/>
  <c r="G81" i="14"/>
  <c r="K81" i="14"/>
  <c r="V81" i="14"/>
  <c r="G82" i="14"/>
  <c r="M82" i="14" s="1"/>
  <c r="M81" i="14" s="1"/>
  <c r="I82" i="14"/>
  <c r="I81" i="14" s="1"/>
  <c r="K82" i="14"/>
  <c r="O82" i="14"/>
  <c r="O81" i="14" s="1"/>
  <c r="Q82" i="14"/>
  <c r="Q81" i="14" s="1"/>
  <c r="V82" i="14"/>
  <c r="AE86" i="14"/>
  <c r="G100" i="13"/>
  <c r="BA72" i="13"/>
  <c r="BA68" i="13"/>
  <c r="BA52" i="13"/>
  <c r="BA39" i="13"/>
  <c r="BA29" i="13"/>
  <c r="BA26" i="13"/>
  <c r="BA23" i="13"/>
  <c r="BA16" i="13"/>
  <c r="BA13" i="13"/>
  <c r="BA10" i="13"/>
  <c r="G8" i="13"/>
  <c r="V8" i="13"/>
  <c r="G9" i="13"/>
  <c r="I9" i="13"/>
  <c r="I8" i="13" s="1"/>
  <c r="K9" i="13"/>
  <c r="K8" i="13" s="1"/>
  <c r="M9" i="13"/>
  <c r="M8" i="13" s="1"/>
  <c r="O9" i="13"/>
  <c r="Q9" i="13"/>
  <c r="Q8" i="13" s="1"/>
  <c r="V9" i="13"/>
  <c r="G12" i="13"/>
  <c r="I12" i="13"/>
  <c r="K12" i="13"/>
  <c r="M12" i="13"/>
  <c r="O12" i="13"/>
  <c r="O8" i="13" s="1"/>
  <c r="Q12" i="13"/>
  <c r="V12" i="13"/>
  <c r="G15" i="13"/>
  <c r="I15" i="13"/>
  <c r="K15" i="13"/>
  <c r="M15" i="13"/>
  <c r="O15" i="13"/>
  <c r="Q15" i="13"/>
  <c r="V15" i="13"/>
  <c r="G18" i="13"/>
  <c r="K18" i="13"/>
  <c r="V18" i="13"/>
  <c r="G19" i="13"/>
  <c r="M19" i="13" s="1"/>
  <c r="I19" i="13"/>
  <c r="I18" i="13" s="1"/>
  <c r="K19" i="13"/>
  <c r="O19" i="13"/>
  <c r="O18" i="13" s="1"/>
  <c r="Q19" i="13"/>
  <c r="Q18" i="13" s="1"/>
  <c r="V19" i="13"/>
  <c r="G21" i="13"/>
  <c r="M21" i="13" s="1"/>
  <c r="I21" i="13"/>
  <c r="K21" i="13"/>
  <c r="O21" i="13"/>
  <c r="Q21" i="13"/>
  <c r="V21" i="13"/>
  <c r="G22" i="13"/>
  <c r="I22" i="13"/>
  <c r="K22" i="13"/>
  <c r="M22" i="13"/>
  <c r="O22" i="13"/>
  <c r="Q22" i="13"/>
  <c r="V22" i="13"/>
  <c r="K24" i="13"/>
  <c r="O24" i="13"/>
  <c r="G25" i="13"/>
  <c r="G24" i="13" s="1"/>
  <c r="I25" i="13"/>
  <c r="I24" i="13" s="1"/>
  <c r="K25" i="13"/>
  <c r="M25" i="13"/>
  <c r="O25" i="13"/>
  <c r="Q25" i="13"/>
  <c r="Q24" i="13" s="1"/>
  <c r="V25" i="13"/>
  <c r="V24" i="13" s="1"/>
  <c r="G28" i="13"/>
  <c r="M28" i="13" s="1"/>
  <c r="I28" i="13"/>
  <c r="K28" i="13"/>
  <c r="O28" i="13"/>
  <c r="Q28" i="13"/>
  <c r="V28" i="13"/>
  <c r="G31" i="13"/>
  <c r="M31" i="13" s="1"/>
  <c r="I31" i="13"/>
  <c r="K31" i="13"/>
  <c r="O31" i="13"/>
  <c r="Q31" i="13"/>
  <c r="V31" i="13"/>
  <c r="G33" i="13"/>
  <c r="I33" i="13"/>
  <c r="I32" i="13" s="1"/>
  <c r="K33" i="13"/>
  <c r="K32" i="13" s="1"/>
  <c r="M33" i="13"/>
  <c r="O33" i="13"/>
  <c r="Q33" i="13"/>
  <c r="Q32" i="13" s="1"/>
  <c r="V33" i="13"/>
  <c r="G36" i="13"/>
  <c r="I36" i="13"/>
  <c r="K36" i="13"/>
  <c r="M36" i="13"/>
  <c r="O36" i="13"/>
  <c r="O32" i="13" s="1"/>
  <c r="Q36" i="13"/>
  <c r="V36" i="13"/>
  <c r="G38" i="13"/>
  <c r="I38" i="13"/>
  <c r="K38" i="13"/>
  <c r="M38" i="13"/>
  <c r="O38" i="13"/>
  <c r="Q38" i="13"/>
  <c r="V38" i="13"/>
  <c r="G40" i="13"/>
  <c r="M40" i="13" s="1"/>
  <c r="I40" i="13"/>
  <c r="K40" i="13"/>
  <c r="O40" i="13"/>
  <c r="Q40" i="13"/>
  <c r="V40" i="13"/>
  <c r="G42" i="13"/>
  <c r="M42" i="13" s="1"/>
  <c r="I42" i="13"/>
  <c r="K42" i="13"/>
  <c r="O42" i="13"/>
  <c r="Q42" i="13"/>
  <c r="V42" i="13"/>
  <c r="G44" i="13"/>
  <c r="M44" i="13" s="1"/>
  <c r="I44" i="13"/>
  <c r="K44" i="13"/>
  <c r="O44" i="13"/>
  <c r="Q44" i="13"/>
  <c r="V44" i="13"/>
  <c r="V32" i="13" s="1"/>
  <c r="G47" i="13"/>
  <c r="G46" i="13" s="1"/>
  <c r="I47" i="13"/>
  <c r="I46" i="13" s="1"/>
  <c r="K47" i="13"/>
  <c r="K46" i="13" s="1"/>
  <c r="M47" i="13"/>
  <c r="O47" i="13"/>
  <c r="O46" i="13" s="1"/>
  <c r="Q47" i="13"/>
  <c r="V47" i="13"/>
  <c r="V46" i="13" s="1"/>
  <c r="G49" i="13"/>
  <c r="I49" i="13"/>
  <c r="K49" i="13"/>
  <c r="M49" i="13"/>
  <c r="O49" i="13"/>
  <c r="Q49" i="13"/>
  <c r="V49" i="13"/>
  <c r="G51" i="13"/>
  <c r="M51" i="13" s="1"/>
  <c r="I51" i="13"/>
  <c r="K51" i="13"/>
  <c r="O51" i="13"/>
  <c r="Q51" i="13"/>
  <c r="V51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5" i="13"/>
  <c r="I55" i="13"/>
  <c r="K55" i="13"/>
  <c r="M55" i="13"/>
  <c r="O55" i="13"/>
  <c r="Q55" i="13"/>
  <c r="Q46" i="13" s="1"/>
  <c r="V55" i="13"/>
  <c r="O56" i="13"/>
  <c r="G57" i="13"/>
  <c r="G56" i="13" s="1"/>
  <c r="I57" i="13"/>
  <c r="I56" i="13" s="1"/>
  <c r="K57" i="13"/>
  <c r="M57" i="13"/>
  <c r="M56" i="13" s="1"/>
  <c r="O57" i="13"/>
  <c r="Q57" i="13"/>
  <c r="Q56" i="13" s="1"/>
  <c r="V57" i="13"/>
  <c r="V56" i="13" s="1"/>
  <c r="G58" i="13"/>
  <c r="M58" i="13" s="1"/>
  <c r="I58" i="13"/>
  <c r="K58" i="13"/>
  <c r="K56" i="13" s="1"/>
  <c r="O58" i="13"/>
  <c r="Q58" i="13"/>
  <c r="V58" i="13"/>
  <c r="G60" i="13"/>
  <c r="M60" i="13" s="1"/>
  <c r="I60" i="13"/>
  <c r="K60" i="13"/>
  <c r="O60" i="13"/>
  <c r="Q60" i="13"/>
  <c r="V60" i="13"/>
  <c r="G62" i="13"/>
  <c r="M62" i="13" s="1"/>
  <c r="I62" i="13"/>
  <c r="K62" i="13"/>
  <c r="O62" i="13"/>
  <c r="Q62" i="13"/>
  <c r="V62" i="13"/>
  <c r="Q63" i="13"/>
  <c r="G64" i="13"/>
  <c r="G63" i="13" s="1"/>
  <c r="I64" i="13"/>
  <c r="I63" i="13" s="1"/>
  <c r="K64" i="13"/>
  <c r="K63" i="13" s="1"/>
  <c r="M64" i="13"/>
  <c r="O64" i="13"/>
  <c r="O63" i="13" s="1"/>
  <c r="Q64" i="13"/>
  <c r="V64" i="13"/>
  <c r="V63" i="13" s="1"/>
  <c r="G65" i="13"/>
  <c r="I65" i="13"/>
  <c r="K65" i="13"/>
  <c r="M65" i="13"/>
  <c r="M63" i="13" s="1"/>
  <c r="O65" i="13"/>
  <c r="Q65" i="13"/>
  <c r="V65" i="13"/>
  <c r="G66" i="13"/>
  <c r="K66" i="13"/>
  <c r="V66" i="13"/>
  <c r="G67" i="13"/>
  <c r="M67" i="13" s="1"/>
  <c r="M66" i="13" s="1"/>
  <c r="I67" i="13"/>
  <c r="I66" i="13" s="1"/>
  <c r="K67" i="13"/>
  <c r="O67" i="13"/>
  <c r="O66" i="13" s="1"/>
  <c r="Q67" i="13"/>
  <c r="Q66" i="13" s="1"/>
  <c r="V67" i="13"/>
  <c r="G69" i="13"/>
  <c r="G70" i="13"/>
  <c r="I70" i="13"/>
  <c r="I69" i="13" s="1"/>
  <c r="K70" i="13"/>
  <c r="K69" i="13" s="1"/>
  <c r="M70" i="13"/>
  <c r="O70" i="13"/>
  <c r="Q70" i="13"/>
  <c r="Q69" i="13" s="1"/>
  <c r="V70" i="13"/>
  <c r="G73" i="13"/>
  <c r="I73" i="13"/>
  <c r="K73" i="13"/>
  <c r="M73" i="13"/>
  <c r="O73" i="13"/>
  <c r="O69" i="13" s="1"/>
  <c r="Q73" i="13"/>
  <c r="V73" i="13"/>
  <c r="G75" i="13"/>
  <c r="I75" i="13"/>
  <c r="K75" i="13"/>
  <c r="M75" i="13"/>
  <c r="O75" i="13"/>
  <c r="Q75" i="13"/>
  <c r="V75" i="13"/>
  <c r="G77" i="13"/>
  <c r="M77" i="13" s="1"/>
  <c r="I77" i="13"/>
  <c r="K77" i="13"/>
  <c r="O77" i="13"/>
  <c r="Q77" i="13"/>
  <c r="V77" i="13"/>
  <c r="G79" i="13"/>
  <c r="M79" i="13" s="1"/>
  <c r="I79" i="13"/>
  <c r="K79" i="13"/>
  <c r="O79" i="13"/>
  <c r="Q79" i="13"/>
  <c r="V79" i="13"/>
  <c r="G81" i="13"/>
  <c r="M81" i="13" s="1"/>
  <c r="I81" i="13"/>
  <c r="K81" i="13"/>
  <c r="O81" i="13"/>
  <c r="Q81" i="13"/>
  <c r="V81" i="13"/>
  <c r="V69" i="13" s="1"/>
  <c r="G83" i="13"/>
  <c r="I83" i="13"/>
  <c r="K83" i="13"/>
  <c r="M83" i="13"/>
  <c r="O83" i="13"/>
  <c r="Q83" i="13"/>
  <c r="V83" i="13"/>
  <c r="G85" i="13"/>
  <c r="I85" i="13"/>
  <c r="K85" i="13"/>
  <c r="M85" i="13"/>
  <c r="O85" i="13"/>
  <c r="Q85" i="13"/>
  <c r="V85" i="13"/>
  <c r="I87" i="13"/>
  <c r="G88" i="13"/>
  <c r="M88" i="13" s="1"/>
  <c r="M87" i="13" s="1"/>
  <c r="I88" i="13"/>
  <c r="K88" i="13"/>
  <c r="K87" i="13" s="1"/>
  <c r="O88" i="13"/>
  <c r="O87" i="13" s="1"/>
  <c r="Q88" i="13"/>
  <c r="Q87" i="13" s="1"/>
  <c r="V88" i="13"/>
  <c r="V87" i="13" s="1"/>
  <c r="I91" i="13"/>
  <c r="G92" i="13"/>
  <c r="M92" i="13" s="1"/>
  <c r="M91" i="13" s="1"/>
  <c r="I92" i="13"/>
  <c r="K92" i="13"/>
  <c r="K91" i="13" s="1"/>
  <c r="O92" i="13"/>
  <c r="O91" i="13" s="1"/>
  <c r="Q92" i="13"/>
  <c r="V92" i="13"/>
  <c r="V91" i="13" s="1"/>
  <c r="G93" i="13"/>
  <c r="I93" i="13"/>
  <c r="K93" i="13"/>
  <c r="M93" i="13"/>
  <c r="O93" i="13"/>
  <c r="Q93" i="13"/>
  <c r="Q91" i="13" s="1"/>
  <c r="V93" i="13"/>
  <c r="G95" i="13"/>
  <c r="I95" i="13"/>
  <c r="K95" i="13"/>
  <c r="M95" i="13"/>
  <c r="O95" i="13"/>
  <c r="Q95" i="13"/>
  <c r="V95" i="13"/>
  <c r="G97" i="13"/>
  <c r="I97" i="13"/>
  <c r="K97" i="13"/>
  <c r="M97" i="13"/>
  <c r="O97" i="13"/>
  <c r="Q97" i="13"/>
  <c r="V97" i="13"/>
  <c r="G98" i="13"/>
  <c r="M98" i="13" s="1"/>
  <c r="I98" i="13"/>
  <c r="K98" i="13"/>
  <c r="O98" i="13"/>
  <c r="Q98" i="13"/>
  <c r="V98" i="13"/>
  <c r="AE100" i="13"/>
  <c r="AF100" i="13"/>
  <c r="G34" i="12"/>
  <c r="BA32" i="12"/>
  <c r="BA30" i="12"/>
  <c r="BA28" i="12"/>
  <c r="BA26" i="12"/>
  <c r="BA24" i="12"/>
  <c r="BA22" i="12"/>
  <c r="BA19" i="12"/>
  <c r="BA17" i="12"/>
  <c r="BA15" i="12"/>
  <c r="BA13" i="12"/>
  <c r="BA11" i="12"/>
  <c r="I8" i="12"/>
  <c r="G9" i="12"/>
  <c r="AF34" i="12" s="1"/>
  <c r="I9" i="12"/>
  <c r="K9" i="12"/>
  <c r="K8" i="12" s="1"/>
  <c r="O9" i="12"/>
  <c r="Q9" i="12"/>
  <c r="Q8" i="12" s="1"/>
  <c r="V9" i="12"/>
  <c r="V8" i="12" s="1"/>
  <c r="G12" i="12"/>
  <c r="I12" i="12"/>
  <c r="K12" i="12"/>
  <c r="M12" i="12"/>
  <c r="O12" i="12"/>
  <c r="Q12" i="12"/>
  <c r="V12" i="12"/>
  <c r="G14" i="12"/>
  <c r="I14" i="12"/>
  <c r="K14" i="12"/>
  <c r="M14" i="12"/>
  <c r="O14" i="12"/>
  <c r="O8" i="12" s="1"/>
  <c r="Q14" i="12"/>
  <c r="V14" i="12"/>
  <c r="G16" i="12"/>
  <c r="I16" i="12"/>
  <c r="K16" i="12"/>
  <c r="M16" i="12"/>
  <c r="O16" i="12"/>
  <c r="Q16" i="12"/>
  <c r="V16" i="12"/>
  <c r="G18" i="12"/>
  <c r="M18" i="12" s="1"/>
  <c r="I18" i="12"/>
  <c r="K18" i="12"/>
  <c r="O18" i="12"/>
  <c r="Q18" i="12"/>
  <c r="V18" i="12"/>
  <c r="G21" i="12"/>
  <c r="M21" i="12" s="1"/>
  <c r="I21" i="12"/>
  <c r="K21" i="12"/>
  <c r="K20" i="12" s="1"/>
  <c r="O21" i="12"/>
  <c r="Q21" i="12"/>
  <c r="Q20" i="12" s="1"/>
  <c r="V21" i="12"/>
  <c r="V20" i="12" s="1"/>
  <c r="G23" i="12"/>
  <c r="I23" i="12"/>
  <c r="K23" i="12"/>
  <c r="M23" i="12"/>
  <c r="O23" i="12"/>
  <c r="Q23" i="12"/>
  <c r="V23" i="12"/>
  <c r="G25" i="12"/>
  <c r="I25" i="12"/>
  <c r="K25" i="12"/>
  <c r="M25" i="12"/>
  <c r="O25" i="12"/>
  <c r="O20" i="12" s="1"/>
  <c r="Q25" i="12"/>
  <c r="V25" i="12"/>
  <c r="G27" i="12"/>
  <c r="I27" i="12"/>
  <c r="K27" i="12"/>
  <c r="M27" i="12"/>
  <c r="O27" i="12"/>
  <c r="Q27" i="12"/>
  <c r="V27" i="12"/>
  <c r="G29" i="12"/>
  <c r="M29" i="12" s="1"/>
  <c r="I29" i="12"/>
  <c r="K29" i="12"/>
  <c r="O29" i="12"/>
  <c r="Q29" i="12"/>
  <c r="V29" i="12"/>
  <c r="G31" i="12"/>
  <c r="M31" i="12" s="1"/>
  <c r="I31" i="12"/>
  <c r="I20" i="12" s="1"/>
  <c r="K31" i="12"/>
  <c r="O31" i="12"/>
  <c r="Q31" i="12"/>
  <c r="V31" i="12"/>
  <c r="AE34" i="12"/>
  <c r="I20" i="1"/>
  <c r="I19" i="1"/>
  <c r="I18" i="1"/>
  <c r="I17" i="1"/>
  <c r="F51" i="1"/>
  <c r="G51" i="1"/>
  <c r="G25" i="1" s="1"/>
  <c r="A25" i="1" s="1"/>
  <c r="A26" i="1" s="1"/>
  <c r="H50" i="1"/>
  <c r="I50" i="1" s="1"/>
  <c r="H49" i="1"/>
  <c r="I49" i="1" s="1"/>
  <c r="H48" i="1"/>
  <c r="I48" i="1" s="1"/>
  <c r="H46" i="1"/>
  <c r="I46" i="1" s="1"/>
  <c r="H45" i="1"/>
  <c r="I45" i="1" s="1"/>
  <c r="H44" i="1"/>
  <c r="I44" i="1" s="1"/>
  <c r="H41" i="1"/>
  <c r="I41" i="1" s="1"/>
  <c r="H40" i="1"/>
  <c r="J28" i="1"/>
  <c r="J26" i="1"/>
  <c r="G38" i="1"/>
  <c r="F38" i="1"/>
  <c r="J23" i="1"/>
  <c r="J24" i="1"/>
  <c r="J25" i="1"/>
  <c r="J27" i="1"/>
  <c r="E24" i="1"/>
  <c r="E26" i="1"/>
  <c r="I88" i="1" l="1"/>
  <c r="J85" i="1" s="1"/>
  <c r="I16" i="1"/>
  <c r="I21" i="1" s="1"/>
  <c r="G28" i="1"/>
  <c r="G26" i="1"/>
  <c r="G23" i="1"/>
  <c r="M25" i="19"/>
  <c r="M46" i="19"/>
  <c r="M16" i="19"/>
  <c r="M40" i="19"/>
  <c r="M39" i="19" s="1"/>
  <c r="G55" i="19"/>
  <c r="G16" i="19"/>
  <c r="G25" i="19"/>
  <c r="M46" i="18"/>
  <c r="M70" i="18"/>
  <c r="M24" i="18"/>
  <c r="M38" i="18"/>
  <c r="G17" i="18"/>
  <c r="G46" i="18"/>
  <c r="G38" i="18"/>
  <c r="G24" i="18"/>
  <c r="M15" i="17"/>
  <c r="M38" i="17"/>
  <c r="M22" i="17"/>
  <c r="G50" i="17"/>
  <c r="G15" i="17"/>
  <c r="AF60" i="17"/>
  <c r="G38" i="17"/>
  <c r="M44" i="16"/>
  <c r="M63" i="16"/>
  <c r="M16" i="16"/>
  <c r="G44" i="16"/>
  <c r="M82" i="16"/>
  <c r="M81" i="16" s="1"/>
  <c r="M36" i="16"/>
  <c r="M23" i="16" s="1"/>
  <c r="M9" i="16"/>
  <c r="M8" i="16" s="1"/>
  <c r="AF86" i="16"/>
  <c r="G63" i="16"/>
  <c r="G16" i="16"/>
  <c r="G38" i="16"/>
  <c r="M22" i="15"/>
  <c r="M40" i="15"/>
  <c r="M46" i="15"/>
  <c r="M15" i="15"/>
  <c r="G51" i="15"/>
  <c r="G8" i="15"/>
  <c r="M43" i="15"/>
  <c r="AF56" i="15"/>
  <c r="G46" i="15"/>
  <c r="G15" i="15"/>
  <c r="M63" i="14"/>
  <c r="M26" i="14"/>
  <c r="M57" i="14"/>
  <c r="M50" i="14"/>
  <c r="G50" i="14"/>
  <c r="AF86" i="14"/>
  <c r="M19" i="14"/>
  <c r="M18" i="14" s="1"/>
  <c r="G60" i="14"/>
  <c r="G8" i="14"/>
  <c r="M46" i="13"/>
  <c r="M32" i="13"/>
  <c r="M69" i="13"/>
  <c r="M24" i="13"/>
  <c r="M18" i="13"/>
  <c r="G87" i="13"/>
  <c r="G32" i="13"/>
  <c r="G91" i="13"/>
  <c r="M20" i="12"/>
  <c r="G8" i="12"/>
  <c r="G20" i="12"/>
  <c r="M9" i="12"/>
  <c r="M8" i="12" s="1"/>
  <c r="J49" i="1"/>
  <c r="J47" i="1"/>
  <c r="J45" i="1"/>
  <c r="J43" i="1"/>
  <c r="J41" i="1"/>
  <c r="J50" i="1"/>
  <c r="J48" i="1"/>
  <c r="J46" i="1"/>
  <c r="J44" i="1"/>
  <c r="J42" i="1"/>
  <c r="J39" i="1"/>
  <c r="J51" i="1" s="1"/>
  <c r="H51" i="1"/>
  <c r="J80" i="1" l="1"/>
  <c r="J73" i="1"/>
  <c r="J77" i="1"/>
  <c r="J72" i="1"/>
  <c r="J76" i="1"/>
  <c r="J75" i="1"/>
  <c r="J71" i="1"/>
  <c r="J69" i="1"/>
  <c r="J78" i="1"/>
  <c r="J87" i="1"/>
  <c r="J70" i="1"/>
  <c r="J81" i="1"/>
  <c r="J74" i="1"/>
  <c r="J82" i="1"/>
  <c r="J86" i="1"/>
  <c r="J79" i="1"/>
  <c r="J83" i="1"/>
  <c r="J84" i="1"/>
  <c r="A23" i="1"/>
  <c r="J88" i="1" l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18A99397-F8F1-4F11-AAEE-1A59E858833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45A4414-7106-4FA6-B61E-F8F0010CDDB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ED77BD6D-71E9-4964-A773-D1CC34BFF18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2C6C45E-F38A-49B6-B797-614C894A164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22A620EA-D1F5-487D-A6E1-1C20E5E0E12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FC3511F-8B07-438E-B5E8-277DAB235BE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B8155CAA-5DD1-4792-A7FE-691559573DB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04C66F6-F61E-4823-8FF4-FE73DFD72A7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D1E2E08B-1EE8-4108-8707-18AD576FA17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06C71FF-2FC3-4AE4-8E59-18105675213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F7D6249D-D10A-4F0E-A241-2DB51423B23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306C69A-AE7B-4D98-8FF6-38D2EF822E6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EE1576F5-3CC9-421D-92BE-C949F61F77C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CADC60D-899F-4A5F-82D9-4D49C21836E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5E94439A-261D-412A-BA14-CA1B2530450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086CEE1-1459-43A6-8116-00F36FD8BE3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<sst xmlns="http://schemas.openxmlformats.org/spreadsheetml/2006/main" count="3074" uniqueCount="541">
  <si>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</si>
  <si>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</si>
  <si>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</si>
  <si>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</si>
  <si>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</si>
  <si>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</si>
  <si>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</si>
  <si>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</si>
  <si>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</si>
  <si>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</si>
  <si>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</si>
  <si>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</si>
  <si>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</si>
  <si>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</si>
  <si>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</si>
  <si>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</si>
  <si>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</si>
  <si>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</si>
  <si>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</si>
  <si>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</si>
  <si>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</si>
  <si>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</si>
  <si>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</si>
  <si>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</si>
  <si>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</si>
  <si>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</si>
  <si>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</si>
  <si>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</si>
  <si>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</si>
  <si>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</si>
  <si>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</si>
  <si>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</si>
  <si>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</si>
  <si>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</si>
  <si>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</si>
  <si>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</si>
  <si>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</si>
  <si>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</si>
  <si>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</si>
  <si>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</si>
  <si>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</si>
  <si>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</si>
  <si>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</si>
  <si>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008</t>
  </si>
  <si>
    <t>U Hřiště - Rekonstrukce MK a novostavba parkovacích ploch</t>
  </si>
  <si>
    <t>Město Ivančice</t>
  </si>
  <si>
    <t>Palackého náměstí 196/6</t>
  </si>
  <si>
    <t>Ivančice</t>
  </si>
  <si>
    <t>66491</t>
  </si>
  <si>
    <t>00281859</t>
  </si>
  <si>
    <t>CZ00281859</t>
  </si>
  <si>
    <t>QIM Atelier s.r.o.</t>
  </si>
  <si>
    <t>Botanická 605/19</t>
  </si>
  <si>
    <t>Brno-Veveří</t>
  </si>
  <si>
    <t>60200</t>
  </si>
  <si>
    <t>29212065</t>
  </si>
  <si>
    <t>CZ29212065</t>
  </si>
  <si>
    <t>Stavba</t>
  </si>
  <si>
    <t>Stavební objekt</t>
  </si>
  <si>
    <t>SO 000</t>
  </si>
  <si>
    <t>Příprava staveniště</t>
  </si>
  <si>
    <t>SO 001</t>
  </si>
  <si>
    <t>Vedlejší rozpočtové náklady</t>
  </si>
  <si>
    <t>SO 100</t>
  </si>
  <si>
    <t>Objekty pozemních komunikací</t>
  </si>
  <si>
    <t>SO 101</t>
  </si>
  <si>
    <t>Stavební úpravy místní komunikace - úsek 1</t>
  </si>
  <si>
    <t>SO 102</t>
  </si>
  <si>
    <t>Stavební úpravy místní komunikace - úsek 2</t>
  </si>
  <si>
    <t>SO 103</t>
  </si>
  <si>
    <t>Stavební úpravy sjezdů</t>
  </si>
  <si>
    <t>SO 104</t>
  </si>
  <si>
    <t>Novostavba chodníku a parkovacího zálivu</t>
  </si>
  <si>
    <t>SO 106</t>
  </si>
  <si>
    <t>Stavební úpravy chodníků</t>
  </si>
  <si>
    <t>SO 107</t>
  </si>
  <si>
    <t>Novostavba chodníku podél silnice III. tř.</t>
  </si>
  <si>
    <t>SO 107.1.</t>
  </si>
  <si>
    <t>Odvodnění</t>
  </si>
  <si>
    <t>Celkem za stavbu</t>
  </si>
  <si>
    <t>CZK</t>
  </si>
  <si>
    <t>#POPS</t>
  </si>
  <si>
    <t>Popis stavby: 008 - U Hřiště - Rekonstrukce MK a novostavba parkovacích ploch</t>
  </si>
  <si>
    <t>#POPO</t>
  </si>
  <si>
    <t>Popis objektu: SO 000 - Příprava staveniště</t>
  </si>
  <si>
    <t>#POPR</t>
  </si>
  <si>
    <t>Popis rozpočtu: SO 001 - Vedlejší rozpočtové náklady</t>
  </si>
  <si>
    <t>Popis objektu: SO 100 - Objekty pozemních komunikací</t>
  </si>
  <si>
    <t>Popis rozpočtu: SO 101 - Stavební úpravy místní komunikace - úsek 1</t>
  </si>
  <si>
    <t>Popis rozpočtu: SO 102 - Stavební úpravy místní komunikace - úsek 2</t>
  </si>
  <si>
    <t>Popis rozpočtu: SO 103 - Stavební úpravy sjezdů</t>
  </si>
  <si>
    <t>Popis rozpočtu: SO 104 - Novostavba chodníku a parkovacího zálivu</t>
  </si>
  <si>
    <t>Popis rozpočtu: SO 106 - Stavební úpravy chodníků</t>
  </si>
  <si>
    <t>Popis rozpočtu: SO 107 - Novostavba chodníku podél silnice III. tř.</t>
  </si>
  <si>
    <t>Popis rozpočtu: SO 107.1. - Odvodnění</t>
  </si>
  <si>
    <t>Rekapitulace dílů</t>
  </si>
  <si>
    <t>Typ dílu</t>
  </si>
  <si>
    <t>1</t>
  </si>
  <si>
    <t>Zemní práce</t>
  </si>
  <si>
    <t>11</t>
  </si>
  <si>
    <t>Přípravné a přidružené práce</t>
  </si>
  <si>
    <t>16</t>
  </si>
  <si>
    <t>Přemístění výkopku</t>
  </si>
  <si>
    <t>17</t>
  </si>
  <si>
    <t>Konstrukce ze zemin</t>
  </si>
  <si>
    <t>18</t>
  </si>
  <si>
    <t>Povrchové úpravy terénu</t>
  </si>
  <si>
    <t>2</t>
  </si>
  <si>
    <t>Základy a zvláštní zakládání</t>
  </si>
  <si>
    <t>45</t>
  </si>
  <si>
    <t>Podkladní a vedlejší konstrukce</t>
  </si>
  <si>
    <t>56</t>
  </si>
  <si>
    <t>Podkladní vrstvy komunikací a zpevněných ploch</t>
  </si>
  <si>
    <t>57</t>
  </si>
  <si>
    <t>Kryty štěrkových a živičných komunikací</t>
  </si>
  <si>
    <t>59</t>
  </si>
  <si>
    <t>Dlažby a předlažby komunikací</t>
  </si>
  <si>
    <t>8</t>
  </si>
  <si>
    <t>Trubní vedení</t>
  </si>
  <si>
    <t>87</t>
  </si>
  <si>
    <t>Potrubí z trub z plastických hmot</t>
  </si>
  <si>
    <t>89</t>
  </si>
  <si>
    <t>Ostatní konstrukce na trubním vedení</t>
  </si>
  <si>
    <t>91</t>
  </si>
  <si>
    <t>Doplňující práce na komunikaci</t>
  </si>
  <si>
    <t>97</t>
  </si>
  <si>
    <t>Prorážení otvorů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</si>
  <si>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</si>
  <si>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</si>
  <si>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</si>
  <si>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</si>
  <si>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</si>
  <si>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</si>
  <si>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</si>
  <si>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</si>
  <si>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</si>
  <si>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</si>
  <si>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</si>
  <si>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</si>
  <si>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</si>
  <si>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</si>
  <si>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</si>
  <si>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</si>
  <si>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</si>
  <si>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</si>
  <si>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</si>
  <si>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</si>
  <si>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</si>
  <si>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</si>
  <si>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</si>
  <si>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</si>
  <si>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</si>
  <si>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</si>
  <si>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</si>
  <si>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</si>
  <si>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</si>
  <si>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</si>
  <si>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</si>
  <si>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</si>
  <si>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</si>
  <si>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</si>
  <si>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</si>
  <si>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</si>
  <si>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</si>
  <si>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Vytyčení stavby</t>
  </si>
  <si>
    <t>Soubor</t>
  </si>
  <si>
    <t>RTS 25/ I</t>
  </si>
  <si>
    <t>Indiv</t>
  </si>
  <si>
    <t>VRN</t>
  </si>
  <si>
    <t>Běžná</t>
  </si>
  <si>
    <t>POL99_8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</si>
  <si>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</si>
  <si>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</si>
  <si>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</si>
  <si>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</si>
  <si>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</si>
  <si>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</si>
  <si>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</si>
  <si>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</si>
  <si>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</si>
  <si>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</si>
  <si>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</si>
  <si>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</si>
  <si>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</si>
  <si>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</si>
  <si>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004111010R</t>
  </si>
  <si>
    <t xml:space="preserve">Průzkumné práce 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</si>
  <si>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</si>
  <si>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</si>
  <si>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</si>
  <si>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</si>
  <si>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</si>
  <si>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</si>
  <si>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</si>
  <si>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005231010R</t>
  </si>
  <si>
    <t>Revize</t>
  </si>
  <si>
    <t xml:space="preserve">l     </t>
  </si>
  <si>
    <t>náklady spojené s provedením všech technickými normami předepsaných zkoušek a revizí stavebních konstrukcí nebo stavebních prací.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</si>
  <si>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</si>
  <si>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</si>
  <si>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</si>
  <si>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</si>
  <si>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</si>
  <si>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</si>
  <si>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</si>
  <si>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Geodetické zaměření rohů stavby, stabilizace bodů a sestavení laviček.</t>
  </si>
  <si>
    <t>END</t>
  </si>
  <si>
    <t>122202202R00</t>
  </si>
  <si>
    <t>Odkopávky a prokopávky pro silnice v hornině 3 přes 100 do 1 000 m3</t>
  </si>
  <si>
    <t>m3</t>
  </si>
  <si>
    <t>800-1</t>
  </si>
  <si>
    <t>RTS 24/ II</t>
  </si>
  <si>
    <t>Práce</t>
  </si>
  <si>
    <t>POL1_</t>
  </si>
  <si>
    <t>s přemístěním výkopku v příčných profilech na vzdálenost do 15 m nebo s naložením na dopravní prostředek.</t>
  </si>
  <si>
    <t>SPI</t>
  </si>
  <si>
    <t>odkop komunikace : 1060*0,65</t>
  </si>
  <si>
    <t>VV</t>
  </si>
  <si>
    <t>122202209R00</t>
  </si>
  <si>
    <t>Odkopávky a prokopávky pro silnice v hornině 3 příplatek za lepivost horniny</t>
  </si>
  <si>
    <t>689*0,3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</si>
  <si>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</si>
  <si>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</si>
  <si>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</si>
  <si>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rýha pro trativod : 150*0,4*0,45</t>
  </si>
  <si>
    <t>113106241R00</t>
  </si>
  <si>
    <t>Rozebrání dlažeb, panelů vozovek a ploch s jakoukoliv výplní spár   v jakékoliv ploše, ze silničních panelů jakýchkoliv rozměrů, kladených do jakéhokoliv lože a se spárami zalitými živicí nebo cementovou maltou</t>
  </si>
  <si>
    <t>m2</t>
  </si>
  <si>
    <t>822-1</t>
  </si>
  <si>
    <t>s přemístěním hmot na skládku na vzdálenost do 3 m nebo s naložením na dopravní prostředek</t>
  </si>
  <si>
    <t>113108305R00</t>
  </si>
  <si>
    <t>Odstranění podkladů nebo krytů živičných, v ploše jednotlivě do 50 m2, tloušťka vrstvy 50 mm</t>
  </si>
  <si>
    <t>POL1_0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</si>
  <si>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</si>
  <si>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</si>
  <si>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</si>
  <si>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</si>
  <si>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162701105R00</t>
  </si>
  <si>
    <t>Vodorovné přemístění výkopku z horniny 1 až 4, na vzdálenost přes 9 000  do 10 000 m</t>
  </si>
  <si>
    <t>po suchu, bez ohledu na druh dopravního prostředku, bez naložení výkopku, avšak se složením bez rozhrnutí,</t>
  </si>
  <si>
    <t>689+27</t>
  </si>
  <si>
    <t>162701109R00</t>
  </si>
  <si>
    <t>Vodorovné přemístění výkopku příplatek k ceně za každých dalších i započatých 1 000 m přes 10 000 m  z horniny 1 až 4</t>
  </si>
  <si>
    <t>716*10</t>
  </si>
  <si>
    <t>199000002R00</t>
  </si>
  <si>
    <t>Poplatky za skládku horniny 1- 4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</si>
  <si>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</si>
  <si>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</si>
  <si>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</si>
  <si>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</si>
  <si>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217*0,75</t>
  </si>
  <si>
    <t>181101102R00</t>
  </si>
  <si>
    <t>Úprava pláně v zářezech v hornině 1 až 4, se zhutněním</t>
  </si>
  <si>
    <t>vyrovnáním výškových rozdílů, ploch vodorovných a ploch do sklonu 1 : 5.</t>
  </si>
  <si>
    <t>181301111R00</t>
  </si>
  <si>
    <t>Rozprostření a urovnání ornice v rovině v souvislé ploše přes 500 m2, tloušťka vrstvy do 100 mm</t>
  </si>
  <si>
    <t>s případným nutným přemístěním hromad nebo dočasných skládek na místo potřeby ze vzdálenosti do 30 m, v rovině nebo ve svahu do 1 : 5,</t>
  </si>
  <si>
    <t>185804312R00</t>
  </si>
  <si>
    <t xml:space="preserve">Zalití rostlin vodou plocha přes 20 m2,  </t>
  </si>
  <si>
    <t>162,75*0,05</t>
  </si>
  <si>
    <t>00572400R</t>
  </si>
  <si>
    <t>směs travní parková, pro běžnou zátěž</t>
  </si>
  <si>
    <t>kg</t>
  </si>
  <si>
    <t>SPCM</t>
  </si>
  <si>
    <t>Specifikace</t>
  </si>
  <si>
    <t>POL3_</t>
  </si>
  <si>
    <t>162,75*0,03</t>
  </si>
  <si>
    <t>10364200R</t>
  </si>
  <si>
    <t>ornice pro pozemkové úpravy</t>
  </si>
  <si>
    <t>RTS 22/ II</t>
  </si>
  <si>
    <t>162,75*0,1</t>
  </si>
  <si>
    <t>211971110R00</t>
  </si>
  <si>
    <t>Opláštění žeber z geotextilie o sklonu do 1 : 2,5</t>
  </si>
  <si>
    <t>150*(0,4*2+0,45*2)</t>
  </si>
  <si>
    <t>212561111RK1</t>
  </si>
  <si>
    <t>Výplň odvodňov. trativodů kam. hrubě drcen. 16 mm, kraj Jihomoravský</t>
  </si>
  <si>
    <t>RTS 22/ I</t>
  </si>
  <si>
    <t>150*(0,4*0,44-pi*0,125^2/4)</t>
  </si>
  <si>
    <t>212792112R00</t>
  </si>
  <si>
    <t>Montáž trativodů z flexibilních trubek jakékoliv DN</t>
  </si>
  <si>
    <t>827-1</t>
  </si>
  <si>
    <t>se zřízením štěrkopískového lože pod trubky a s jejich obsypem v průměrném celkovém množství do 0,15 m3/m,</t>
  </si>
  <si>
    <t>28611224.AR</t>
  </si>
  <si>
    <t>trubka plastová drenážní PVC; ohebná; perforovaná po celém obvodu; DN 125,0 mm</t>
  </si>
  <si>
    <t>28611327.AR</t>
  </si>
  <si>
    <t>zátka DN 125,0 mm</t>
  </si>
  <si>
    <t>kus</t>
  </si>
  <si>
    <t>67390525R</t>
  </si>
  <si>
    <t>geotextilie PP, PES; funkce drenážní, separační, ochranná, výztužná, filtrační; plošná hmotnost 250 g/m2</t>
  </si>
  <si>
    <t>RTS 23/ I</t>
  </si>
  <si>
    <t>564851111R00</t>
  </si>
  <si>
    <t>564861111R00</t>
  </si>
  <si>
    <t>Podklad ze štěrkodrti s rozprostřením a zhutněním frakce 0-63 mm, tloušťka po zhutnění 200 mm</t>
  </si>
  <si>
    <t>1060+(150*0,6)</t>
  </si>
  <si>
    <t>565141211R00</t>
  </si>
  <si>
    <t>s rozprostřením a zhutněním</t>
  </si>
  <si>
    <t>573191111R00</t>
  </si>
  <si>
    <t>573211111R00</t>
  </si>
  <si>
    <t>577132111R00</t>
  </si>
  <si>
    <t>Beton asfaltový s rozprostřením a zhutněním v pruhu šířky přes 3 m, ACO 11+, tloušťky 40 mm, plochy přes 1000 m2</t>
  </si>
  <si>
    <t>899331111R00</t>
  </si>
  <si>
    <t>Výšková úprava uličního vstupu nebo vpustě do 20 cm zvýšením poklopu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</si>
  <si>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</si>
  <si>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599142111R00</t>
  </si>
  <si>
    <t>Úprava zálivky dilatačních nebo pracovních spár šířky přes 20 do 40 mm</t>
  </si>
  <si>
    <t>v cementobetonovém krytu hloubky do 40 mm</t>
  </si>
  <si>
    <t>Včetně odstranění zvětralé asfaltové zálivky, vyčištění spár, zalití spár asfaltovou zálivkou, nátěru asfaltovým lakem a posyp drtí.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</si>
  <si>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</si>
  <si>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</si>
  <si>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</si>
  <si>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919731122R00</t>
  </si>
  <si>
    <t>Zarovnání styčné plochy podkladu nebo krytu živičné, tloušťky přes 50 do 100 mm</t>
  </si>
  <si>
    <t>podél vybourané části komunikace nebo zpevněné plochy</t>
  </si>
  <si>
    <t>919735113R00</t>
  </si>
  <si>
    <t>Řezání stávajících krytů nebo podkladů živičných, hloubky přes 100 do 150 mm</t>
  </si>
  <si>
    <t>včetně spotřeby vody</t>
  </si>
  <si>
    <t>59217472R</t>
  </si>
  <si>
    <t>obrubník silniční materiál beton; l = 1000,0 mm; š = 150,0 mm; h = 250,0 mm; barva šedá</t>
  </si>
  <si>
    <t>217*1,01</t>
  </si>
  <si>
    <t>59217476R</t>
  </si>
  <si>
    <t>obrubník silniční nájezdový; materiál beton; l = 1000,0 mm; š = 150,0 mm; h = 150,0 mm; barva šedá</t>
  </si>
  <si>
    <t>135*1,01</t>
  </si>
  <si>
    <t>59217480R</t>
  </si>
  <si>
    <t>obrubník silniční přechodový levý; materiál beton; l = 1000,0 mm; š = 150,0 mm; výškový rozsah h = 150 až 250 mm; barva šedá</t>
  </si>
  <si>
    <t>1*1,01</t>
  </si>
  <si>
    <t>59217481R</t>
  </si>
  <si>
    <t>obrubník silniční přechodový pravý; materiál beton; l = 1000,0 mm; š = 150,0 mm; výškový rozsah h = 150 až 250 mm; barva šedá</t>
  </si>
  <si>
    <t>998225111R00</t>
  </si>
  <si>
    <t>Přesun hmot komunikací a letišť, kryt živičný jakékoliv délky objektu</t>
  </si>
  <si>
    <t>t</t>
  </si>
  <si>
    <t>vodorovně do 200 m</t>
  </si>
  <si>
    <t>74,25125+1090,7682+138,0862+2,1547+91,3341</t>
  </si>
  <si>
    <t>979082213R00</t>
  </si>
  <si>
    <t>Vodorovná doprava suti po suchu bez naložení, ale se složením a hrubým urovnáním na vzdálenost do 1 km</t>
  </si>
  <si>
    <t>979082219R00</t>
  </si>
  <si>
    <t>Vodorovná doprava suti po suchu příplatek k ceně za každý další i započatý 1 km přes 1 km</t>
  </si>
  <si>
    <t>286,21*19</t>
  </si>
  <si>
    <t>979990103R00</t>
  </si>
  <si>
    <t>Poplatek za skládku beton do 30x30 cm</t>
  </si>
  <si>
    <t>801-3</t>
  </si>
  <si>
    <t>286,21-109,45</t>
  </si>
  <si>
    <t>979990112R00</t>
  </si>
  <si>
    <t xml:space="preserve">Poplatek za skládku obalovaný asfalt </t>
  </si>
  <si>
    <t>979082212R00</t>
  </si>
  <si>
    <t>Vodorovná doprava suti po suchu s naložením a se složením na vzdálenost do 50 m</t>
  </si>
  <si>
    <t>Přesun suti</t>
  </si>
  <si>
    <t>POL8_</t>
  </si>
  <si>
    <t>odkop komunikace : 307,6*0,65</t>
  </si>
  <si>
    <t>307,6*0,3</t>
  </si>
  <si>
    <t>rýha pro trativod : 46*0,4*0,45</t>
  </si>
  <si>
    <t>307,6+8,28</t>
  </si>
  <si>
    <t>315,88*10</t>
  </si>
  <si>
    <t>59*0,75</t>
  </si>
  <si>
    <t>44,75*0,05</t>
  </si>
  <si>
    <t>44,75*0,03</t>
  </si>
  <si>
    <t>44,75*0,1</t>
  </si>
  <si>
    <t>46*(0,4*2+0,45*2)</t>
  </si>
  <si>
    <t>46*(0,4*0,44-pi*0,125^2/4)</t>
  </si>
  <si>
    <t>280+(46*0,6)</t>
  </si>
  <si>
    <t>59*1,01</t>
  </si>
  <si>
    <t>10*1,01</t>
  </si>
  <si>
    <t>2*1,01</t>
  </si>
  <si>
    <t>22,77039+289,8876+36,4756+2,1547+19,40845</t>
  </si>
  <si>
    <t>122202201R00</t>
  </si>
  <si>
    <t>Odkopávky a prokopávky pro silnice v hornině 3 do 100 m3</t>
  </si>
  <si>
    <t>120*0,45</t>
  </si>
  <si>
    <t>54*0,3</t>
  </si>
  <si>
    <t>po suchu, bez naložení výkopku, avšak se složením bez rozhrnutí, zpáteční cesta vozidla.</t>
  </si>
  <si>
    <t>54*10</t>
  </si>
  <si>
    <t>Poplatky za skládku horniny 1- 4, skupina 17 05 04 z Katalogu odpadů</t>
  </si>
  <si>
    <t>31,82*0,75</t>
  </si>
  <si>
    <t>23,865*0,05</t>
  </si>
  <si>
    <t>23,865*0,03</t>
  </si>
  <si>
    <t>23,865*0,1</t>
  </si>
  <si>
    <t>567122114R00</t>
  </si>
  <si>
    <t>Podklad z kameniva zpevněného cementem SC C8/10, tloušťka po zhutnění 150 mm</t>
  </si>
  <si>
    <t>bez dilatačních spár, s rozprostřením a zhutněním, ošetřením povrchu podkladu vodou</t>
  </si>
  <si>
    <t>596215041R00</t>
  </si>
  <si>
    <t>Kladení zámkové dlažby do drtě tloušťka dlažby 80 mm, tloušťka lože 50 mm</t>
  </si>
  <si>
    <t>s provedením lože z kameniva drceného, s vyplněním spár, s dvojitým hutněním a se smetením přebytečného materiálu na krajnici. S dodáním hmot pro lože a výplň spár.</t>
  </si>
  <si>
    <t>596291113R00</t>
  </si>
  <si>
    <t>Řezání zámkové dlažby tloušťky 80 mm</t>
  </si>
  <si>
    <t>592451170R</t>
  </si>
  <si>
    <t>dlažba betonová dvouvrstvá; obdélník; šedá; l = 200 mm; š = 100 mm; tl. 80,0 mm</t>
  </si>
  <si>
    <t>120*1,05</t>
  </si>
  <si>
    <t>Osazení silničního nebo chodníkového betonového obrubníku stojatého, s boční opěrou z betonu prostého, do lože z betonu prostého C 12/15</t>
  </si>
  <si>
    <t>71*1,01</t>
  </si>
  <si>
    <t>998223011R00</t>
  </si>
  <si>
    <t>Přesun hmot pozemních komunikací, kryt dlážděný jakékoliv délky objektu</t>
  </si>
  <si>
    <t>3,98617+98,8968+32,8755+19,23539</t>
  </si>
  <si>
    <t>parkovací plochy : 460*0,5</t>
  </si>
  <si>
    <t>chodník : 195*0,3</t>
  </si>
  <si>
    <t>288,5*0,3</t>
  </si>
  <si>
    <t>288,5*10</t>
  </si>
  <si>
    <t>120*0,75</t>
  </si>
  <si>
    <t>134</t>
  </si>
  <si>
    <t>224*0,05</t>
  </si>
  <si>
    <t>224*0,03</t>
  </si>
  <si>
    <t>224*0,1</t>
  </si>
  <si>
    <t>564851111RT2</t>
  </si>
  <si>
    <t>Podklad ze štěrkodrti s rozprostřením a zhutněním frakce 0-32 mm, tloušťka po zhutnění 150 mm</t>
  </si>
  <si>
    <t>parkovací plochy : 460</t>
  </si>
  <si>
    <t>chodník : 195</t>
  </si>
  <si>
    <t>564861111RT2</t>
  </si>
  <si>
    <t>Podklad ze štěrkodrti s rozprostřením a zhutněním frakce 0-32 mm, tloušťka po zhutnění 200 mm</t>
  </si>
  <si>
    <t>parkovací plochy : 460+(102*0,3)</t>
  </si>
  <si>
    <t>596215021R00</t>
  </si>
  <si>
    <t>Kladení zámkové dlažby do drtě tloušťka dlažby 60 mm, tloušťka lože 40 mm</t>
  </si>
  <si>
    <t>596215028R00</t>
  </si>
  <si>
    <t>Kladení zámkové dlažby do drtě příplatek za více barev dlažby tloušťky 60 mm</t>
  </si>
  <si>
    <t>596215029R00</t>
  </si>
  <si>
    <t>Kladení zámkové dlažby do drtě příplatek za více tvarů dlažby tloušťky 60 mm</t>
  </si>
  <si>
    <t>596291111R00</t>
  </si>
  <si>
    <t>Řezání zámkové dlažby tloušťky 60 mm</t>
  </si>
  <si>
    <t>120+1,5</t>
  </si>
  <si>
    <t>93+5</t>
  </si>
  <si>
    <t>59245110R</t>
  </si>
  <si>
    <t>dlažba betonová dvouvrstvá, skladebná; obdélník; šedá; l = 200 mm; š = 100 mm; tl. 60,0 mm</t>
  </si>
  <si>
    <t>188*1,05</t>
  </si>
  <si>
    <t>59248057R</t>
  </si>
  <si>
    <t>dlažba betonová dvouvrstvá; obdélník; povrch reliéfní; červená; l = 200 mm; š = 100 mm; tl. 60,0 mm</t>
  </si>
  <si>
    <t>7*1,05</t>
  </si>
  <si>
    <t>59248130R</t>
  </si>
  <si>
    <t>dlažba betonová čtverec; dlaždice zatravňovací; šedá; l = 213 mm; skladebná délka 235 mm; š = 213 mm; tl. 80,0 mm; podíl otevřené plochy 10,0 %</t>
  </si>
  <si>
    <t xml:space="preserve">m2    </t>
  </si>
  <si>
    <t>460*1,05</t>
  </si>
  <si>
    <t>120+2+105+6+2+2+6</t>
  </si>
  <si>
    <t>59217024R</t>
  </si>
  <si>
    <t>obrubník silniční roh 90° vnitřní; materiál beton; l = 398,0 mm; š = 150,0 mm; h = 250,0 mm; barva přírodní</t>
  </si>
  <si>
    <t>59217421R</t>
  </si>
  <si>
    <t>obrubník chodníkový materiál beton; l = 1000,0 mm; š = 100,0 mm; h = 250,0 mm; barva šedá</t>
  </si>
  <si>
    <t>120*1,01</t>
  </si>
  <si>
    <t>105*1,01</t>
  </si>
  <si>
    <t>6*1,01</t>
  </si>
  <si>
    <t>59217495R</t>
  </si>
  <si>
    <t>obrubník silniční oblouk vnější; r 1 000 mm; materiál beton; l = 1000,0 mm; š = 150,0 mm; h = 250,0 mm; barva šedá</t>
  </si>
  <si>
    <t>37,41472+463,9446+88,02183+62,68186</t>
  </si>
  <si>
    <t>130*0,3</t>
  </si>
  <si>
    <t>39*0,3</t>
  </si>
  <si>
    <t>39*10</t>
  </si>
  <si>
    <t>75*0,75</t>
  </si>
  <si>
    <t>13</t>
  </si>
  <si>
    <t>69,25*0,05</t>
  </si>
  <si>
    <t>69,25*0,03</t>
  </si>
  <si>
    <t>127*1,05</t>
  </si>
  <si>
    <t>3*1,05</t>
  </si>
  <si>
    <t>75*1,05</t>
  </si>
  <si>
    <t>115,64958+49,14+27,2665+18,825</t>
  </si>
  <si>
    <t>172,5*0,3</t>
  </si>
  <si>
    <t>51,75*0,3</t>
  </si>
  <si>
    <t>113108405R00</t>
  </si>
  <si>
    <t>Odstranění podkladů nebo krytů živičných, v ploše jednotlivě nad 50 m2, tloušťka vrstvy 50 mm</t>
  </si>
  <si>
    <t>51,75*10</t>
  </si>
  <si>
    <t>115*0,75</t>
  </si>
  <si>
    <t>86,25*0,05</t>
  </si>
  <si>
    <t>86,25*0,03</t>
  </si>
  <si>
    <t>86,25*0,1</t>
  </si>
  <si>
    <t>573231110R00</t>
  </si>
  <si>
    <t>bez posypu kamenivem</t>
  </si>
  <si>
    <t>115+1,5</t>
  </si>
  <si>
    <t>Dlažba betonová typ: obdélníkový; dl = 200 mm; š = 100 mm; tl = 60,0 mm; barva: šedá</t>
  </si>
  <si>
    <t>172,5*1,05</t>
  </si>
  <si>
    <t>919721211R00</t>
  </si>
  <si>
    <t>Dilatační spáry vkládané vyplněné asfaltovou zálivkou</t>
  </si>
  <si>
    <t>v cementobetonovém krytu s odstraněním vložek, s vyčištěním a vyplněním spár</t>
  </si>
  <si>
    <t>115*1,01</t>
  </si>
  <si>
    <t>14,40634+65,205+22,40948+36,15132+60,23942</t>
  </si>
  <si>
    <t>9,4875*19</t>
  </si>
  <si>
    <t>Poplatek za uložení, obalované kamenivo, asfalt, kusovost do 300 x 300 mm,  , skupina 17 03 02 z Katalogu odpadů</t>
  </si>
  <si>
    <t>V souladu se zákonem č. 541/2020 Sb., o odpadech, ve znění pozdějších předpisů je povinnost při odstraňování stavby, provádění stavby nebo údržbě stavby dodržet postup pro nakládání s vybouranými stavebními materiály určenými pro opětovné použití, vedlejšími produkty a stavebními a demoličními odpady.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</si>
  <si>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</si>
  <si>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</si>
  <si>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</si>
  <si>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výkop pro přípojky : 16*1,75*0,8</t>
  </si>
  <si>
    <t>výkop pro UV : 4*(1*1*1,5)</t>
  </si>
  <si>
    <t>132201219R00</t>
  </si>
  <si>
    <t xml:space="preserve">Hloubení rýh šířky přes 60 do 200 cm příplatek za lepivost, v hornině 3,  </t>
  </si>
  <si>
    <t>28,4*0,3</t>
  </si>
  <si>
    <t>161101101R00</t>
  </si>
  <si>
    <t>Svislé přemístění výkopku z horniny 1 až 4, při hloubce výkopu přes 1 do 2,5 m</t>
  </si>
  <si>
    <t>POL1_1</t>
  </si>
  <si>
    <t>bez naložení do dopravní nádoby, ale s vyprázdněním dopravní nádoby na hromadu nebo na dopravní prostředek,</t>
  </si>
  <si>
    <t>28,4*10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</si>
  <si>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</si>
  <si>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</si>
  <si>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</si>
  <si>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</si>
  <si>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obsyp : -6,408</t>
  </si>
  <si>
    <t>lože : -1,904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</si>
  <si>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</si>
  <si>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</si>
  <si>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</si>
  <si>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0,4005*16</t>
  </si>
  <si>
    <t>583314004R</t>
  </si>
  <si>
    <t>kamenivo přírodní těžené frakce 4,0 až 8,0 mm; třída B; Jihomoravský kraj</t>
  </si>
  <si>
    <t>6,408*1,6*1,01</t>
  </si>
  <si>
    <t>58337345R</t>
  </si>
  <si>
    <t>štěrkopísek frakce 0,0 až 32,0 mm; třída C</t>
  </si>
  <si>
    <t>14,088*1,6*1,01</t>
  </si>
  <si>
    <t>451541111R00</t>
  </si>
  <si>
    <t>Lože pod potrubí, stoky a drobné objekty ze štěrkodrtě 0÷63 mm</t>
  </si>
  <si>
    <t>v otevřeném výkopu,</t>
  </si>
  <si>
    <t>uv : 4*(1*6*0,1)</t>
  </si>
  <si>
    <t>451572111R00</t>
  </si>
  <si>
    <t>Lože pod potrubí, stoky a drobné objekty z kameniva drobného těženého 0÷4 mm</t>
  </si>
  <si>
    <t>0,119*16</t>
  </si>
  <si>
    <t>871313121R00</t>
  </si>
  <si>
    <t>Montáž potrubí z trub z plastů těsněných gumovým kroužkem  DN 150 mm</t>
  </si>
  <si>
    <t>v otevřeném výkopu ve sklonu do 20 %,</t>
  </si>
  <si>
    <t>877313123R00</t>
  </si>
  <si>
    <t>Montáž tvarovek na potrubí z trub z plastů těsněných gumovým kroužkem jednoosých DN 150 mm</t>
  </si>
  <si>
    <t>286111901R</t>
  </si>
  <si>
    <t>Trubka plastová pro venkovní kanalizaci spoj: hrdlový; potrubí: vícevrstvé; skladba: PVC-U - PVC-U - PVC-U; povrch: hladký; DN/OD = 150; de = 160,0 mm; tl. stěny = 5,5 mm; l = 1 000 mm; SN 12</t>
  </si>
  <si>
    <t>16*1,03</t>
  </si>
  <si>
    <t>28650661R</t>
  </si>
  <si>
    <t>koleno PVC-U; 45,0 °; D = 160,0 mm; hladké, s 1 hrdlem</t>
  </si>
  <si>
    <t>RTS 20/ II</t>
  </si>
  <si>
    <t>8*1,015</t>
  </si>
  <si>
    <t>894411020RBF</t>
  </si>
  <si>
    <t>Šachty z betonových dílců vpusť uliční z dílců DN 450  s kalovým košem, hloubka 1,64 m, s výtokem DN 200, litinová mříž 500 x 500 mm 40 t, Mříž vtoková materiál: litina; pro uliční vpusť; zatížení: D 400; l = 500 mm; b = 500 mm</t>
  </si>
  <si>
    <t>AP-HSV</t>
  </si>
  <si>
    <t>Součtová</t>
  </si>
  <si>
    <t>Agregovaná položka</t>
  </si>
  <si>
    <t>POL2_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</si>
  <si>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</si>
  <si>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970-JNDS</t>
  </si>
  <si>
    <t>Napojení do stávajícího kanalizačního řadu</t>
  </si>
  <si>
    <t>kompl</t>
  </si>
  <si>
    <t>Vlastní</t>
  </si>
  <si>
    <t>Položka zahrnuje vybourání otvoru do stávající stoky z betonových trub. Místo napojení bude následně obetonováno. Dokončené napojení bude před záhozem rýhy nutno odsouhlasit s pracovníky VAS a.s. divize Boskovice.</t>
  </si>
  <si>
    <t>998276101R00</t>
  </si>
  <si>
    <t>Přesun hmot pro trubní vedení z trub plastových nebo sklolaminátových v otevřeném výkopu</t>
  </si>
  <si>
    <t>Přesun hmot</t>
  </si>
  <si>
    <t>POL7_</t>
  </si>
  <si>
    <t>vodovodu nebo kanalizace ražené nebo hloubené (827 1.1, 827 1.9, 827 2.1, 827 2.9), drobných objektů</t>
  </si>
  <si>
    <t>na vzdálenost 15 m od hrany výkopu nebo od okraje šachty</t>
  </si>
  <si>
    <t>Podklad z kameniva obaleného asfaltem ACP 16+, v pruhu šířky přes 3 m, třídy 1, tloušťka po zhutnění 60 mm</t>
  </si>
  <si>
    <t>Spojovací postřik emulzní 0,35kg/m2</t>
  </si>
  <si>
    <t>Spojovací postřik emulzní 0,35kg/m2.</t>
  </si>
  <si>
    <t>Infiltrační postřik emulzí 2kg - 3kg/m2.</t>
  </si>
  <si>
    <t>Infiltrační postřik emulzí 2kg - 3kg/m2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</si>
</sst>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opLeftCell="A2"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2" t="s">
        <v>39</v>
      </c>
      <c r="B2" s="72"/>
      <c r="C2" s="72"/>
      <c r="D2" s="72"/>
      <c r="E2" s="72"/>
      <c r="F2" s="72"/>
      <c r="G2" s="72"/>
    </row>
  </sheetData>
  <sheetProtection algorithmName="SHA-512" hashValue="FJ3qijQx0BqAtpTb1Zb6zmQNjaNIlKJOmQWz0hxjUZMa+OeeZJURR+9FqkQUD8+pUi2lt6ByXNMJxsqGcaMadQ==" saltValue="XxfmOaEYWK9wpawYJjeMP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1"/>
  <sheetViews>
    <sheetView showGridLines="0" topLeftCell="B24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0" customWidth="1"/>
    <col min="4" max="4" width="13" style="50" customWidth="1"/>
    <col min="5" max="5" width="9.6640625" style="50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5">
      <c r="A2" s="2"/>
      <c r="B2" s="104" t="s">
        <v>22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5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5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5">
      <c r="A5" s="2"/>
      <c r="B5" s="30" t="s">
        <v>42</v>
      </c>
      <c r="D5" s="120" t="s">
        <v>45</v>
      </c>
      <c r="E5" s="87"/>
      <c r="F5" s="87"/>
      <c r="G5" s="87"/>
      <c r="H5" s="18" t="s">
        <v>40</v>
      </c>
      <c r="I5" s="124" t="s">
        <v>49</v>
      </c>
      <c r="J5" s="8"/>
    </row>
    <row r="6" spans="1:15" ht="15.75" customHeight="1" x14ac:dyDescent="0.25">
      <c r="A6" s="2"/>
      <c r="B6" s="27"/>
      <c r="C6" s="52"/>
      <c r="D6" s="121" t="s">
        <v>46</v>
      </c>
      <c r="E6" s="88"/>
      <c r="F6" s="88"/>
      <c r="G6" s="88"/>
      <c r="H6" s="18" t="s">
        <v>34</v>
      </c>
      <c r="I6" s="124" t="s">
        <v>50</v>
      </c>
      <c r="J6" s="8"/>
    </row>
    <row r="7" spans="1:15" ht="15.75" customHeight="1" x14ac:dyDescent="0.25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5">
      <c r="A8" s="2"/>
      <c r="B8" s="30" t="s">
        <v>20</v>
      </c>
      <c r="D8" s="125" t="s">
        <v>51</v>
      </c>
      <c r="H8" s="18" t="s">
        <v>40</v>
      </c>
      <c r="I8" s="124" t="s">
        <v>55</v>
      </c>
      <c r="J8" s="8"/>
    </row>
    <row r="9" spans="1:15" ht="15.75" hidden="1" customHeight="1" x14ac:dyDescent="0.25">
      <c r="A9" s="2"/>
      <c r="B9" s="2"/>
      <c r="D9" s="125" t="s">
        <v>52</v>
      </c>
      <c r="H9" s="18" t="s">
        <v>34</v>
      </c>
      <c r="I9" s="124" t="s">
        <v>56</v>
      </c>
      <c r="J9" s="8"/>
    </row>
    <row r="10" spans="1:15" ht="15.75" hidden="1" customHeight="1" x14ac:dyDescent="0.25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5">
      <c r="A11" s="2"/>
      <c r="B11" s="30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5">
      <c r="A12" s="2"/>
      <c r="B12" s="27"/>
      <c r="C12" s="52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5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5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5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5">
      <c r="A16" s="194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SUMIF(F69:F87,A16,I69:I87)+SUMIF(F69:F87,"PSU",I69:I87)</f>
        <v>0</v>
      </c>
      <c r="J16" s="81"/>
    </row>
    <row r="17" spans="1:10" ht="23.25" customHeight="1" x14ac:dyDescent="0.25">
      <c r="A17" s="194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SUMIF(F69:F87,A17,I69:I87)</f>
        <v>0</v>
      </c>
      <c r="J17" s="81"/>
    </row>
    <row r="18" spans="1:10" ht="23.25" customHeight="1" x14ac:dyDescent="0.25">
      <c r="A18" s="194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SUMIF(F69:F87,A18,I69:I87)</f>
        <v>0</v>
      </c>
      <c r="J18" s="81"/>
    </row>
    <row r="19" spans="1:10" ht="23.25" customHeight="1" x14ac:dyDescent="0.25">
      <c r="A19" s="194" t="s">
        <v>132</v>
      </c>
      <c r="B19" s="37" t="s">
        <v>27</v>
      </c>
      <c r="C19" s="58"/>
      <c r="D19" s="59"/>
      <c r="E19" s="79"/>
      <c r="F19" s="80"/>
      <c r="G19" s="79"/>
      <c r="H19" s="80"/>
      <c r="I19" s="79">
        <f>SUMIF(F69:F87,A19,I69:I87)</f>
        <v>0</v>
      </c>
      <c r="J19" s="81"/>
    </row>
    <row r="20" spans="1:10" ht="23.25" customHeight="1" x14ac:dyDescent="0.25">
      <c r="A20" s="194" t="s">
        <v>133</v>
      </c>
      <c r="B20" s="37" t="s">
        <v>28</v>
      </c>
      <c r="C20" s="58"/>
      <c r="D20" s="59"/>
      <c r="E20" s="79"/>
      <c r="F20" s="80"/>
      <c r="G20" s="79"/>
      <c r="H20" s="80"/>
      <c r="I20" s="79">
        <f>SUMIF(F69:F87,A20,I69:I87)</f>
        <v>0</v>
      </c>
      <c r="J20" s="81"/>
    </row>
    <row r="21" spans="1:10" ht="23.25" customHeight="1" x14ac:dyDescent="0.25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5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5">
      <c r="A23" s="2">
        <f>ZakladDPHSni*SazbaDPH1/100</f>
        <v>0</v>
      </c>
      <c r="B23" s="37" t="s">
        <v>12</v>
      </c>
      <c r="C23" s="58"/>
      <c r="D23" s="59"/>
      <c r="E23" s="63">
        <v>12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7" t="s">
        <v>13</v>
      </c>
      <c r="C24" s="58"/>
      <c r="D24" s="59"/>
      <c r="E24" s="63">
        <f>SazbaDPH1</f>
        <v>12</v>
      </c>
      <c r="F24" s="38" t="s">
        <v>0</v>
      </c>
      <c r="G24" s="91">
        <f>A23</f>
        <v>0</v>
      </c>
      <c r="H24" s="92"/>
      <c r="I24" s="92"/>
      <c r="J24" s="39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5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A25</f>
        <v>0</v>
      </c>
      <c r="H26" s="77"/>
      <c r="I26" s="77"/>
      <c r="J26" s="36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3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80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5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3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5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5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5">
      <c r="A39" s="134">
        <v>1</v>
      </c>
      <c r="B39" s="144" t="s">
        <v>57</v>
      </c>
      <c r="C39" s="145"/>
      <c r="D39" s="145"/>
      <c r="E39" s="145"/>
      <c r="F39" s="146">
        <f>'SO 000 SO 001 Pol'!AE34+'SO 100 SO 101 Pol'!AE100+'SO 100 SO 102 Pol'!AE86+'SO 100 SO 103 Pol'!AE56+'SO 100 SO 104 Pol'!AE86+'SO 100 SO 106 Pol'!AE60+'SO 100 SO 107 Pol'!AE78+'SO 100 SO 107.1. Pol'!AE66</f>
        <v>0</v>
      </c>
      <c r="G39" s="147">
        <f>'SO 000 SO 001 Pol'!AF34+'SO 100 SO 101 Pol'!AF100+'SO 100 SO 102 Pol'!AF86+'SO 100 SO 103 Pol'!AF56+'SO 100 SO 104 Pol'!AF86+'SO 100 SO 106 Pol'!AF60+'SO 100 SO 107 Pol'!AF78+'SO 100 SO 107.1. Pol'!AF66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5">
      <c r="A40" s="134">
        <v>2</v>
      </c>
      <c r="B40" s="150"/>
      <c r="C40" s="151" t="s">
        <v>58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5">
      <c r="A41" s="134">
        <v>2</v>
      </c>
      <c r="B41" s="150" t="s">
        <v>59</v>
      </c>
      <c r="C41" s="151" t="s">
        <v>60</v>
      </c>
      <c r="D41" s="151"/>
      <c r="E41" s="151"/>
      <c r="F41" s="152">
        <f>'SO 000 SO 001 Pol'!AE34</f>
        <v>0</v>
      </c>
      <c r="G41" s="153">
        <f>'SO 000 SO 001 Pol'!AF34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customHeight="1" x14ac:dyDescent="0.25">
      <c r="A42" s="134">
        <v>3</v>
      </c>
      <c r="B42" s="155" t="s">
        <v>61</v>
      </c>
      <c r="C42" s="145" t="s">
        <v>62</v>
      </c>
      <c r="D42" s="145"/>
      <c r="E42" s="145"/>
      <c r="F42" s="156">
        <f>'SO 000 SO 001 Pol'!AE34</f>
        <v>0</v>
      </c>
      <c r="G42" s="148">
        <f>'SO 000 SO 001 Pol'!AF34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5">
      <c r="A43" s="134">
        <v>2</v>
      </c>
      <c r="B43" s="150" t="s">
        <v>63</v>
      </c>
      <c r="C43" s="151" t="s">
        <v>64</v>
      </c>
      <c r="D43" s="151"/>
      <c r="E43" s="151"/>
      <c r="F43" s="152">
        <f>'SO 100 SO 101 Pol'!AE100+'SO 100 SO 102 Pol'!AE86+'SO 100 SO 103 Pol'!AE56+'SO 100 SO 104 Pol'!AE86+'SO 100 SO 106 Pol'!AE60+'SO 100 SO 107 Pol'!AE78+'SO 100 SO 107.1. Pol'!AE66</f>
        <v>0</v>
      </c>
      <c r="G43" s="153">
        <f>'SO 100 SO 101 Pol'!AF100+'SO 100 SO 102 Pol'!AF86+'SO 100 SO 103 Pol'!AF56+'SO 100 SO 104 Pol'!AF86+'SO 100 SO 106 Pol'!AF60+'SO 100 SO 107 Pol'!AF78+'SO 100 SO 107.1. Pol'!AF66</f>
        <v>0</v>
      </c>
      <c r="H43" s="153">
        <f>(F43*SazbaDPH1/100)+(G43*SazbaDPH2/100)</f>
        <v>0</v>
      </c>
      <c r="I43" s="153">
        <f>F43+G43+H43</f>
        <v>0</v>
      </c>
      <c r="J43" s="154" t="str">
        <f>IF(CenaCelkemVypocet=0,"",I43/CenaCelkemVypocet*100)</f>
        <v/>
      </c>
    </row>
    <row r="44" spans="1:10" ht="25.5" customHeight="1" x14ac:dyDescent="0.25">
      <c r="A44" s="134">
        <v>3</v>
      </c>
      <c r="B44" s="155" t="s">
        <v>65</v>
      </c>
      <c r="C44" s="145" t="s">
        <v>66</v>
      </c>
      <c r="D44" s="145"/>
      <c r="E44" s="145"/>
      <c r="F44" s="156">
        <f>'SO 100 SO 101 Pol'!AE100</f>
        <v>0</v>
      </c>
      <c r="G44" s="148">
        <f>'SO 100 SO 101 Pol'!AF100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5">
      <c r="A45" s="134">
        <v>3</v>
      </c>
      <c r="B45" s="155" t="s">
        <v>67</v>
      </c>
      <c r="C45" s="145" t="s">
        <v>68</v>
      </c>
      <c r="D45" s="145"/>
      <c r="E45" s="145"/>
      <c r="F45" s="156">
        <f>'SO 100 SO 102 Pol'!AE86</f>
        <v>0</v>
      </c>
      <c r="G45" s="148">
        <f>'SO 100 SO 102 Pol'!AF86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5">
      <c r="A46" s="134">
        <v>3</v>
      </c>
      <c r="B46" s="155" t="s">
        <v>69</v>
      </c>
      <c r="C46" s="145" t="s">
        <v>70</v>
      </c>
      <c r="D46" s="145"/>
      <c r="E46" s="145"/>
      <c r="F46" s="156">
        <f>'SO 100 SO 103 Pol'!AE56</f>
        <v>0</v>
      </c>
      <c r="G46" s="148">
        <f>'SO 100 SO 103 Pol'!AF56</f>
        <v>0</v>
      </c>
      <c r="H46" s="148">
        <f>(F46*SazbaDPH1/100)+(G46*SazbaDPH2/100)</f>
        <v>0</v>
      </c>
      <c r="I46" s="148">
        <f>F46+G46+H46</f>
        <v>0</v>
      </c>
      <c r="J46" s="149" t="str">
        <f>IF(CenaCelkemVypocet=0,"",I46/CenaCelkemVypocet*100)</f>
        <v/>
      </c>
    </row>
    <row r="47" spans="1:10" ht="25.5" customHeight="1" x14ac:dyDescent="0.25">
      <c r="A47" s="134">
        <v>3</v>
      </c>
      <c r="B47" s="155" t="s">
        <v>71</v>
      </c>
      <c r="C47" s="145" t="s">
        <v>72</v>
      </c>
      <c r="D47" s="145"/>
      <c r="E47" s="145"/>
      <c r="F47" s="156">
        <f>'SO 100 SO 104 Pol'!AE86</f>
        <v>0</v>
      </c>
      <c r="G47" s="148">
        <f>'SO 100 SO 104 Pol'!AF86</f>
        <v>0</v>
      </c>
      <c r="H47" s="148">
        <f>(F47*SazbaDPH1/100)+(G47*SazbaDPH2/100)</f>
        <v>0</v>
      </c>
      <c r="I47" s="148">
        <f>F47+G47+H47</f>
        <v>0</v>
      </c>
      <c r="J47" s="149" t="str">
        <f>IF(CenaCelkemVypocet=0,"",I47/CenaCelkemVypocet*100)</f>
        <v/>
      </c>
    </row>
    <row r="48" spans="1:10" ht="25.5" customHeight="1" x14ac:dyDescent="0.25">
      <c r="A48" s="134">
        <v>3</v>
      </c>
      <c r="B48" s="155" t="s">
        <v>73</v>
      </c>
      <c r="C48" s="145" t="s">
        <v>74</v>
      </c>
      <c r="D48" s="145"/>
      <c r="E48" s="145"/>
      <c r="F48" s="156">
        <f>'SO 100 SO 106 Pol'!AE60</f>
        <v>0</v>
      </c>
      <c r="G48" s="148">
        <f>'SO 100 SO 106 Pol'!AF60</f>
        <v>0</v>
      </c>
      <c r="H48" s="148">
        <f>(F48*SazbaDPH1/100)+(G48*SazbaDPH2/100)</f>
        <v>0</v>
      </c>
      <c r="I48" s="148">
        <f>F48+G48+H48</f>
        <v>0</v>
      </c>
      <c r="J48" s="149" t="str">
        <f>IF(CenaCelkemVypocet=0,"",I48/CenaCelkemVypocet*100)</f>
        <v/>
      </c>
    </row>
    <row r="49" spans="1:10" ht="25.5" customHeight="1" x14ac:dyDescent="0.25">
      <c r="A49" s="134">
        <v>3</v>
      </c>
      <c r="B49" s="155" t="s">
        <v>75</v>
      </c>
      <c r="C49" s="145" t="s">
        <v>76</v>
      </c>
      <c r="D49" s="145"/>
      <c r="E49" s="145"/>
      <c r="F49" s="156">
        <f>'SO 100 SO 107 Pol'!AE78</f>
        <v>0</v>
      </c>
      <c r="G49" s="148">
        <f>'SO 100 SO 107 Pol'!AF78</f>
        <v>0</v>
      </c>
      <c r="H49" s="148">
        <f>(F49*SazbaDPH1/100)+(G49*SazbaDPH2/100)</f>
        <v>0</v>
      </c>
      <c r="I49" s="148">
        <f>F49+G49+H49</f>
        <v>0</v>
      </c>
      <c r="J49" s="149" t="str">
        <f>IF(CenaCelkemVypocet=0,"",I49/CenaCelkemVypocet*100)</f>
        <v/>
      </c>
    </row>
    <row r="50" spans="1:10" ht="25.5" customHeight="1" x14ac:dyDescent="0.25">
      <c r="A50" s="134">
        <v>3</v>
      </c>
      <c r="B50" s="155" t="s">
        <v>77</v>
      </c>
      <c r="C50" s="145" t="s">
        <v>78</v>
      </c>
      <c r="D50" s="145"/>
      <c r="E50" s="145"/>
      <c r="F50" s="156">
        <f>'SO 100 SO 107.1. Pol'!AE66</f>
        <v>0</v>
      </c>
      <c r="G50" s="148">
        <f>'SO 100 SO 107.1. Pol'!AF66</f>
        <v>0</v>
      </c>
      <c r="H50" s="148">
        <f>(F50*SazbaDPH1/100)+(G50*SazbaDPH2/100)</f>
        <v>0</v>
      </c>
      <c r="I50" s="148">
        <f>F50+G50+H50</f>
        <v>0</v>
      </c>
      <c r="J50" s="149" t="str">
        <f>IF(CenaCelkemVypocet=0,"",I50/CenaCelkemVypocet*100)</f>
        <v/>
      </c>
    </row>
    <row r="51" spans="1:10" ht="25.5" customHeight="1" x14ac:dyDescent="0.25">
      <c r="A51" s="134"/>
      <c r="B51" s="157" t="s">
        <v>79</v>
      </c>
      <c r="C51" s="158"/>
      <c r="D51" s="158"/>
      <c r="E51" s="159"/>
      <c r="F51" s="160">
        <f>SUMIF(A39:A50,"=1",F39:F50)</f>
        <v>0</v>
      </c>
      <c r="G51" s="161">
        <f>SUMIF(A39:A50,"=1",G39:G50)</f>
        <v>0</v>
      </c>
      <c r="H51" s="161">
        <f>SUMIF(A39:A50,"=1",H39:H50)</f>
        <v>0</v>
      </c>
      <c r="I51" s="161">
        <f>SUMIF(A39:A50,"=1",I39:I50)</f>
        <v>0</v>
      </c>
      <c r="J51" s="162">
        <f>SUMIF(A39:A50,"=1",J39:J50)</f>
        <v>0</v>
      </c>
    </row>
    <row r="53" spans="1:10" x14ac:dyDescent="0.25">
      <c r="A53" t="s">
        <v>81</v>
      </c>
      <c r="B53" t="s">
        <v>82</v>
      </c>
    </row>
    <row r="54" spans="1:10" x14ac:dyDescent="0.25">
      <c r="A54" t="s">
        <v>83</v>
      </c>
      <c r="B54" t="s">
        <v>84</v>
      </c>
    </row>
    <row r="55" spans="1:10" x14ac:dyDescent="0.25">
      <c r="A55" t="s">
        <v>85</v>
      </c>
      <c r="B55" t="s">
        <v>86</v>
      </c>
    </row>
    <row r="56" spans="1:10" x14ac:dyDescent="0.25">
      <c r="A56" t="s">
        <v>83</v>
      </c>
      <c r="B56" t="s">
        <v>87</v>
      </c>
    </row>
    <row r="57" spans="1:10" x14ac:dyDescent="0.25">
      <c r="A57" t="s">
        <v>85</v>
      </c>
      <c r="B57" t="s">
        <v>88</v>
      </c>
    </row>
    <row r="58" spans="1:10" x14ac:dyDescent="0.25">
      <c r="A58" t="s">
        <v>85</v>
      </c>
      <c r="B58" t="s">
        <v>89</v>
      </c>
    </row>
    <row r="59" spans="1:10" x14ac:dyDescent="0.25">
      <c r="A59" t="s">
        <v>85</v>
      </c>
      <c r="B59" t="s">
        <v>90</v>
      </c>
    </row>
    <row r="60" spans="1:10" x14ac:dyDescent="0.25">
      <c r="A60" t="s">
        <v>85</v>
      </c>
      <c r="B60" t="s">
        <v>91</v>
      </c>
    </row>
    <row r="61" spans="1:10" x14ac:dyDescent="0.25">
      <c r="A61" t="s">
        <v>85</v>
      </c>
      <c r="B61" t="s">
        <v>92</v>
      </c>
    </row>
    <row r="62" spans="1:10" x14ac:dyDescent="0.25">
      <c r="A62" t="s">
        <v>85</v>
      </c>
      <c r="B62" t="s">
        <v>93</v>
      </c>
    </row>
    <row r="63" spans="1:10" x14ac:dyDescent="0.25">
      <c r="A63" t="s">
        <v>85</v>
      </c>
      <c r="B63" t="s">
        <v>94</v>
      </c>
    </row>
    <row r="66" spans="1:10" ht="15.6" x14ac:dyDescent="0.3">
      <c r="B66" s="173" t="s">
        <v>95</v>
      </c>
    </row>
    <row r="68" spans="1:10" ht="25.5" customHeight="1" x14ac:dyDescent="0.25">
      <c r="A68" s="175"/>
      <c r="B68" s="178" t="s">
        <v>17</v>
      </c>
      <c r="C68" s="178" t="s">
        <v>5</v>
      </c>
      <c r="D68" s="179"/>
      <c r="E68" s="179"/>
      <c r="F68" s="180" t="s">
        <v>96</v>
      </c>
      <c r="G68" s="180"/>
      <c r="H68" s="180"/>
      <c r="I68" s="180" t="s">
        <v>29</v>
      </c>
      <c r="J68" s="180" t="s">
        <v>0</v>
      </c>
    </row>
    <row r="69" spans="1:10" ht="36.75" customHeight="1" x14ac:dyDescent="0.25">
      <c r="A69" s="176"/>
      <c r="B69" s="181" t="s">
        <v>97</v>
      </c>
      <c r="C69" s="182" t="s">
        <v>98</v>
      </c>
      <c r="D69" s="183"/>
      <c r="E69" s="183"/>
      <c r="F69" s="190" t="s">
        <v>24</v>
      </c>
      <c r="G69" s="191"/>
      <c r="H69" s="191"/>
      <c r="I69" s="191">
        <f>'SO 100 SO 101 Pol'!G8+'SO 100 SO 102 Pol'!G8+'SO 100 SO 103 Pol'!G8+'SO 100 SO 104 Pol'!G8+'SO 100 SO 106 Pol'!G8+'SO 100 SO 107 Pol'!G8+'SO 100 SO 107.1. Pol'!G8</f>
        <v>0</v>
      </c>
      <c r="J69" s="187" t="str">
        <f>IF(I88=0,"",I69/I88*100)</f>
        <v/>
      </c>
    </row>
    <row r="70" spans="1:10" ht="36.75" customHeight="1" x14ac:dyDescent="0.25">
      <c r="A70" s="176"/>
      <c r="B70" s="181" t="s">
        <v>99</v>
      </c>
      <c r="C70" s="182" t="s">
        <v>100</v>
      </c>
      <c r="D70" s="183"/>
      <c r="E70" s="183"/>
      <c r="F70" s="190" t="s">
        <v>24</v>
      </c>
      <c r="G70" s="191"/>
      <c r="H70" s="191"/>
      <c r="I70" s="191">
        <f>'SO 100 SO 101 Pol'!G18+'SO 100 SO 107 Pol'!G15</f>
        <v>0</v>
      </c>
      <c r="J70" s="187" t="str">
        <f>IF(I88=0,"",I70/I88*100)</f>
        <v/>
      </c>
    </row>
    <row r="71" spans="1:10" ht="36.75" customHeight="1" x14ac:dyDescent="0.25">
      <c r="A71" s="176"/>
      <c r="B71" s="181" t="s">
        <v>101</v>
      </c>
      <c r="C71" s="182" t="s">
        <v>102</v>
      </c>
      <c r="D71" s="183"/>
      <c r="E71" s="183"/>
      <c r="F71" s="190" t="s">
        <v>24</v>
      </c>
      <c r="G71" s="191"/>
      <c r="H71" s="191"/>
      <c r="I71" s="191">
        <f>'SO 100 SO 101 Pol'!G24+'SO 100 SO 102 Pol'!G18+'SO 100 SO 103 Pol'!G15+'SO 100 SO 104 Pol'!G16+'SO 100 SO 106 Pol'!G15+'SO 100 SO 107 Pol'!G17+'SO 100 SO 107.1. Pol'!G16</f>
        <v>0</v>
      </c>
      <c r="J71" s="187" t="str">
        <f>IF(I88=0,"",I71/I88*100)</f>
        <v/>
      </c>
    </row>
    <row r="72" spans="1:10" ht="36.75" customHeight="1" x14ac:dyDescent="0.25">
      <c r="A72" s="176"/>
      <c r="B72" s="181" t="s">
        <v>103</v>
      </c>
      <c r="C72" s="182" t="s">
        <v>104</v>
      </c>
      <c r="D72" s="183"/>
      <c r="E72" s="183"/>
      <c r="F72" s="190" t="s">
        <v>24</v>
      </c>
      <c r="G72" s="191"/>
      <c r="H72" s="191"/>
      <c r="I72" s="191">
        <f>'SO 100 SO 107.1. Pol'!G25</f>
        <v>0</v>
      </c>
      <c r="J72" s="187" t="str">
        <f>IF(I88=0,"",I72/I88*100)</f>
        <v/>
      </c>
    </row>
    <row r="73" spans="1:10" ht="36.75" customHeight="1" x14ac:dyDescent="0.25">
      <c r="A73" s="176"/>
      <c r="B73" s="181" t="s">
        <v>105</v>
      </c>
      <c r="C73" s="182" t="s">
        <v>106</v>
      </c>
      <c r="D73" s="183"/>
      <c r="E73" s="183"/>
      <c r="F73" s="190" t="s">
        <v>24</v>
      </c>
      <c r="G73" s="191"/>
      <c r="H73" s="191"/>
      <c r="I73" s="191">
        <f>'SO 100 SO 101 Pol'!G32+'SO 100 SO 102 Pol'!G26+'SO 100 SO 103 Pol'!G22+'SO 100 SO 104 Pol'!G23+'SO 100 SO 106 Pol'!G22+'SO 100 SO 107 Pol'!G24</f>
        <v>0</v>
      </c>
      <c r="J73" s="187" t="str">
        <f>IF(I88=0,"",I73/I88*100)</f>
        <v/>
      </c>
    </row>
    <row r="74" spans="1:10" ht="36.75" customHeight="1" x14ac:dyDescent="0.25">
      <c r="A74" s="176"/>
      <c r="B74" s="181" t="s">
        <v>107</v>
      </c>
      <c r="C74" s="182" t="s">
        <v>108</v>
      </c>
      <c r="D74" s="183"/>
      <c r="E74" s="183"/>
      <c r="F74" s="190" t="s">
        <v>24</v>
      </c>
      <c r="G74" s="191"/>
      <c r="H74" s="191"/>
      <c r="I74" s="191">
        <f>'SO 100 SO 101 Pol'!G46+'SO 100 SO 102 Pol'!G40</f>
        <v>0</v>
      </c>
      <c r="J74" s="187" t="str">
        <f>IF(I88=0,"",I74/I88*100)</f>
        <v/>
      </c>
    </row>
    <row r="75" spans="1:10" ht="36.75" customHeight="1" x14ac:dyDescent="0.25">
      <c r="A75" s="176"/>
      <c r="B75" s="181" t="s">
        <v>109</v>
      </c>
      <c r="C75" s="182" t="s">
        <v>110</v>
      </c>
      <c r="D75" s="183"/>
      <c r="E75" s="183"/>
      <c r="F75" s="190" t="s">
        <v>24</v>
      </c>
      <c r="G75" s="191"/>
      <c r="H75" s="191"/>
      <c r="I75" s="191">
        <f>'SO 100 SO 107.1. Pol'!G39</f>
        <v>0</v>
      </c>
      <c r="J75" s="187" t="str">
        <f>IF(I88=0,"",I75/I88*100)</f>
        <v/>
      </c>
    </row>
    <row r="76" spans="1:10" ht="36.75" customHeight="1" x14ac:dyDescent="0.25">
      <c r="A76" s="176"/>
      <c r="B76" s="181" t="s">
        <v>111</v>
      </c>
      <c r="C76" s="182" t="s">
        <v>112</v>
      </c>
      <c r="D76" s="183"/>
      <c r="E76" s="183"/>
      <c r="F76" s="190" t="s">
        <v>24</v>
      </c>
      <c r="G76" s="191"/>
      <c r="H76" s="191"/>
      <c r="I76" s="191">
        <f>'SO 100 SO 101 Pol'!G56+'SO 100 SO 102 Pol'!G50+'SO 100 SO 103 Pol'!G36+'SO 100 SO 104 Pol'!G38+'SO 100 SO 106 Pol'!G36+'SO 100 SO 107 Pol'!G38</f>
        <v>0</v>
      </c>
      <c r="J76" s="187" t="str">
        <f>IF(I88=0,"",I76/I88*100)</f>
        <v/>
      </c>
    </row>
    <row r="77" spans="1:10" ht="36.75" customHeight="1" x14ac:dyDescent="0.25">
      <c r="A77" s="176"/>
      <c r="B77" s="181" t="s">
        <v>113</v>
      </c>
      <c r="C77" s="182" t="s">
        <v>114</v>
      </c>
      <c r="D77" s="183"/>
      <c r="E77" s="183"/>
      <c r="F77" s="190" t="s">
        <v>24</v>
      </c>
      <c r="G77" s="191"/>
      <c r="H77" s="191"/>
      <c r="I77" s="191">
        <f>'SO 100 SO 101 Pol'!G63+'SO 100 SO 102 Pol'!G57+'SO 100 SO 107 Pol'!G42</f>
        <v>0</v>
      </c>
      <c r="J77" s="187" t="str">
        <f>IF(I88=0,"",I77/I88*100)</f>
        <v/>
      </c>
    </row>
    <row r="78" spans="1:10" ht="36.75" customHeight="1" x14ac:dyDescent="0.25">
      <c r="A78" s="176"/>
      <c r="B78" s="181" t="s">
        <v>115</v>
      </c>
      <c r="C78" s="182" t="s">
        <v>116</v>
      </c>
      <c r="D78" s="183"/>
      <c r="E78" s="183"/>
      <c r="F78" s="190" t="s">
        <v>24</v>
      </c>
      <c r="G78" s="191"/>
      <c r="H78" s="191"/>
      <c r="I78" s="191">
        <f>'SO 100 SO 103 Pol'!G40+'SO 100 SO 104 Pol'!G44+'SO 100 SO 106 Pol'!G38+'SO 100 SO 107 Pol'!G46</f>
        <v>0</v>
      </c>
      <c r="J78" s="187" t="str">
        <f>IF(I88=0,"",I78/I88*100)</f>
        <v/>
      </c>
    </row>
    <row r="79" spans="1:10" ht="36.75" customHeight="1" x14ac:dyDescent="0.25">
      <c r="A79" s="176"/>
      <c r="B79" s="181" t="s">
        <v>117</v>
      </c>
      <c r="C79" s="182" t="s">
        <v>118</v>
      </c>
      <c r="D79" s="183"/>
      <c r="E79" s="183"/>
      <c r="F79" s="190" t="s">
        <v>24</v>
      </c>
      <c r="G79" s="191"/>
      <c r="H79" s="191"/>
      <c r="I79" s="191">
        <f>'SO 100 SO 101 Pol'!G66+'SO 100 SO 102 Pol'!G60</f>
        <v>0</v>
      </c>
      <c r="J79" s="187" t="str">
        <f>IF(I88=0,"",I79/I88*100)</f>
        <v/>
      </c>
    </row>
    <row r="80" spans="1:10" ht="36.75" customHeight="1" x14ac:dyDescent="0.25">
      <c r="A80" s="176"/>
      <c r="B80" s="181" t="s">
        <v>119</v>
      </c>
      <c r="C80" s="182" t="s">
        <v>120</v>
      </c>
      <c r="D80" s="183"/>
      <c r="E80" s="183"/>
      <c r="F80" s="190" t="s">
        <v>24</v>
      </c>
      <c r="G80" s="191"/>
      <c r="H80" s="191"/>
      <c r="I80" s="191">
        <f>'SO 100 SO 107.1. Pol'!G46</f>
        <v>0</v>
      </c>
      <c r="J80" s="187" t="str">
        <f>IF(I88=0,"",I80/I88*100)</f>
        <v/>
      </c>
    </row>
    <row r="81" spans="1:10" ht="36.75" customHeight="1" x14ac:dyDescent="0.25">
      <c r="A81" s="176"/>
      <c r="B81" s="181" t="s">
        <v>121</v>
      </c>
      <c r="C81" s="182" t="s">
        <v>122</v>
      </c>
      <c r="D81" s="183"/>
      <c r="E81" s="183"/>
      <c r="F81" s="190" t="s">
        <v>24</v>
      </c>
      <c r="G81" s="191"/>
      <c r="H81" s="191"/>
      <c r="I81" s="191">
        <f>'SO 100 SO 107.1. Pol'!G55</f>
        <v>0</v>
      </c>
      <c r="J81" s="187" t="str">
        <f>IF(I88=0,"",I81/I88*100)</f>
        <v/>
      </c>
    </row>
    <row r="82" spans="1:10" ht="36.75" customHeight="1" x14ac:dyDescent="0.25">
      <c r="A82" s="176"/>
      <c r="B82" s="181" t="s">
        <v>123</v>
      </c>
      <c r="C82" s="182" t="s">
        <v>124</v>
      </c>
      <c r="D82" s="183"/>
      <c r="E82" s="183"/>
      <c r="F82" s="190" t="s">
        <v>24</v>
      </c>
      <c r="G82" s="191"/>
      <c r="H82" s="191"/>
      <c r="I82" s="191">
        <f>'SO 100 SO 101 Pol'!G69+'SO 100 SO 102 Pol'!G63+'SO 100 SO 103 Pol'!G46+'SO 100 SO 104 Pol'!G63+'SO 100 SO 106 Pol'!G50+'SO 100 SO 107 Pol'!G53</f>
        <v>0</v>
      </c>
      <c r="J82" s="187" t="str">
        <f>IF(I88=0,"",I82/I88*100)</f>
        <v/>
      </c>
    </row>
    <row r="83" spans="1:10" ht="36.75" customHeight="1" x14ac:dyDescent="0.25">
      <c r="A83" s="176"/>
      <c r="B83" s="181" t="s">
        <v>125</v>
      </c>
      <c r="C83" s="182" t="s">
        <v>126</v>
      </c>
      <c r="D83" s="183"/>
      <c r="E83" s="183"/>
      <c r="F83" s="190" t="s">
        <v>24</v>
      </c>
      <c r="G83" s="191"/>
      <c r="H83" s="191"/>
      <c r="I83" s="191">
        <f>'SO 100 SO 107.1. Pol'!G58</f>
        <v>0</v>
      </c>
      <c r="J83" s="187" t="str">
        <f>IF(I88=0,"",I83/I88*100)</f>
        <v/>
      </c>
    </row>
    <row r="84" spans="1:10" ht="36.75" customHeight="1" x14ac:dyDescent="0.25">
      <c r="A84" s="176"/>
      <c r="B84" s="181" t="s">
        <v>127</v>
      </c>
      <c r="C84" s="182" t="s">
        <v>128</v>
      </c>
      <c r="D84" s="183"/>
      <c r="E84" s="183"/>
      <c r="F84" s="190" t="s">
        <v>24</v>
      </c>
      <c r="G84" s="191"/>
      <c r="H84" s="191"/>
      <c r="I84" s="191">
        <f>'SO 100 SO 101 Pol'!G87+'SO 100 SO 102 Pol'!G81+'SO 100 SO 103 Pol'!G51+'SO 100 SO 104 Pol'!G81+'SO 100 SO 106 Pol'!G55+'SO 100 SO 107 Pol'!G66+'SO 100 SO 107.1. Pol'!G61</f>
        <v>0</v>
      </c>
      <c r="J84" s="187" t="str">
        <f>IF(I88=0,"",I84/I88*100)</f>
        <v/>
      </c>
    </row>
    <row r="85" spans="1:10" ht="36.75" customHeight="1" x14ac:dyDescent="0.25">
      <c r="A85" s="176"/>
      <c r="B85" s="181" t="s">
        <v>129</v>
      </c>
      <c r="C85" s="182" t="s">
        <v>130</v>
      </c>
      <c r="D85" s="183"/>
      <c r="E85" s="183"/>
      <c r="F85" s="190" t="s">
        <v>131</v>
      </c>
      <c r="G85" s="191"/>
      <c r="H85" s="191"/>
      <c r="I85" s="191">
        <f>'SO 100 SO 101 Pol'!G91+'SO 100 SO 107 Pol'!G70</f>
        <v>0</v>
      </c>
      <c r="J85" s="187" t="str">
        <f>IF(I88=0,"",I85/I88*100)</f>
        <v/>
      </c>
    </row>
    <row r="86" spans="1:10" ht="36.75" customHeight="1" x14ac:dyDescent="0.25">
      <c r="A86" s="176"/>
      <c r="B86" s="181" t="s">
        <v>132</v>
      </c>
      <c r="C86" s="182" t="s">
        <v>27</v>
      </c>
      <c r="D86" s="183"/>
      <c r="E86" s="183"/>
      <c r="F86" s="190" t="s">
        <v>132</v>
      </c>
      <c r="G86" s="191"/>
      <c r="H86" s="191"/>
      <c r="I86" s="191">
        <f>'SO 000 SO 001 Pol'!G8</f>
        <v>0</v>
      </c>
      <c r="J86" s="187" t="str">
        <f>IF(I88=0,"",I86/I88*100)</f>
        <v/>
      </c>
    </row>
    <row r="87" spans="1:10" ht="36.75" customHeight="1" x14ac:dyDescent="0.25">
      <c r="A87" s="176"/>
      <c r="B87" s="181" t="s">
        <v>133</v>
      </c>
      <c r="C87" s="182" t="s">
        <v>28</v>
      </c>
      <c r="D87" s="183"/>
      <c r="E87" s="183"/>
      <c r="F87" s="190" t="s">
        <v>133</v>
      </c>
      <c r="G87" s="191"/>
      <c r="H87" s="191"/>
      <c r="I87" s="191">
        <f>'SO 000 SO 001 Pol'!G20</f>
        <v>0</v>
      </c>
      <c r="J87" s="187" t="str">
        <f>IF(I88=0,"",I87/I88*100)</f>
        <v/>
      </c>
    </row>
    <row r="88" spans="1:10" ht="25.5" customHeight="1" x14ac:dyDescent="0.25">
      <c r="A88" s="177"/>
      <c r="B88" s="184" t="s">
        <v>1</v>
      </c>
      <c r="C88" s="185"/>
      <c r="D88" s="186"/>
      <c r="E88" s="186"/>
      <c r="F88" s="192"/>
      <c r="G88" s="193"/>
      <c r="H88" s="193"/>
      <c r="I88" s="193">
        <f>SUM(I69:I87)</f>
        <v>0</v>
      </c>
      <c r="J88" s="188">
        <f>SUM(J69:J87)</f>
        <v>0</v>
      </c>
    </row>
    <row r="89" spans="1:10" x14ac:dyDescent="0.25">
      <c r="F89" s="133"/>
      <c r="G89" s="133"/>
      <c r="H89" s="133"/>
      <c r="I89" s="133"/>
      <c r="J89" s="189"/>
    </row>
    <row r="90" spans="1:10" x14ac:dyDescent="0.25">
      <c r="F90" s="133"/>
      <c r="G90" s="133"/>
      <c r="H90" s="133"/>
      <c r="I90" s="133"/>
      <c r="J90" s="189"/>
    </row>
    <row r="91" spans="1:10" x14ac:dyDescent="0.25">
      <c r="F91" s="133"/>
      <c r="G91" s="133"/>
      <c r="H91" s="133"/>
      <c r="I91" s="133"/>
      <c r="J91" s="189"/>
    </row>
  </sheetData>
  <sheetProtection algorithmName="SHA-512" hashValue="VKAfdGYa30UJesYXK3AHp8DZiO2IKv8Wioyr7TlzTvCPAVRyYPXKbtJCyGi7JI4sjiOuH/WGGNYTT+LLOYLxWg==" saltValue="HE5f7qugSD2t1ktY3TJmQ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C86:E86"/>
    <mergeCell ref="C87:E87"/>
    <mergeCell ref="C81:E81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49:E49"/>
    <mergeCell ref="C50:E50"/>
    <mergeCell ref="B51:E51"/>
    <mergeCell ref="C69:E69"/>
    <mergeCell ref="C70:E70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0" t="s">
        <v>6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49" t="s">
        <v>7</v>
      </c>
      <c r="B2" s="48"/>
      <c r="C2" s="102"/>
      <c r="D2" s="102"/>
      <c r="E2" s="102"/>
      <c r="F2" s="102"/>
      <c r="G2" s="103"/>
    </row>
    <row r="3" spans="1:7" ht="24.9" customHeight="1" x14ac:dyDescent="0.25">
      <c r="A3" s="49" t="s">
        <v>8</v>
      </c>
      <c r="B3" s="48"/>
      <c r="C3" s="102"/>
      <c r="D3" s="102"/>
      <c r="E3" s="102"/>
      <c r="F3" s="102"/>
      <c r="G3" s="103"/>
    </row>
    <row r="4" spans="1:7" ht="24.9" customHeight="1" x14ac:dyDescent="0.25">
      <c r="A4" s="49" t="s">
        <v>9</v>
      </c>
      <c r="B4" s="48"/>
      <c r="C4" s="102"/>
      <c r="D4" s="102"/>
      <c r="E4" s="102"/>
      <c r="F4" s="102"/>
      <c r="G4" s="103"/>
    </row>
    <row r="5" spans="1:7" x14ac:dyDescent="0.25">
      <c r="B5" s="4"/>
      <c r="C5" s="5"/>
      <c r="D5" s="6"/>
    </row>
  </sheetData>
  <sheetProtection algorithmName="SHA-512" hashValue="UhfUYortu0MPfaUCX7R931nCr+Y4THAnnKFfHECxEWy+MbgMDHnLdMdML22n3WzzzU8HvIFUVJDru+q7wZi+OQ==" saltValue="Wn0QEcoougCVScAXgzUy9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CE6F3-C369-4F56-AB27-896021532B3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4" customWidth="1"/>
    <col min="3" max="3" width="63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134</v>
      </c>
      <c r="B1" s="195"/>
      <c r="C1" s="195"/>
      <c r="D1" s="195"/>
      <c r="E1" s="195"/>
      <c r="F1" s="195"/>
      <c r="G1" s="195"/>
      <c r="AG1" t="s">
        <v>135</v>
      </c>
    </row>
    <row r="2" spans="1:60" ht="25.05" customHeight="1" x14ac:dyDescent="0.25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136</v>
      </c>
    </row>
    <row r="3" spans="1:60" ht="25.05" customHeight="1" x14ac:dyDescent="0.25">
      <c r="A3" s="196" t="s">
        <v>8</v>
      </c>
      <c r="B3" s="48" t="s">
        <v>59</v>
      </c>
      <c r="C3" s="199" t="s">
        <v>60</v>
      </c>
      <c r="D3" s="197"/>
      <c r="E3" s="197"/>
      <c r="F3" s="197"/>
      <c r="G3" s="198"/>
      <c r="AC3" s="174" t="s">
        <v>136</v>
      </c>
      <c r="AG3" t="s">
        <v>137</v>
      </c>
    </row>
    <row r="4" spans="1:60" ht="25.05" customHeight="1" x14ac:dyDescent="0.25">
      <c r="A4" s="200" t="s">
        <v>9</v>
      </c>
      <c r="B4" s="201" t="s">
        <v>61</v>
      </c>
      <c r="C4" s="202" t="s">
        <v>62</v>
      </c>
      <c r="D4" s="203"/>
      <c r="E4" s="203"/>
      <c r="F4" s="203"/>
      <c r="G4" s="204"/>
      <c r="AG4" t="s">
        <v>138</v>
      </c>
    </row>
    <row r="5" spans="1:60" x14ac:dyDescent="0.25">
      <c r="D5" s="10"/>
    </row>
    <row r="6" spans="1:60" ht="39.6" x14ac:dyDescent="0.25">
      <c r="A6" s="206" t="s">
        <v>139</v>
      </c>
      <c r="B6" s="208" t="s">
        <v>140</v>
      </c>
      <c r="C6" s="208" t="s">
        <v>141</v>
      </c>
      <c r="D6" s="207" t="s">
        <v>142</v>
      </c>
      <c r="E6" s="206" t="s">
        <v>143</v>
      </c>
      <c r="F6" s="205" t="s">
        <v>144</v>
      </c>
      <c r="G6" s="206" t="s">
        <v>29</v>
      </c>
      <c r="H6" s="209" t="s">
        <v>30</v>
      </c>
      <c r="I6" s="209" t="s">
        <v>145</v>
      </c>
      <c r="J6" s="209" t="s">
        <v>31</v>
      </c>
      <c r="K6" s="209" t="s">
        <v>146</v>
      </c>
      <c r="L6" s="209" t="s">
        <v>147</v>
      </c>
      <c r="M6" s="209" t="s">
        <v>148</v>
      </c>
      <c r="N6" s="209" t="s">
        <v>149</v>
      </c>
      <c r="O6" s="209" t="s">
        <v>150</v>
      </c>
      <c r="P6" s="209" t="s">
        <v>151</v>
      </c>
      <c r="Q6" s="209" t="s">
        <v>152</v>
      </c>
      <c r="R6" s="209" t="s">
        <v>153</v>
      </c>
      <c r="S6" s="209" t="s">
        <v>154</v>
      </c>
      <c r="T6" s="209" t="s">
        <v>155</v>
      </c>
      <c r="U6" s="209" t="s">
        <v>156</v>
      </c>
      <c r="V6" s="209" t="s">
        <v>157</v>
      </c>
      <c r="W6" s="209" t="s">
        <v>158</v>
      </c>
      <c r="X6" s="209" t="s">
        <v>159</v>
      </c>
      <c r="Y6" s="209" t="s">
        <v>160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22" t="s">
        <v>161</v>
      </c>
      <c r="B8" s="223" t="s">
        <v>132</v>
      </c>
      <c r="C8" s="239" t="s">
        <v>27</v>
      </c>
      <c r="D8" s="224"/>
      <c r="E8" s="225"/>
      <c r="F8" s="226"/>
      <c r="G8" s="226">
        <f>SUMIF(AG9:AG19,"&lt;&gt;NOR",G9:G19)</f>
        <v>0</v>
      </c>
      <c r="H8" s="226"/>
      <c r="I8" s="226">
        <f>SUM(I9:I19)</f>
        <v>0</v>
      </c>
      <c r="J8" s="226"/>
      <c r="K8" s="226">
        <f>SUM(K9:K19)</f>
        <v>0</v>
      </c>
      <c r="L8" s="226"/>
      <c r="M8" s="226">
        <f>SUM(M9:M19)</f>
        <v>0</v>
      </c>
      <c r="N8" s="225"/>
      <c r="O8" s="225">
        <f>SUM(O9:O19)</f>
        <v>0</v>
      </c>
      <c r="P8" s="225"/>
      <c r="Q8" s="225">
        <f>SUM(Q9:Q19)</f>
        <v>0</v>
      </c>
      <c r="R8" s="226"/>
      <c r="S8" s="226"/>
      <c r="T8" s="227"/>
      <c r="U8" s="221"/>
      <c r="V8" s="221">
        <f>SUM(V9:V19)</f>
        <v>0</v>
      </c>
      <c r="W8" s="221"/>
      <c r="X8" s="221"/>
      <c r="Y8" s="221"/>
      <c r="AG8" t="s">
        <v>162</v>
      </c>
    </row>
    <row r="9" spans="1:60" outlineLevel="1" x14ac:dyDescent="0.25">
      <c r="A9" s="229">
        <v>1</v>
      </c>
      <c r="B9" s="230" t="s">
        <v>163</v>
      </c>
      <c r="C9" s="240" t="s">
        <v>164</v>
      </c>
      <c r="D9" s="231" t="s">
        <v>165</v>
      </c>
      <c r="E9" s="232">
        <v>1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166</v>
      </c>
      <c r="T9" s="235" t="s">
        <v>167</v>
      </c>
      <c r="U9" s="220">
        <v>0</v>
      </c>
      <c r="V9" s="220">
        <f>ROUND(E9*U9,2)</f>
        <v>0</v>
      </c>
      <c r="W9" s="220"/>
      <c r="X9" s="220" t="s">
        <v>168</v>
      </c>
      <c r="Y9" s="220" t="s">
        <v>169</v>
      </c>
      <c r="Z9" s="210"/>
      <c r="AA9" s="210"/>
      <c r="AB9" s="210"/>
      <c r="AC9" s="210"/>
      <c r="AD9" s="210"/>
      <c r="AE9" s="210"/>
      <c r="AF9" s="210"/>
      <c r="AG9" s="210" t="s">
        <v>170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17"/>
      <c r="B10" s="218"/>
      <c r="C10" s="241" t="s">
        <v>205</v>
      </c>
      <c r="D10" s="236"/>
      <c r="E10" s="236"/>
      <c r="F10" s="236"/>
      <c r="G10" s="236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171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5">
      <c r="A11" s="217"/>
      <c r="B11" s="218"/>
      <c r="C11" s="242" t="s">
        <v>172</v>
      </c>
      <c r="D11" s="238"/>
      <c r="E11" s="238"/>
      <c r="F11" s="238"/>
      <c r="G11" s="238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171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37" t="str">
        <f>C11</f>
        <v>Vyhotovení protokolu o vytyčení stavby se seznamem souřadnic vytyčených bodů a jejich polohopisnými (S-JTSK) a výškopisnými (Bpv) hodnotami.</v>
      </c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9">
        <v>2</v>
      </c>
      <c r="B12" s="230" t="s">
        <v>173</v>
      </c>
      <c r="C12" s="240" t="s">
        <v>174</v>
      </c>
      <c r="D12" s="231" t="s">
        <v>165</v>
      </c>
      <c r="E12" s="232">
        <v>1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21</v>
      </c>
      <c r="M12" s="234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4"/>
      <c r="S12" s="234" t="s">
        <v>166</v>
      </c>
      <c r="T12" s="235" t="s">
        <v>167</v>
      </c>
      <c r="U12" s="220">
        <v>0</v>
      </c>
      <c r="V12" s="220">
        <f>ROUND(E12*U12,2)</f>
        <v>0</v>
      </c>
      <c r="W12" s="220"/>
      <c r="X12" s="220" t="s">
        <v>168</v>
      </c>
      <c r="Y12" s="220" t="s">
        <v>169</v>
      </c>
      <c r="Z12" s="210"/>
      <c r="AA12" s="210"/>
      <c r="AB12" s="210"/>
      <c r="AC12" s="210"/>
      <c r="AD12" s="210"/>
      <c r="AE12" s="210"/>
      <c r="AF12" s="210"/>
      <c r="AG12" s="210" t="s">
        <v>170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5">
      <c r="A13" s="217"/>
      <c r="B13" s="218"/>
      <c r="C13" s="241" t="s">
        <v>175</v>
      </c>
      <c r="D13" s="236"/>
      <c r="E13" s="236"/>
      <c r="F13" s="236"/>
      <c r="G13" s="236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171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37" t="str">
        <f>C13</f>
        <v>Zaměření a vytýčení stávajících inženýrských sítí v místě stavby z hlediska jejich ochrany při provádění stavby.</v>
      </c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9">
        <v>3</v>
      </c>
      <c r="B14" s="230" t="s">
        <v>176</v>
      </c>
      <c r="C14" s="240" t="s">
        <v>177</v>
      </c>
      <c r="D14" s="231" t="s">
        <v>165</v>
      </c>
      <c r="E14" s="232">
        <v>1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4"/>
      <c r="S14" s="234" t="s">
        <v>166</v>
      </c>
      <c r="T14" s="235" t="s">
        <v>167</v>
      </c>
      <c r="U14" s="220">
        <v>0</v>
      </c>
      <c r="V14" s="220">
        <f>ROUND(E14*U14,2)</f>
        <v>0</v>
      </c>
      <c r="W14" s="220"/>
      <c r="X14" s="220" t="s">
        <v>168</v>
      </c>
      <c r="Y14" s="220" t="s">
        <v>169</v>
      </c>
      <c r="Z14" s="210"/>
      <c r="AA14" s="210"/>
      <c r="AB14" s="210"/>
      <c r="AC14" s="210"/>
      <c r="AD14" s="210"/>
      <c r="AE14" s="210"/>
      <c r="AF14" s="210"/>
      <c r="AG14" s="210" t="s">
        <v>170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1" outlineLevel="2" x14ac:dyDescent="0.25">
      <c r="A15" s="217"/>
      <c r="B15" s="218"/>
      <c r="C15" s="241" t="s">
        <v>178</v>
      </c>
      <c r="D15" s="236"/>
      <c r="E15" s="236"/>
      <c r="F15" s="236"/>
      <c r="G15" s="236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171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37" t="str">
        <f>C15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9">
        <v>4</v>
      </c>
      <c r="B16" s="230" t="s">
        <v>179</v>
      </c>
      <c r="C16" s="240" t="s">
        <v>180</v>
      </c>
      <c r="D16" s="231" t="s">
        <v>165</v>
      </c>
      <c r="E16" s="232">
        <v>1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4"/>
      <c r="S16" s="234" t="s">
        <v>166</v>
      </c>
      <c r="T16" s="235" t="s">
        <v>167</v>
      </c>
      <c r="U16" s="220">
        <v>0</v>
      </c>
      <c r="V16" s="220">
        <f>ROUND(E16*U16,2)</f>
        <v>0</v>
      </c>
      <c r="W16" s="220"/>
      <c r="X16" s="220" t="s">
        <v>168</v>
      </c>
      <c r="Y16" s="220" t="s">
        <v>169</v>
      </c>
      <c r="Z16" s="210"/>
      <c r="AA16" s="210"/>
      <c r="AB16" s="210"/>
      <c r="AC16" s="210"/>
      <c r="AD16" s="210"/>
      <c r="AE16" s="210"/>
      <c r="AF16" s="210"/>
      <c r="AG16" s="210" t="s">
        <v>170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31.2" outlineLevel="2" x14ac:dyDescent="0.25">
      <c r="A17" s="217"/>
      <c r="B17" s="218"/>
      <c r="C17" s="241" t="s">
        <v>181</v>
      </c>
      <c r="D17" s="236"/>
      <c r="E17" s="236"/>
      <c r="F17" s="236"/>
      <c r="G17" s="236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171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37" t="str">
        <f>C17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9">
        <v>5</v>
      </c>
      <c r="B18" s="230" t="s">
        <v>182</v>
      </c>
      <c r="C18" s="240" t="s">
        <v>183</v>
      </c>
      <c r="D18" s="231" t="s">
        <v>165</v>
      </c>
      <c r="E18" s="232">
        <v>1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21</v>
      </c>
      <c r="M18" s="234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4"/>
      <c r="S18" s="234" t="s">
        <v>166</v>
      </c>
      <c r="T18" s="235" t="s">
        <v>167</v>
      </c>
      <c r="U18" s="220">
        <v>0</v>
      </c>
      <c r="V18" s="220">
        <f>ROUND(E18*U18,2)</f>
        <v>0</v>
      </c>
      <c r="W18" s="220"/>
      <c r="X18" s="220" t="s">
        <v>168</v>
      </c>
      <c r="Y18" s="220" t="s">
        <v>169</v>
      </c>
      <c r="Z18" s="210"/>
      <c r="AA18" s="210"/>
      <c r="AB18" s="210"/>
      <c r="AC18" s="210"/>
      <c r="AD18" s="210"/>
      <c r="AE18" s="210"/>
      <c r="AF18" s="210"/>
      <c r="AG18" s="210" t="s">
        <v>170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1" outlineLevel="2" x14ac:dyDescent="0.25">
      <c r="A19" s="217"/>
      <c r="B19" s="218"/>
      <c r="C19" s="241" t="s">
        <v>184</v>
      </c>
      <c r="D19" s="236"/>
      <c r="E19" s="236"/>
      <c r="F19" s="236"/>
      <c r="G19" s="236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171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37" t="str">
        <f>C19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9" s="210"/>
      <c r="BC19" s="210"/>
      <c r="BD19" s="210"/>
      <c r="BE19" s="210"/>
      <c r="BF19" s="210"/>
      <c r="BG19" s="210"/>
      <c r="BH19" s="210"/>
    </row>
    <row r="20" spans="1:60" x14ac:dyDescent="0.25">
      <c r="A20" s="222" t="s">
        <v>161</v>
      </c>
      <c r="B20" s="223" t="s">
        <v>133</v>
      </c>
      <c r="C20" s="239" t="s">
        <v>28</v>
      </c>
      <c r="D20" s="224"/>
      <c r="E20" s="225"/>
      <c r="F20" s="226"/>
      <c r="G20" s="226">
        <f>SUMIF(AG21:AG32,"&lt;&gt;NOR",G21:G32)</f>
        <v>0</v>
      </c>
      <c r="H20" s="226"/>
      <c r="I20" s="226">
        <f>SUM(I21:I32)</f>
        <v>0</v>
      </c>
      <c r="J20" s="226"/>
      <c r="K20" s="226">
        <f>SUM(K21:K32)</f>
        <v>0</v>
      </c>
      <c r="L20" s="226"/>
      <c r="M20" s="226">
        <f>SUM(M21:M32)</f>
        <v>0</v>
      </c>
      <c r="N20" s="225"/>
      <c r="O20" s="225">
        <f>SUM(O21:O32)</f>
        <v>0</v>
      </c>
      <c r="P20" s="225"/>
      <c r="Q20" s="225">
        <f>SUM(Q21:Q32)</f>
        <v>0</v>
      </c>
      <c r="R20" s="226"/>
      <c r="S20" s="226"/>
      <c r="T20" s="227"/>
      <c r="U20" s="221"/>
      <c r="V20" s="221">
        <f>SUM(V21:V32)</f>
        <v>0</v>
      </c>
      <c r="W20" s="221"/>
      <c r="X20" s="221"/>
      <c r="Y20" s="221"/>
      <c r="AG20" t="s">
        <v>162</v>
      </c>
    </row>
    <row r="21" spans="1:60" outlineLevel="1" x14ac:dyDescent="0.25">
      <c r="A21" s="229">
        <v>6</v>
      </c>
      <c r="B21" s="230" t="s">
        <v>185</v>
      </c>
      <c r="C21" s="240" t="s">
        <v>186</v>
      </c>
      <c r="D21" s="231" t="s">
        <v>165</v>
      </c>
      <c r="E21" s="232">
        <v>1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/>
      <c r="S21" s="234" t="s">
        <v>166</v>
      </c>
      <c r="T21" s="235" t="s">
        <v>167</v>
      </c>
      <c r="U21" s="220">
        <v>0</v>
      </c>
      <c r="V21" s="220">
        <f>ROUND(E21*U21,2)</f>
        <v>0</v>
      </c>
      <c r="W21" s="220"/>
      <c r="X21" s="220" t="s">
        <v>168</v>
      </c>
      <c r="Y21" s="220" t="s">
        <v>169</v>
      </c>
      <c r="Z21" s="210"/>
      <c r="AA21" s="210"/>
      <c r="AB21" s="210"/>
      <c r="AC21" s="210"/>
      <c r="AD21" s="210"/>
      <c r="AE21" s="210"/>
      <c r="AF21" s="210"/>
      <c r="AG21" s="210" t="s">
        <v>170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41.4" outlineLevel="2" x14ac:dyDescent="0.25">
      <c r="A22" s="217"/>
      <c r="B22" s="218"/>
      <c r="C22" s="241" t="s">
        <v>187</v>
      </c>
      <c r="D22" s="236"/>
      <c r="E22" s="236"/>
      <c r="F22" s="236"/>
      <c r="G22" s="236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171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37" t="str">
        <f>C22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9">
        <v>7</v>
      </c>
      <c r="B23" s="230" t="s">
        <v>188</v>
      </c>
      <c r="C23" s="240" t="s">
        <v>189</v>
      </c>
      <c r="D23" s="231" t="s">
        <v>165</v>
      </c>
      <c r="E23" s="232">
        <v>1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4"/>
      <c r="S23" s="234" t="s">
        <v>166</v>
      </c>
      <c r="T23" s="235" t="s">
        <v>167</v>
      </c>
      <c r="U23" s="220">
        <v>0</v>
      </c>
      <c r="V23" s="220">
        <f>ROUND(E23*U23,2)</f>
        <v>0</v>
      </c>
      <c r="W23" s="220"/>
      <c r="X23" s="220" t="s">
        <v>168</v>
      </c>
      <c r="Y23" s="220" t="s">
        <v>169</v>
      </c>
      <c r="Z23" s="210"/>
      <c r="AA23" s="210"/>
      <c r="AB23" s="210"/>
      <c r="AC23" s="210"/>
      <c r="AD23" s="210"/>
      <c r="AE23" s="210"/>
      <c r="AF23" s="210"/>
      <c r="AG23" s="210" t="s">
        <v>170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1" outlineLevel="2" x14ac:dyDescent="0.25">
      <c r="A24" s="217"/>
      <c r="B24" s="218"/>
      <c r="C24" s="241" t="s">
        <v>190</v>
      </c>
      <c r="D24" s="236"/>
      <c r="E24" s="236"/>
      <c r="F24" s="236"/>
      <c r="G24" s="236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171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37" t="str">
        <f>C24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9">
        <v>8</v>
      </c>
      <c r="B25" s="230" t="s">
        <v>191</v>
      </c>
      <c r="C25" s="240" t="s">
        <v>192</v>
      </c>
      <c r="D25" s="231" t="s">
        <v>165</v>
      </c>
      <c r="E25" s="232">
        <v>1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/>
      <c r="S25" s="234" t="s">
        <v>166</v>
      </c>
      <c r="T25" s="235" t="s">
        <v>167</v>
      </c>
      <c r="U25" s="220">
        <v>0</v>
      </c>
      <c r="V25" s="220">
        <f>ROUND(E25*U25,2)</f>
        <v>0</v>
      </c>
      <c r="W25" s="220"/>
      <c r="X25" s="220" t="s">
        <v>168</v>
      </c>
      <c r="Y25" s="220" t="s">
        <v>169</v>
      </c>
      <c r="Z25" s="210"/>
      <c r="AA25" s="210"/>
      <c r="AB25" s="210"/>
      <c r="AC25" s="210"/>
      <c r="AD25" s="210"/>
      <c r="AE25" s="210"/>
      <c r="AF25" s="210"/>
      <c r="AG25" s="210" t="s">
        <v>170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31.2" outlineLevel="2" x14ac:dyDescent="0.25">
      <c r="A26" s="217"/>
      <c r="B26" s="218"/>
      <c r="C26" s="241" t="s">
        <v>193</v>
      </c>
      <c r="D26" s="236"/>
      <c r="E26" s="236"/>
      <c r="F26" s="236"/>
      <c r="G26" s="236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171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37" t="str">
        <f>C26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9">
        <v>9</v>
      </c>
      <c r="B27" s="230" t="s">
        <v>194</v>
      </c>
      <c r="C27" s="240" t="s">
        <v>195</v>
      </c>
      <c r="D27" s="231" t="s">
        <v>196</v>
      </c>
      <c r="E27" s="232">
        <v>1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4"/>
      <c r="S27" s="234" t="s">
        <v>166</v>
      </c>
      <c r="T27" s="235" t="s">
        <v>167</v>
      </c>
      <c r="U27" s="220">
        <v>0</v>
      </c>
      <c r="V27" s="220">
        <f>ROUND(E27*U27,2)</f>
        <v>0</v>
      </c>
      <c r="W27" s="220"/>
      <c r="X27" s="220" t="s">
        <v>168</v>
      </c>
      <c r="Y27" s="220" t="s">
        <v>169</v>
      </c>
      <c r="Z27" s="210"/>
      <c r="AA27" s="210"/>
      <c r="AB27" s="210"/>
      <c r="AC27" s="210"/>
      <c r="AD27" s="210"/>
      <c r="AE27" s="210"/>
      <c r="AF27" s="210"/>
      <c r="AG27" s="210" t="s">
        <v>170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5">
      <c r="A28" s="217"/>
      <c r="B28" s="218"/>
      <c r="C28" s="241" t="s">
        <v>197</v>
      </c>
      <c r="D28" s="236"/>
      <c r="E28" s="236"/>
      <c r="F28" s="236"/>
      <c r="G28" s="236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171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37" t="str">
        <f>C28</f>
        <v>náklady spojené s provedením všech technickými normami předepsaných zkoušek a revizí stavebních konstrukcí nebo stavebních prací.</v>
      </c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9">
        <v>10</v>
      </c>
      <c r="B29" s="230" t="s">
        <v>198</v>
      </c>
      <c r="C29" s="240" t="s">
        <v>199</v>
      </c>
      <c r="D29" s="231" t="s">
        <v>165</v>
      </c>
      <c r="E29" s="232">
        <v>1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4"/>
      <c r="S29" s="234" t="s">
        <v>166</v>
      </c>
      <c r="T29" s="235" t="s">
        <v>167</v>
      </c>
      <c r="U29" s="220">
        <v>0</v>
      </c>
      <c r="V29" s="220">
        <f>ROUND(E29*U29,2)</f>
        <v>0</v>
      </c>
      <c r="W29" s="220"/>
      <c r="X29" s="220" t="s">
        <v>168</v>
      </c>
      <c r="Y29" s="220" t="s">
        <v>169</v>
      </c>
      <c r="Z29" s="210"/>
      <c r="AA29" s="210"/>
      <c r="AB29" s="210"/>
      <c r="AC29" s="210"/>
      <c r="AD29" s="210"/>
      <c r="AE29" s="210"/>
      <c r="AF29" s="210"/>
      <c r="AG29" s="210" t="s">
        <v>170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5">
      <c r="A30" s="217"/>
      <c r="B30" s="218"/>
      <c r="C30" s="241" t="s">
        <v>200</v>
      </c>
      <c r="D30" s="236"/>
      <c r="E30" s="236"/>
      <c r="F30" s="236"/>
      <c r="G30" s="236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171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37" t="str">
        <f>C30</f>
        <v>Náklady na vyhotovení dokumentace skutečného provedení stavby a její předání objednateli v požadované formě a požadovaném počtu.</v>
      </c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9">
        <v>11</v>
      </c>
      <c r="B31" s="230" t="s">
        <v>201</v>
      </c>
      <c r="C31" s="240" t="s">
        <v>202</v>
      </c>
      <c r="D31" s="231" t="s">
        <v>165</v>
      </c>
      <c r="E31" s="232">
        <v>1</v>
      </c>
      <c r="F31" s="233"/>
      <c r="G31" s="234">
        <f>ROUND(E31*F31,2)</f>
        <v>0</v>
      </c>
      <c r="H31" s="233"/>
      <c r="I31" s="234">
        <f>ROUND(E31*H31,2)</f>
        <v>0</v>
      </c>
      <c r="J31" s="233"/>
      <c r="K31" s="234">
        <f>ROUND(E31*J31,2)</f>
        <v>0</v>
      </c>
      <c r="L31" s="234">
        <v>21</v>
      </c>
      <c r="M31" s="234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4"/>
      <c r="S31" s="234" t="s">
        <v>166</v>
      </c>
      <c r="T31" s="235" t="s">
        <v>167</v>
      </c>
      <c r="U31" s="220">
        <v>0</v>
      </c>
      <c r="V31" s="220">
        <f>ROUND(E31*U31,2)</f>
        <v>0</v>
      </c>
      <c r="W31" s="220"/>
      <c r="X31" s="220" t="s">
        <v>168</v>
      </c>
      <c r="Y31" s="220" t="s">
        <v>169</v>
      </c>
      <c r="Z31" s="210"/>
      <c r="AA31" s="210"/>
      <c r="AB31" s="210"/>
      <c r="AC31" s="210"/>
      <c r="AD31" s="210"/>
      <c r="AE31" s="210"/>
      <c r="AF31" s="210"/>
      <c r="AG31" s="210" t="s">
        <v>170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5">
      <c r="A32" s="217"/>
      <c r="B32" s="218"/>
      <c r="C32" s="241" t="s">
        <v>203</v>
      </c>
      <c r="D32" s="236"/>
      <c r="E32" s="236"/>
      <c r="F32" s="236"/>
      <c r="G32" s="236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171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37" t="str">
        <f>C32</f>
        <v>Náklady na provedení skutečného zaměření stavby v rozsahu nezbytném pro zápis změny do katastru nemovitostí.</v>
      </c>
      <c r="BB32" s="210"/>
      <c r="BC32" s="210"/>
      <c r="BD32" s="210"/>
      <c r="BE32" s="210"/>
      <c r="BF32" s="210"/>
      <c r="BG32" s="210"/>
      <c r="BH32" s="210"/>
    </row>
    <row r="33" spans="1:33" x14ac:dyDescent="0.25">
      <c r="A33" s="3"/>
      <c r="B33" s="4"/>
      <c r="C33" s="243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12</v>
      </c>
      <c r="AF33">
        <v>21</v>
      </c>
      <c r="AG33" t="s">
        <v>147</v>
      </c>
    </row>
    <row r="34" spans="1:33" x14ac:dyDescent="0.25">
      <c r="A34" s="213"/>
      <c r="B34" s="214" t="s">
        <v>29</v>
      </c>
      <c r="C34" s="244"/>
      <c r="D34" s="215"/>
      <c r="E34" s="216"/>
      <c r="F34" s="216"/>
      <c r="G34" s="228">
        <f>G8+G20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204</v>
      </c>
    </row>
    <row r="35" spans="1:33" x14ac:dyDescent="0.25">
      <c r="C35" s="245"/>
      <c r="D35" s="10"/>
      <c r="AG35" t="s">
        <v>206</v>
      </c>
    </row>
    <row r="36" spans="1:33" x14ac:dyDescent="0.25">
      <c r="D36" s="10"/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+jbG+6V0oCX74qjWHbQvkgShNYEnYZcnc+Pwuf+mf9b1WbzMqP+VAFzJyMBc1CQy2CLYOaVoalvesukXj4nRfQ==" saltValue="W9B6c9iD4c1CePZLK68t/Q==" spinCount="100000" sheet="1" formatRows="0"/>
  <mergeCells count="16">
    <mergeCell ref="C26:G26"/>
    <mergeCell ref="C28:G28"/>
    <mergeCell ref="C30:G30"/>
    <mergeCell ref="C32:G32"/>
    <mergeCell ref="C13:G13"/>
    <mergeCell ref="C15:G15"/>
    <mergeCell ref="C17:G17"/>
    <mergeCell ref="C19:G19"/>
    <mergeCell ref="C22:G22"/>
    <mergeCell ref="C24:G24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C8E1D-B631-4825-911F-619B44D56F4D}">
  <sheetPr>
    <outlinePr summaryBelow="0"/>
  </sheetPr>
  <dimension ref="A1:BH5000"/>
  <sheetViews>
    <sheetView workbookViewId="0">
      <pane ySplit="7" topLeftCell="A40" activePane="bottomLeft" state="frozen"/>
      <selection pane="bottomLeft" activeCell="AD61" sqref="AD61"/>
    </sheetView>
  </sheetViews>
  <sheetFormatPr defaultRowHeight="13.2" outlineLevelRow="2" x14ac:dyDescent="0.25"/>
  <cols>
    <col min="1" max="1" width="3.44140625" customWidth="1"/>
    <col min="2" max="2" width="12.6640625" style="174" customWidth="1"/>
    <col min="3" max="3" width="63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134</v>
      </c>
      <c r="B1" s="195"/>
      <c r="C1" s="195"/>
      <c r="D1" s="195"/>
      <c r="E1" s="195"/>
      <c r="F1" s="195"/>
      <c r="G1" s="195"/>
      <c r="AG1" t="s">
        <v>135</v>
      </c>
    </row>
    <row r="2" spans="1:60" ht="25.05" customHeight="1" x14ac:dyDescent="0.25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136</v>
      </c>
    </row>
    <row r="3" spans="1:60" ht="25.05" customHeight="1" x14ac:dyDescent="0.25">
      <c r="A3" s="196" t="s">
        <v>8</v>
      </c>
      <c r="B3" s="48" t="s">
        <v>63</v>
      </c>
      <c r="C3" s="199" t="s">
        <v>64</v>
      </c>
      <c r="D3" s="197"/>
      <c r="E3" s="197"/>
      <c r="F3" s="197"/>
      <c r="G3" s="198"/>
      <c r="AC3" s="174" t="s">
        <v>136</v>
      </c>
      <c r="AG3" t="s">
        <v>137</v>
      </c>
    </row>
    <row r="4" spans="1:60" ht="25.05" customHeight="1" x14ac:dyDescent="0.25">
      <c r="A4" s="200" t="s">
        <v>9</v>
      </c>
      <c r="B4" s="201" t="s">
        <v>65</v>
      </c>
      <c r="C4" s="202" t="s">
        <v>66</v>
      </c>
      <c r="D4" s="203"/>
      <c r="E4" s="203"/>
      <c r="F4" s="203"/>
      <c r="G4" s="204"/>
      <c r="AG4" t="s">
        <v>138</v>
      </c>
    </row>
    <row r="5" spans="1:60" x14ac:dyDescent="0.25">
      <c r="D5" s="10"/>
    </row>
    <row r="6" spans="1:60" ht="39.6" x14ac:dyDescent="0.25">
      <c r="A6" s="206" t="s">
        <v>139</v>
      </c>
      <c r="B6" s="208" t="s">
        <v>140</v>
      </c>
      <c r="C6" s="208" t="s">
        <v>141</v>
      </c>
      <c r="D6" s="207" t="s">
        <v>142</v>
      </c>
      <c r="E6" s="206" t="s">
        <v>143</v>
      </c>
      <c r="F6" s="205" t="s">
        <v>144</v>
      </c>
      <c r="G6" s="206" t="s">
        <v>29</v>
      </c>
      <c r="H6" s="209" t="s">
        <v>30</v>
      </c>
      <c r="I6" s="209" t="s">
        <v>145</v>
      </c>
      <c r="J6" s="209" t="s">
        <v>31</v>
      </c>
      <c r="K6" s="209" t="s">
        <v>146</v>
      </c>
      <c r="L6" s="209" t="s">
        <v>147</v>
      </c>
      <c r="M6" s="209" t="s">
        <v>148</v>
      </c>
      <c r="N6" s="209" t="s">
        <v>149</v>
      </c>
      <c r="O6" s="209" t="s">
        <v>150</v>
      </c>
      <c r="P6" s="209" t="s">
        <v>151</v>
      </c>
      <c r="Q6" s="209" t="s">
        <v>152</v>
      </c>
      <c r="R6" s="209" t="s">
        <v>153</v>
      </c>
      <c r="S6" s="209" t="s">
        <v>154</v>
      </c>
      <c r="T6" s="209" t="s">
        <v>155</v>
      </c>
      <c r="U6" s="209" t="s">
        <v>156</v>
      </c>
      <c r="V6" s="209" t="s">
        <v>157</v>
      </c>
      <c r="W6" s="209" t="s">
        <v>158</v>
      </c>
      <c r="X6" s="209" t="s">
        <v>159</v>
      </c>
      <c r="Y6" s="209" t="s">
        <v>160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22" t="s">
        <v>161</v>
      </c>
      <c r="B8" s="223" t="s">
        <v>97</v>
      </c>
      <c r="C8" s="239" t="s">
        <v>98</v>
      </c>
      <c r="D8" s="224"/>
      <c r="E8" s="225"/>
      <c r="F8" s="226"/>
      <c r="G8" s="226">
        <f>SUMIF(AG9:AG17,"&lt;&gt;NOR",G9:G17)</f>
        <v>0</v>
      </c>
      <c r="H8" s="226"/>
      <c r="I8" s="226">
        <f>SUM(I9:I17)</f>
        <v>0</v>
      </c>
      <c r="J8" s="226"/>
      <c r="K8" s="226">
        <f>SUM(K9:K17)</f>
        <v>0</v>
      </c>
      <c r="L8" s="226"/>
      <c r="M8" s="226">
        <f>SUM(M9:M17)</f>
        <v>0</v>
      </c>
      <c r="N8" s="225"/>
      <c r="O8" s="225">
        <f>SUM(O9:O17)</f>
        <v>0</v>
      </c>
      <c r="P8" s="225"/>
      <c r="Q8" s="225">
        <f>SUM(Q9:Q17)</f>
        <v>0</v>
      </c>
      <c r="R8" s="226"/>
      <c r="S8" s="226"/>
      <c r="T8" s="227"/>
      <c r="U8" s="221"/>
      <c r="V8" s="221">
        <f>SUM(V9:V17)</f>
        <v>181.7</v>
      </c>
      <c r="W8" s="221"/>
      <c r="X8" s="221"/>
      <c r="Y8" s="221"/>
      <c r="AG8" t="s">
        <v>162</v>
      </c>
    </row>
    <row r="9" spans="1:60" outlineLevel="1" x14ac:dyDescent="0.25">
      <c r="A9" s="229">
        <v>1</v>
      </c>
      <c r="B9" s="230" t="s">
        <v>207</v>
      </c>
      <c r="C9" s="240" t="s">
        <v>208</v>
      </c>
      <c r="D9" s="231" t="s">
        <v>209</v>
      </c>
      <c r="E9" s="232">
        <v>689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210</v>
      </c>
      <c r="S9" s="234" t="s">
        <v>166</v>
      </c>
      <c r="T9" s="235" t="s">
        <v>211</v>
      </c>
      <c r="U9" s="220">
        <v>0.223</v>
      </c>
      <c r="V9" s="220">
        <f>ROUND(E9*U9,2)</f>
        <v>153.65</v>
      </c>
      <c r="W9" s="220"/>
      <c r="X9" s="220" t="s">
        <v>212</v>
      </c>
      <c r="Y9" s="220" t="s">
        <v>169</v>
      </c>
      <c r="Z9" s="210"/>
      <c r="AA9" s="210"/>
      <c r="AB9" s="210"/>
      <c r="AC9" s="210"/>
      <c r="AD9" s="210"/>
      <c r="AE9" s="210"/>
      <c r="AF9" s="210"/>
      <c r="AG9" s="210" t="s">
        <v>213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17"/>
      <c r="B10" s="218"/>
      <c r="C10" s="256" t="s">
        <v>214</v>
      </c>
      <c r="D10" s="248"/>
      <c r="E10" s="248"/>
      <c r="F10" s="248"/>
      <c r="G10" s="248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215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7" t="str">
        <f>C10</f>
        <v>s přemístěním výkopku v příčných profilech na vzdálenost do 15 m nebo s naložením na dopravní prostředek.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5">
      <c r="A11" s="217"/>
      <c r="B11" s="218"/>
      <c r="C11" s="257" t="s">
        <v>216</v>
      </c>
      <c r="D11" s="246"/>
      <c r="E11" s="247">
        <v>689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217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9">
        <v>2</v>
      </c>
      <c r="B12" s="230" t="s">
        <v>218</v>
      </c>
      <c r="C12" s="240" t="s">
        <v>219</v>
      </c>
      <c r="D12" s="231" t="s">
        <v>209</v>
      </c>
      <c r="E12" s="232">
        <v>206.7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21</v>
      </c>
      <c r="M12" s="234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4" t="s">
        <v>210</v>
      </c>
      <c r="S12" s="234" t="s">
        <v>166</v>
      </c>
      <c r="T12" s="235" t="s">
        <v>211</v>
      </c>
      <c r="U12" s="220">
        <v>8.7999999999999995E-2</v>
      </c>
      <c r="V12" s="220">
        <f>ROUND(E12*U12,2)</f>
        <v>18.190000000000001</v>
      </c>
      <c r="W12" s="220"/>
      <c r="X12" s="220" t="s">
        <v>212</v>
      </c>
      <c r="Y12" s="220" t="s">
        <v>169</v>
      </c>
      <c r="Z12" s="210"/>
      <c r="AA12" s="210"/>
      <c r="AB12" s="210"/>
      <c r="AC12" s="210"/>
      <c r="AD12" s="210"/>
      <c r="AE12" s="210"/>
      <c r="AF12" s="210"/>
      <c r="AG12" s="210" t="s">
        <v>213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5">
      <c r="A13" s="217"/>
      <c r="B13" s="218"/>
      <c r="C13" s="256" t="s">
        <v>214</v>
      </c>
      <c r="D13" s="248"/>
      <c r="E13" s="248"/>
      <c r="F13" s="248"/>
      <c r="G13" s="248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215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37" t="str">
        <f>C13</f>
        <v>s přemístěním výkopku v příčných profilech na vzdálenost do 15 m nebo s naložením na dopravní prostředek.</v>
      </c>
      <c r="BB13" s="210"/>
      <c r="BC13" s="210"/>
      <c r="BD13" s="210"/>
      <c r="BE13" s="210"/>
      <c r="BF13" s="210"/>
      <c r="BG13" s="210"/>
      <c r="BH13" s="210"/>
    </row>
    <row r="14" spans="1:60" outlineLevel="2" x14ac:dyDescent="0.25">
      <c r="A14" s="217"/>
      <c r="B14" s="218"/>
      <c r="C14" s="257" t="s">
        <v>220</v>
      </c>
      <c r="D14" s="246"/>
      <c r="E14" s="247">
        <v>206.7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217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9">
        <v>3</v>
      </c>
      <c r="B15" s="230" t="s">
        <v>221</v>
      </c>
      <c r="C15" s="240" t="s">
        <v>222</v>
      </c>
      <c r="D15" s="231" t="s">
        <v>209</v>
      </c>
      <c r="E15" s="232">
        <v>27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 t="s">
        <v>210</v>
      </c>
      <c r="S15" s="234" t="s">
        <v>166</v>
      </c>
      <c r="T15" s="235" t="s">
        <v>211</v>
      </c>
      <c r="U15" s="220">
        <v>0.36499999999999999</v>
      </c>
      <c r="V15" s="220">
        <f>ROUND(E15*U15,2)</f>
        <v>9.86</v>
      </c>
      <c r="W15" s="220"/>
      <c r="X15" s="220" t="s">
        <v>212</v>
      </c>
      <c r="Y15" s="220" t="s">
        <v>169</v>
      </c>
      <c r="Z15" s="210"/>
      <c r="AA15" s="210"/>
      <c r="AB15" s="210"/>
      <c r="AC15" s="210"/>
      <c r="AD15" s="210"/>
      <c r="AE15" s="210"/>
      <c r="AF15" s="210"/>
      <c r="AG15" s="210" t="s">
        <v>213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1" outlineLevel="2" x14ac:dyDescent="0.25">
      <c r="A16" s="217"/>
      <c r="B16" s="218"/>
      <c r="C16" s="256" t="s">
        <v>223</v>
      </c>
      <c r="D16" s="248"/>
      <c r="E16" s="248"/>
      <c r="F16" s="248"/>
      <c r="G16" s="248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215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37" t="str">
        <f>C16</f>
        <v>zapažených i nezapažených s urovnáním dna do předepsaného profilu a spádu, s přehozením výkopku na přilehlém terénu na vzdálenost do 3 m od podélné osy rýhy nebo s naložením výkopku na dopravní prostředek.</v>
      </c>
      <c r="BB16" s="210"/>
      <c r="BC16" s="210"/>
      <c r="BD16" s="210"/>
      <c r="BE16" s="210"/>
      <c r="BF16" s="210"/>
      <c r="BG16" s="210"/>
      <c r="BH16" s="210"/>
    </row>
    <row r="17" spans="1:60" outlineLevel="2" x14ac:dyDescent="0.25">
      <c r="A17" s="217"/>
      <c r="B17" s="218"/>
      <c r="C17" s="257" t="s">
        <v>224</v>
      </c>
      <c r="D17" s="246"/>
      <c r="E17" s="247">
        <v>27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217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5">
      <c r="A18" s="222" t="s">
        <v>161</v>
      </c>
      <c r="B18" s="223" t="s">
        <v>99</v>
      </c>
      <c r="C18" s="239" t="s">
        <v>100</v>
      </c>
      <c r="D18" s="224"/>
      <c r="E18" s="225"/>
      <c r="F18" s="226"/>
      <c r="G18" s="226">
        <f>SUMIF(AG19:AG23,"&lt;&gt;NOR",G19:G23)</f>
        <v>0</v>
      </c>
      <c r="H18" s="226"/>
      <c r="I18" s="226">
        <f>SUM(I19:I23)</f>
        <v>0</v>
      </c>
      <c r="J18" s="226"/>
      <c r="K18" s="226">
        <f>SUM(K19:K23)</f>
        <v>0</v>
      </c>
      <c r="L18" s="226"/>
      <c r="M18" s="226">
        <f>SUM(M19:M23)</f>
        <v>0</v>
      </c>
      <c r="N18" s="225"/>
      <c r="O18" s="225">
        <f>SUM(O19:O23)</f>
        <v>0</v>
      </c>
      <c r="P18" s="225"/>
      <c r="Q18" s="225">
        <f>SUM(Q19:Q23)</f>
        <v>286.20999999999998</v>
      </c>
      <c r="R18" s="226"/>
      <c r="S18" s="226"/>
      <c r="T18" s="227"/>
      <c r="U18" s="221"/>
      <c r="V18" s="221">
        <f>SUM(V19:V23)</f>
        <v>227.5</v>
      </c>
      <c r="W18" s="221"/>
      <c r="X18" s="221"/>
      <c r="Y18" s="221"/>
      <c r="AG18" t="s">
        <v>162</v>
      </c>
    </row>
    <row r="19" spans="1:60" ht="30.6" outlineLevel="1" x14ac:dyDescent="0.25">
      <c r="A19" s="229">
        <v>4</v>
      </c>
      <c r="B19" s="230" t="s">
        <v>225</v>
      </c>
      <c r="C19" s="240" t="s">
        <v>226</v>
      </c>
      <c r="D19" s="231" t="s">
        <v>227</v>
      </c>
      <c r="E19" s="232">
        <v>420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0.40799999999999997</v>
      </c>
      <c r="Q19" s="232">
        <f>ROUND(E19*P19,2)</f>
        <v>171.36</v>
      </c>
      <c r="R19" s="234" t="s">
        <v>228</v>
      </c>
      <c r="S19" s="234" t="s">
        <v>166</v>
      </c>
      <c r="T19" s="235" t="s">
        <v>211</v>
      </c>
      <c r="U19" s="220">
        <v>6.2E-2</v>
      </c>
      <c r="V19" s="220">
        <f>ROUND(E19*U19,2)</f>
        <v>26.04</v>
      </c>
      <c r="W19" s="220"/>
      <c r="X19" s="220" t="s">
        <v>212</v>
      </c>
      <c r="Y19" s="220" t="s">
        <v>169</v>
      </c>
      <c r="Z19" s="210"/>
      <c r="AA19" s="210"/>
      <c r="AB19" s="210"/>
      <c r="AC19" s="210"/>
      <c r="AD19" s="210"/>
      <c r="AE19" s="210"/>
      <c r="AF19" s="210"/>
      <c r="AG19" s="210" t="s">
        <v>213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5">
      <c r="A20" s="217"/>
      <c r="B20" s="218"/>
      <c r="C20" s="256" t="s">
        <v>229</v>
      </c>
      <c r="D20" s="248"/>
      <c r="E20" s="248"/>
      <c r="F20" s="248"/>
      <c r="G20" s="248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215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9">
        <v>5</v>
      </c>
      <c r="B21" s="250" t="s">
        <v>230</v>
      </c>
      <c r="C21" s="258" t="s">
        <v>231</v>
      </c>
      <c r="D21" s="251" t="s">
        <v>227</v>
      </c>
      <c r="E21" s="252">
        <v>995</v>
      </c>
      <c r="F21" s="253"/>
      <c r="G21" s="254">
        <f>ROUND(E21*F21,2)</f>
        <v>0</v>
      </c>
      <c r="H21" s="253"/>
      <c r="I21" s="254">
        <f>ROUND(E21*H21,2)</f>
        <v>0</v>
      </c>
      <c r="J21" s="253"/>
      <c r="K21" s="254">
        <f>ROUND(E21*J21,2)</f>
        <v>0</v>
      </c>
      <c r="L21" s="254">
        <v>21</v>
      </c>
      <c r="M21" s="254">
        <f>G21*(1+L21/100)</f>
        <v>0</v>
      </c>
      <c r="N21" s="252">
        <v>0</v>
      </c>
      <c r="O21" s="252">
        <f>ROUND(E21*N21,2)</f>
        <v>0</v>
      </c>
      <c r="P21" s="252">
        <v>0.11</v>
      </c>
      <c r="Q21" s="252">
        <f>ROUND(E21*P21,2)</f>
        <v>109.45</v>
      </c>
      <c r="R21" s="254" t="s">
        <v>228</v>
      </c>
      <c r="S21" s="254" t="s">
        <v>166</v>
      </c>
      <c r="T21" s="255" t="s">
        <v>211</v>
      </c>
      <c r="U21" s="220">
        <v>0.2</v>
      </c>
      <c r="V21" s="220">
        <f>ROUND(E21*U21,2)</f>
        <v>199</v>
      </c>
      <c r="W21" s="220"/>
      <c r="X21" s="220" t="s">
        <v>212</v>
      </c>
      <c r="Y21" s="220" t="s">
        <v>169</v>
      </c>
      <c r="Z21" s="210"/>
      <c r="AA21" s="210"/>
      <c r="AB21" s="210"/>
      <c r="AC21" s="210"/>
      <c r="AD21" s="210"/>
      <c r="AE21" s="210"/>
      <c r="AF21" s="210"/>
      <c r="AG21" s="210" t="s">
        <v>232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9">
        <v>6</v>
      </c>
      <c r="B22" s="230" t="s">
        <v>233</v>
      </c>
      <c r="C22" s="240" t="s">
        <v>234</v>
      </c>
      <c r="D22" s="231" t="s">
        <v>235</v>
      </c>
      <c r="E22" s="232">
        <v>20</v>
      </c>
      <c r="F22" s="233"/>
      <c r="G22" s="234">
        <f>ROUND(E22*F22,2)</f>
        <v>0</v>
      </c>
      <c r="H22" s="233"/>
      <c r="I22" s="234">
        <f>ROUND(E22*H22,2)</f>
        <v>0</v>
      </c>
      <c r="J22" s="233"/>
      <c r="K22" s="234">
        <f>ROUND(E22*J22,2)</f>
        <v>0</v>
      </c>
      <c r="L22" s="234">
        <v>21</v>
      </c>
      <c r="M22" s="234">
        <f>G22*(1+L22/100)</f>
        <v>0</v>
      </c>
      <c r="N22" s="232">
        <v>0</v>
      </c>
      <c r="O22" s="232">
        <f>ROUND(E22*N22,2)</f>
        <v>0</v>
      </c>
      <c r="P22" s="232">
        <v>0.27</v>
      </c>
      <c r="Q22" s="232">
        <f>ROUND(E22*P22,2)</f>
        <v>5.4</v>
      </c>
      <c r="R22" s="234" t="s">
        <v>228</v>
      </c>
      <c r="S22" s="234" t="s">
        <v>166</v>
      </c>
      <c r="T22" s="235" t="s">
        <v>211</v>
      </c>
      <c r="U22" s="220">
        <v>0.123</v>
      </c>
      <c r="V22" s="220">
        <f>ROUND(E22*U22,2)</f>
        <v>2.46</v>
      </c>
      <c r="W22" s="220"/>
      <c r="X22" s="220" t="s">
        <v>212</v>
      </c>
      <c r="Y22" s="220" t="s">
        <v>169</v>
      </c>
      <c r="Z22" s="210"/>
      <c r="AA22" s="210"/>
      <c r="AB22" s="210"/>
      <c r="AC22" s="210"/>
      <c r="AD22" s="210"/>
      <c r="AE22" s="210"/>
      <c r="AF22" s="210"/>
      <c r="AG22" s="210" t="s">
        <v>213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5">
      <c r="A23" s="217"/>
      <c r="B23" s="218"/>
      <c r="C23" s="256" t="s">
        <v>236</v>
      </c>
      <c r="D23" s="248"/>
      <c r="E23" s="248"/>
      <c r="F23" s="248"/>
      <c r="G23" s="248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215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37" t="str">
        <f>C23</f>
        <v>s vybouráním lože, s přemístěním hmot na skládku na vzdálenost do 3 m nebo naložením na dopravní prostředek</v>
      </c>
      <c r="BB23" s="210"/>
      <c r="BC23" s="210"/>
      <c r="BD23" s="210"/>
      <c r="BE23" s="210"/>
      <c r="BF23" s="210"/>
      <c r="BG23" s="210"/>
      <c r="BH23" s="210"/>
    </row>
    <row r="24" spans="1:60" x14ac:dyDescent="0.25">
      <c r="A24" s="222" t="s">
        <v>161</v>
      </c>
      <c r="B24" s="223" t="s">
        <v>101</v>
      </c>
      <c r="C24" s="239" t="s">
        <v>102</v>
      </c>
      <c r="D24" s="224"/>
      <c r="E24" s="225"/>
      <c r="F24" s="226"/>
      <c r="G24" s="226">
        <f>SUMIF(AG25:AG31,"&lt;&gt;NOR",G25:G31)</f>
        <v>0</v>
      </c>
      <c r="H24" s="226"/>
      <c r="I24" s="226">
        <f>SUM(I25:I31)</f>
        <v>0</v>
      </c>
      <c r="J24" s="226"/>
      <c r="K24" s="226">
        <f>SUM(K25:K31)</f>
        <v>0</v>
      </c>
      <c r="L24" s="226"/>
      <c r="M24" s="226">
        <f>SUM(M25:M31)</f>
        <v>0</v>
      </c>
      <c r="N24" s="225"/>
      <c r="O24" s="225">
        <f>SUM(O25:O31)</f>
        <v>0</v>
      </c>
      <c r="P24" s="225"/>
      <c r="Q24" s="225">
        <f>SUM(Q25:Q31)</f>
        <v>0</v>
      </c>
      <c r="R24" s="226"/>
      <c r="S24" s="226"/>
      <c r="T24" s="227"/>
      <c r="U24" s="221"/>
      <c r="V24" s="221">
        <f>SUM(V25:V31)</f>
        <v>7.88</v>
      </c>
      <c r="W24" s="221"/>
      <c r="X24" s="221"/>
      <c r="Y24" s="221"/>
      <c r="AG24" t="s">
        <v>162</v>
      </c>
    </row>
    <row r="25" spans="1:60" outlineLevel="1" x14ac:dyDescent="0.25">
      <c r="A25" s="229">
        <v>7</v>
      </c>
      <c r="B25" s="230" t="s">
        <v>237</v>
      </c>
      <c r="C25" s="240" t="s">
        <v>238</v>
      </c>
      <c r="D25" s="231" t="s">
        <v>209</v>
      </c>
      <c r="E25" s="232">
        <v>716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 t="s">
        <v>210</v>
      </c>
      <c r="S25" s="234" t="s">
        <v>166</v>
      </c>
      <c r="T25" s="235" t="s">
        <v>211</v>
      </c>
      <c r="U25" s="220">
        <v>1.0999999999999999E-2</v>
      </c>
      <c r="V25" s="220">
        <f>ROUND(E25*U25,2)</f>
        <v>7.88</v>
      </c>
      <c r="W25" s="220"/>
      <c r="X25" s="220" t="s">
        <v>212</v>
      </c>
      <c r="Y25" s="220" t="s">
        <v>169</v>
      </c>
      <c r="Z25" s="210"/>
      <c r="AA25" s="210"/>
      <c r="AB25" s="210"/>
      <c r="AC25" s="210"/>
      <c r="AD25" s="210"/>
      <c r="AE25" s="210"/>
      <c r="AF25" s="210"/>
      <c r="AG25" s="210" t="s">
        <v>213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5">
      <c r="A26" s="217"/>
      <c r="B26" s="218"/>
      <c r="C26" s="256" t="s">
        <v>239</v>
      </c>
      <c r="D26" s="248"/>
      <c r="E26" s="248"/>
      <c r="F26" s="248"/>
      <c r="G26" s="248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215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37" t="str">
        <f>C26</f>
        <v>po suchu, bez ohledu na druh dopravního prostředku, bez naložení výkopku, avšak se složením bez rozhrnutí,</v>
      </c>
      <c r="BB26" s="210"/>
      <c r="BC26" s="210"/>
      <c r="BD26" s="210"/>
      <c r="BE26" s="210"/>
      <c r="BF26" s="210"/>
      <c r="BG26" s="210"/>
      <c r="BH26" s="210"/>
    </row>
    <row r="27" spans="1:60" outlineLevel="2" x14ac:dyDescent="0.25">
      <c r="A27" s="217"/>
      <c r="B27" s="218"/>
      <c r="C27" s="257" t="s">
        <v>240</v>
      </c>
      <c r="D27" s="246"/>
      <c r="E27" s="247">
        <v>716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217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0.399999999999999" outlineLevel="1" x14ac:dyDescent="0.25">
      <c r="A28" s="229">
        <v>8</v>
      </c>
      <c r="B28" s="230" t="s">
        <v>241</v>
      </c>
      <c r="C28" s="240" t="s">
        <v>242</v>
      </c>
      <c r="D28" s="231" t="s">
        <v>209</v>
      </c>
      <c r="E28" s="232">
        <v>7160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 t="s">
        <v>210</v>
      </c>
      <c r="S28" s="234" t="s">
        <v>166</v>
      </c>
      <c r="T28" s="235" t="s">
        <v>211</v>
      </c>
      <c r="U28" s="220">
        <v>0</v>
      </c>
      <c r="V28" s="220">
        <f>ROUND(E28*U28,2)</f>
        <v>0</v>
      </c>
      <c r="W28" s="220"/>
      <c r="X28" s="220" t="s">
        <v>212</v>
      </c>
      <c r="Y28" s="220" t="s">
        <v>169</v>
      </c>
      <c r="Z28" s="210"/>
      <c r="AA28" s="210"/>
      <c r="AB28" s="210"/>
      <c r="AC28" s="210"/>
      <c r="AD28" s="210"/>
      <c r="AE28" s="210"/>
      <c r="AF28" s="210"/>
      <c r="AG28" s="210" t="s">
        <v>213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5">
      <c r="A29" s="217"/>
      <c r="B29" s="218"/>
      <c r="C29" s="256" t="s">
        <v>239</v>
      </c>
      <c r="D29" s="248"/>
      <c r="E29" s="248"/>
      <c r="F29" s="248"/>
      <c r="G29" s="248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215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37" t="str">
        <f>C29</f>
        <v>po suchu, bez ohledu na druh dopravního prostředku, bez naložení výkopku, avšak se složením bez rozhrnutí,</v>
      </c>
      <c r="BB29" s="210"/>
      <c r="BC29" s="210"/>
      <c r="BD29" s="210"/>
      <c r="BE29" s="210"/>
      <c r="BF29" s="210"/>
      <c r="BG29" s="210"/>
      <c r="BH29" s="210"/>
    </row>
    <row r="30" spans="1:60" outlineLevel="2" x14ac:dyDescent="0.25">
      <c r="A30" s="217"/>
      <c r="B30" s="218"/>
      <c r="C30" s="257" t="s">
        <v>243</v>
      </c>
      <c r="D30" s="246"/>
      <c r="E30" s="247">
        <v>7160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217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9">
        <v>9</v>
      </c>
      <c r="B31" s="250" t="s">
        <v>244</v>
      </c>
      <c r="C31" s="258" t="s">
        <v>245</v>
      </c>
      <c r="D31" s="251" t="s">
        <v>209</v>
      </c>
      <c r="E31" s="252">
        <v>716</v>
      </c>
      <c r="F31" s="253"/>
      <c r="G31" s="254">
        <f>ROUND(E31*F31,2)</f>
        <v>0</v>
      </c>
      <c r="H31" s="253"/>
      <c r="I31" s="254">
        <f>ROUND(E31*H31,2)</f>
        <v>0</v>
      </c>
      <c r="J31" s="253"/>
      <c r="K31" s="254">
        <f>ROUND(E31*J31,2)</f>
        <v>0</v>
      </c>
      <c r="L31" s="254">
        <v>21</v>
      </c>
      <c r="M31" s="254">
        <f>G31*(1+L31/100)</f>
        <v>0</v>
      </c>
      <c r="N31" s="252">
        <v>0</v>
      </c>
      <c r="O31" s="252">
        <f>ROUND(E31*N31,2)</f>
        <v>0</v>
      </c>
      <c r="P31" s="252">
        <v>0</v>
      </c>
      <c r="Q31" s="252">
        <f>ROUND(E31*P31,2)</f>
        <v>0</v>
      </c>
      <c r="R31" s="254" t="s">
        <v>210</v>
      </c>
      <c r="S31" s="254" t="s">
        <v>166</v>
      </c>
      <c r="T31" s="255" t="s">
        <v>211</v>
      </c>
      <c r="U31" s="220">
        <v>0</v>
      </c>
      <c r="V31" s="220">
        <f>ROUND(E31*U31,2)</f>
        <v>0</v>
      </c>
      <c r="W31" s="220"/>
      <c r="X31" s="220" t="s">
        <v>212</v>
      </c>
      <c r="Y31" s="220" t="s">
        <v>169</v>
      </c>
      <c r="Z31" s="210"/>
      <c r="AA31" s="210"/>
      <c r="AB31" s="210"/>
      <c r="AC31" s="210"/>
      <c r="AD31" s="210"/>
      <c r="AE31" s="210"/>
      <c r="AF31" s="210"/>
      <c r="AG31" s="210" t="s">
        <v>213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5">
      <c r="A32" s="222" t="s">
        <v>161</v>
      </c>
      <c r="B32" s="223" t="s">
        <v>105</v>
      </c>
      <c r="C32" s="239" t="s">
        <v>106</v>
      </c>
      <c r="D32" s="224"/>
      <c r="E32" s="225"/>
      <c r="F32" s="226"/>
      <c r="G32" s="226">
        <f>SUMIF(AG33:AG45,"&lt;&gt;NOR",G33:G45)</f>
        <v>0</v>
      </c>
      <c r="H32" s="226"/>
      <c r="I32" s="226">
        <f>SUM(I33:I45)</f>
        <v>0</v>
      </c>
      <c r="J32" s="226"/>
      <c r="K32" s="226">
        <f>SUM(K33:K45)</f>
        <v>0</v>
      </c>
      <c r="L32" s="226"/>
      <c r="M32" s="226">
        <f>SUM(M33:M45)</f>
        <v>0</v>
      </c>
      <c r="N32" s="225"/>
      <c r="O32" s="225">
        <f>SUM(O33:O45)</f>
        <v>27.18</v>
      </c>
      <c r="P32" s="225"/>
      <c r="Q32" s="225">
        <f>SUM(Q33:Q45)</f>
        <v>0</v>
      </c>
      <c r="R32" s="226"/>
      <c r="S32" s="226"/>
      <c r="T32" s="227"/>
      <c r="U32" s="221"/>
      <c r="V32" s="221">
        <f>SUM(V33:V45)</f>
        <v>34.54</v>
      </c>
      <c r="W32" s="221"/>
      <c r="X32" s="221"/>
      <c r="Y32" s="221"/>
      <c r="AG32" t="s">
        <v>162</v>
      </c>
    </row>
    <row r="33" spans="1:60" outlineLevel="1" x14ac:dyDescent="0.25">
      <c r="A33" s="229">
        <v>10</v>
      </c>
      <c r="B33" s="230" t="s">
        <v>246</v>
      </c>
      <c r="C33" s="240" t="s">
        <v>247</v>
      </c>
      <c r="D33" s="231" t="s">
        <v>227</v>
      </c>
      <c r="E33" s="232">
        <v>162.75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21</v>
      </c>
      <c r="M33" s="234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4" t="s">
        <v>248</v>
      </c>
      <c r="S33" s="234" t="s">
        <v>166</v>
      </c>
      <c r="T33" s="235" t="s">
        <v>211</v>
      </c>
      <c r="U33" s="220">
        <v>0.06</v>
      </c>
      <c r="V33" s="220">
        <f>ROUND(E33*U33,2)</f>
        <v>9.77</v>
      </c>
      <c r="W33" s="220"/>
      <c r="X33" s="220" t="s">
        <v>212</v>
      </c>
      <c r="Y33" s="220" t="s">
        <v>169</v>
      </c>
      <c r="Z33" s="210"/>
      <c r="AA33" s="210"/>
      <c r="AB33" s="210"/>
      <c r="AC33" s="210"/>
      <c r="AD33" s="210"/>
      <c r="AE33" s="210"/>
      <c r="AF33" s="210"/>
      <c r="AG33" s="210" t="s">
        <v>213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5">
      <c r="A34" s="217"/>
      <c r="B34" s="218"/>
      <c r="C34" s="256" t="s">
        <v>249</v>
      </c>
      <c r="D34" s="248"/>
      <c r="E34" s="248"/>
      <c r="F34" s="248"/>
      <c r="G34" s="248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215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5">
      <c r="A35" s="217"/>
      <c r="B35" s="218"/>
      <c r="C35" s="257" t="s">
        <v>250</v>
      </c>
      <c r="D35" s="246"/>
      <c r="E35" s="247">
        <v>162.75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217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9">
        <v>11</v>
      </c>
      <c r="B36" s="230" t="s">
        <v>251</v>
      </c>
      <c r="C36" s="240" t="s">
        <v>252</v>
      </c>
      <c r="D36" s="231" t="s">
        <v>227</v>
      </c>
      <c r="E36" s="232">
        <v>1150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4" t="s">
        <v>210</v>
      </c>
      <c r="S36" s="234" t="s">
        <v>166</v>
      </c>
      <c r="T36" s="235" t="s">
        <v>211</v>
      </c>
      <c r="U36" s="220">
        <v>1.7999999999999999E-2</v>
      </c>
      <c r="V36" s="220">
        <f>ROUND(E36*U36,2)</f>
        <v>20.7</v>
      </c>
      <c r="W36" s="220"/>
      <c r="X36" s="220" t="s">
        <v>212</v>
      </c>
      <c r="Y36" s="220" t="s">
        <v>169</v>
      </c>
      <c r="Z36" s="210"/>
      <c r="AA36" s="210"/>
      <c r="AB36" s="210"/>
      <c r="AC36" s="210"/>
      <c r="AD36" s="210"/>
      <c r="AE36" s="210"/>
      <c r="AF36" s="210"/>
      <c r="AG36" s="210" t="s">
        <v>213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5">
      <c r="A37" s="217"/>
      <c r="B37" s="218"/>
      <c r="C37" s="256" t="s">
        <v>253</v>
      </c>
      <c r="D37" s="248"/>
      <c r="E37" s="248"/>
      <c r="F37" s="248"/>
      <c r="G37" s="248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215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9">
        <v>12</v>
      </c>
      <c r="B38" s="230" t="s">
        <v>254</v>
      </c>
      <c r="C38" s="240" t="s">
        <v>255</v>
      </c>
      <c r="D38" s="231" t="s">
        <v>227</v>
      </c>
      <c r="E38" s="232">
        <v>162.75</v>
      </c>
      <c r="F38" s="233"/>
      <c r="G38" s="234">
        <f>ROUND(E38*F38,2)</f>
        <v>0</v>
      </c>
      <c r="H38" s="233"/>
      <c r="I38" s="234">
        <f>ROUND(E38*H38,2)</f>
        <v>0</v>
      </c>
      <c r="J38" s="233"/>
      <c r="K38" s="234">
        <f>ROUND(E38*J38,2)</f>
        <v>0</v>
      </c>
      <c r="L38" s="234">
        <v>21</v>
      </c>
      <c r="M38" s="234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4" t="s">
        <v>210</v>
      </c>
      <c r="S38" s="234" t="s">
        <v>166</v>
      </c>
      <c r="T38" s="235" t="s">
        <v>211</v>
      </c>
      <c r="U38" s="220">
        <v>1.2E-2</v>
      </c>
      <c r="V38" s="220">
        <f>ROUND(E38*U38,2)</f>
        <v>1.95</v>
      </c>
      <c r="W38" s="220"/>
      <c r="X38" s="220" t="s">
        <v>212</v>
      </c>
      <c r="Y38" s="220" t="s">
        <v>169</v>
      </c>
      <c r="Z38" s="210"/>
      <c r="AA38" s="210"/>
      <c r="AB38" s="210"/>
      <c r="AC38" s="210"/>
      <c r="AD38" s="210"/>
      <c r="AE38" s="210"/>
      <c r="AF38" s="210"/>
      <c r="AG38" s="210" t="s">
        <v>213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5">
      <c r="A39" s="217"/>
      <c r="B39" s="218"/>
      <c r="C39" s="256" t="s">
        <v>256</v>
      </c>
      <c r="D39" s="248"/>
      <c r="E39" s="248"/>
      <c r="F39" s="248"/>
      <c r="G39" s="248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215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37" t="str">
        <f>C39</f>
        <v>s případným nutným přemístěním hromad nebo dočasných skládek na místo potřeby ze vzdálenosti do 30 m, v rovině nebo ve svahu do 1 : 5,</v>
      </c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9">
        <v>13</v>
      </c>
      <c r="B40" s="230" t="s">
        <v>257</v>
      </c>
      <c r="C40" s="240" t="s">
        <v>258</v>
      </c>
      <c r="D40" s="231" t="s">
        <v>209</v>
      </c>
      <c r="E40" s="232">
        <v>8.1374999999999993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4" t="s">
        <v>248</v>
      </c>
      <c r="S40" s="234" t="s">
        <v>166</v>
      </c>
      <c r="T40" s="235" t="s">
        <v>211</v>
      </c>
      <c r="U40" s="220">
        <v>0.26</v>
      </c>
      <c r="V40" s="220">
        <f>ROUND(E40*U40,2)</f>
        <v>2.12</v>
      </c>
      <c r="W40" s="220"/>
      <c r="X40" s="220" t="s">
        <v>212</v>
      </c>
      <c r="Y40" s="220" t="s">
        <v>169</v>
      </c>
      <c r="Z40" s="210"/>
      <c r="AA40" s="210"/>
      <c r="AB40" s="210"/>
      <c r="AC40" s="210"/>
      <c r="AD40" s="210"/>
      <c r="AE40" s="210"/>
      <c r="AF40" s="210"/>
      <c r="AG40" s="210" t="s">
        <v>213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5">
      <c r="A41" s="217"/>
      <c r="B41" s="218"/>
      <c r="C41" s="257" t="s">
        <v>259</v>
      </c>
      <c r="D41" s="246"/>
      <c r="E41" s="247">
        <v>8.1374999999999993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217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9">
        <v>14</v>
      </c>
      <c r="B42" s="230" t="s">
        <v>260</v>
      </c>
      <c r="C42" s="240" t="s">
        <v>261</v>
      </c>
      <c r="D42" s="231" t="s">
        <v>262</v>
      </c>
      <c r="E42" s="232">
        <v>4.8825000000000003</v>
      </c>
      <c r="F42" s="233"/>
      <c r="G42" s="234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21</v>
      </c>
      <c r="M42" s="234">
        <f>G42*(1+L42/100)</f>
        <v>0</v>
      </c>
      <c r="N42" s="232">
        <v>1E-3</v>
      </c>
      <c r="O42" s="232">
        <f>ROUND(E42*N42,2)</f>
        <v>0</v>
      </c>
      <c r="P42" s="232">
        <v>0</v>
      </c>
      <c r="Q42" s="232">
        <f>ROUND(E42*P42,2)</f>
        <v>0</v>
      </c>
      <c r="R42" s="234" t="s">
        <v>263</v>
      </c>
      <c r="S42" s="234" t="s">
        <v>166</v>
      </c>
      <c r="T42" s="235" t="s">
        <v>211</v>
      </c>
      <c r="U42" s="220">
        <v>0</v>
      </c>
      <c r="V42" s="220">
        <f>ROUND(E42*U42,2)</f>
        <v>0</v>
      </c>
      <c r="W42" s="220"/>
      <c r="X42" s="220" t="s">
        <v>264</v>
      </c>
      <c r="Y42" s="220" t="s">
        <v>169</v>
      </c>
      <c r="Z42" s="210"/>
      <c r="AA42" s="210"/>
      <c r="AB42" s="210"/>
      <c r="AC42" s="210"/>
      <c r="AD42" s="210"/>
      <c r="AE42" s="210"/>
      <c r="AF42" s="210"/>
      <c r="AG42" s="210" t="s">
        <v>265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5">
      <c r="A43" s="217"/>
      <c r="B43" s="218"/>
      <c r="C43" s="257" t="s">
        <v>266</v>
      </c>
      <c r="D43" s="246"/>
      <c r="E43" s="247">
        <v>4.8825000000000003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217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9">
        <v>15</v>
      </c>
      <c r="B44" s="230" t="s">
        <v>267</v>
      </c>
      <c r="C44" s="240" t="s">
        <v>268</v>
      </c>
      <c r="D44" s="231" t="s">
        <v>209</v>
      </c>
      <c r="E44" s="232">
        <v>16.274999999999999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2">
        <v>1.67</v>
      </c>
      <c r="O44" s="232">
        <f>ROUND(E44*N44,2)</f>
        <v>27.18</v>
      </c>
      <c r="P44" s="232">
        <v>0</v>
      </c>
      <c r="Q44" s="232">
        <f>ROUND(E44*P44,2)</f>
        <v>0</v>
      </c>
      <c r="R44" s="234" t="s">
        <v>263</v>
      </c>
      <c r="S44" s="234" t="s">
        <v>269</v>
      </c>
      <c r="T44" s="235" t="s">
        <v>269</v>
      </c>
      <c r="U44" s="220">
        <v>0</v>
      </c>
      <c r="V44" s="220">
        <f>ROUND(E44*U44,2)</f>
        <v>0</v>
      </c>
      <c r="W44" s="220"/>
      <c r="X44" s="220" t="s">
        <v>264</v>
      </c>
      <c r="Y44" s="220" t="s">
        <v>169</v>
      </c>
      <c r="Z44" s="210"/>
      <c r="AA44" s="210"/>
      <c r="AB44" s="210"/>
      <c r="AC44" s="210"/>
      <c r="AD44" s="210"/>
      <c r="AE44" s="210"/>
      <c r="AF44" s="210"/>
      <c r="AG44" s="210" t="s">
        <v>265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5">
      <c r="A45" s="217"/>
      <c r="B45" s="218"/>
      <c r="C45" s="257" t="s">
        <v>270</v>
      </c>
      <c r="D45" s="246"/>
      <c r="E45" s="247">
        <v>16.274999999999999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217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5">
      <c r="A46" s="222" t="s">
        <v>161</v>
      </c>
      <c r="B46" s="223" t="s">
        <v>107</v>
      </c>
      <c r="C46" s="239" t="s">
        <v>108</v>
      </c>
      <c r="D46" s="224"/>
      <c r="E46" s="225"/>
      <c r="F46" s="226"/>
      <c r="G46" s="226">
        <f>SUMIF(AG47:AG55,"&lt;&gt;NOR",G47:G55)</f>
        <v>0</v>
      </c>
      <c r="H46" s="226"/>
      <c r="I46" s="226">
        <f>SUM(I47:I55)</f>
        <v>0</v>
      </c>
      <c r="J46" s="226"/>
      <c r="K46" s="226">
        <f>SUM(K47:K55)</f>
        <v>0</v>
      </c>
      <c r="L46" s="226"/>
      <c r="M46" s="226">
        <f>SUM(M47:M55)</f>
        <v>0</v>
      </c>
      <c r="N46" s="225"/>
      <c r="O46" s="225">
        <f>SUM(O47:O55)</f>
        <v>74.25</v>
      </c>
      <c r="P46" s="225"/>
      <c r="Q46" s="225">
        <f>SUM(Q47:Q55)</f>
        <v>0</v>
      </c>
      <c r="R46" s="226"/>
      <c r="S46" s="226"/>
      <c r="T46" s="227"/>
      <c r="U46" s="221"/>
      <c r="V46" s="221">
        <f>SUM(V47:V55)</f>
        <v>69.47</v>
      </c>
      <c r="W46" s="221"/>
      <c r="X46" s="221"/>
      <c r="Y46" s="221"/>
      <c r="AG46" t="s">
        <v>162</v>
      </c>
    </row>
    <row r="47" spans="1:60" outlineLevel="1" x14ac:dyDescent="0.25">
      <c r="A47" s="229">
        <v>16</v>
      </c>
      <c r="B47" s="230" t="s">
        <v>271</v>
      </c>
      <c r="C47" s="240" t="s">
        <v>272</v>
      </c>
      <c r="D47" s="231" t="s">
        <v>227</v>
      </c>
      <c r="E47" s="232">
        <v>255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1.8000000000000001E-4</v>
      </c>
      <c r="O47" s="232">
        <f>ROUND(E47*N47,2)</f>
        <v>0.05</v>
      </c>
      <c r="P47" s="232">
        <v>0</v>
      </c>
      <c r="Q47" s="232">
        <f>ROUND(E47*P47,2)</f>
        <v>0</v>
      </c>
      <c r="R47" s="234"/>
      <c r="S47" s="234" t="s">
        <v>166</v>
      </c>
      <c r="T47" s="235" t="s">
        <v>211</v>
      </c>
      <c r="U47" s="220">
        <v>7.4999999999999997E-2</v>
      </c>
      <c r="V47" s="220">
        <f>ROUND(E47*U47,2)</f>
        <v>19.13</v>
      </c>
      <c r="W47" s="220"/>
      <c r="X47" s="220" t="s">
        <v>212</v>
      </c>
      <c r="Y47" s="220" t="s">
        <v>169</v>
      </c>
      <c r="Z47" s="210"/>
      <c r="AA47" s="210"/>
      <c r="AB47" s="210"/>
      <c r="AC47" s="210"/>
      <c r="AD47" s="210"/>
      <c r="AE47" s="210"/>
      <c r="AF47" s="210"/>
      <c r="AG47" s="210" t="s">
        <v>213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5">
      <c r="A48" s="217"/>
      <c r="B48" s="218"/>
      <c r="C48" s="257" t="s">
        <v>273</v>
      </c>
      <c r="D48" s="246"/>
      <c r="E48" s="247">
        <v>255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217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9">
        <v>17</v>
      </c>
      <c r="B49" s="230" t="s">
        <v>274</v>
      </c>
      <c r="C49" s="240" t="s">
        <v>275</v>
      </c>
      <c r="D49" s="231" t="s">
        <v>209</v>
      </c>
      <c r="E49" s="232">
        <v>24.55922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1.665</v>
      </c>
      <c r="O49" s="232">
        <f>ROUND(E49*N49,2)</f>
        <v>40.89</v>
      </c>
      <c r="P49" s="232">
        <v>0</v>
      </c>
      <c r="Q49" s="232">
        <f>ROUND(E49*P49,2)</f>
        <v>0</v>
      </c>
      <c r="R49" s="234"/>
      <c r="S49" s="234" t="s">
        <v>276</v>
      </c>
      <c r="T49" s="235" t="s">
        <v>276</v>
      </c>
      <c r="U49" s="220">
        <v>0.92</v>
      </c>
      <c r="V49" s="220">
        <f>ROUND(E49*U49,2)</f>
        <v>22.59</v>
      </c>
      <c r="W49" s="220"/>
      <c r="X49" s="220" t="s">
        <v>212</v>
      </c>
      <c r="Y49" s="220" t="s">
        <v>169</v>
      </c>
      <c r="Z49" s="210"/>
      <c r="AA49" s="210"/>
      <c r="AB49" s="210"/>
      <c r="AC49" s="210"/>
      <c r="AD49" s="210"/>
      <c r="AE49" s="210"/>
      <c r="AF49" s="210"/>
      <c r="AG49" s="210" t="s">
        <v>213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5">
      <c r="A50" s="217"/>
      <c r="B50" s="218"/>
      <c r="C50" s="257" t="s">
        <v>277</v>
      </c>
      <c r="D50" s="246"/>
      <c r="E50" s="247">
        <v>24.55922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217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9">
        <v>18</v>
      </c>
      <c r="B51" s="230" t="s">
        <v>278</v>
      </c>
      <c r="C51" s="240" t="s">
        <v>279</v>
      </c>
      <c r="D51" s="231" t="s">
        <v>235</v>
      </c>
      <c r="E51" s="232">
        <v>150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0.22106999999999999</v>
      </c>
      <c r="O51" s="232">
        <f>ROUND(E51*N51,2)</f>
        <v>33.159999999999997</v>
      </c>
      <c r="P51" s="232">
        <v>0</v>
      </c>
      <c r="Q51" s="232">
        <f>ROUND(E51*P51,2)</f>
        <v>0</v>
      </c>
      <c r="R51" s="234" t="s">
        <v>280</v>
      </c>
      <c r="S51" s="234" t="s">
        <v>166</v>
      </c>
      <c r="T51" s="235" t="s">
        <v>211</v>
      </c>
      <c r="U51" s="220">
        <v>0.185</v>
      </c>
      <c r="V51" s="220">
        <f>ROUND(E51*U51,2)</f>
        <v>27.75</v>
      </c>
      <c r="W51" s="220"/>
      <c r="X51" s="220" t="s">
        <v>212</v>
      </c>
      <c r="Y51" s="220" t="s">
        <v>169</v>
      </c>
      <c r="Z51" s="210"/>
      <c r="AA51" s="210"/>
      <c r="AB51" s="210"/>
      <c r="AC51" s="210"/>
      <c r="AD51" s="210"/>
      <c r="AE51" s="210"/>
      <c r="AF51" s="210"/>
      <c r="AG51" s="210" t="s">
        <v>213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5">
      <c r="A52" s="217"/>
      <c r="B52" s="218"/>
      <c r="C52" s="256" t="s">
        <v>281</v>
      </c>
      <c r="D52" s="248"/>
      <c r="E52" s="248"/>
      <c r="F52" s="248"/>
      <c r="G52" s="248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215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37" t="str">
        <f>C52</f>
        <v>se zřízením štěrkopískového lože pod trubky a s jejich obsypem v průměrném celkovém množství do 0,15 m3/m,</v>
      </c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9">
        <v>19</v>
      </c>
      <c r="B53" s="250" t="s">
        <v>282</v>
      </c>
      <c r="C53" s="258" t="s">
        <v>283</v>
      </c>
      <c r="D53" s="251" t="s">
        <v>235</v>
      </c>
      <c r="E53" s="252">
        <v>150</v>
      </c>
      <c r="F53" s="253"/>
      <c r="G53" s="254">
        <f>ROUND(E53*F53,2)</f>
        <v>0</v>
      </c>
      <c r="H53" s="253"/>
      <c r="I53" s="254">
        <f>ROUND(E53*H53,2)</f>
        <v>0</v>
      </c>
      <c r="J53" s="253"/>
      <c r="K53" s="254">
        <f>ROUND(E53*J53,2)</f>
        <v>0</v>
      </c>
      <c r="L53" s="254">
        <v>21</v>
      </c>
      <c r="M53" s="254">
        <f>G53*(1+L53/100)</f>
        <v>0</v>
      </c>
      <c r="N53" s="252">
        <v>5.9999999999999995E-4</v>
      </c>
      <c r="O53" s="252">
        <f>ROUND(E53*N53,2)</f>
        <v>0.09</v>
      </c>
      <c r="P53" s="252">
        <v>0</v>
      </c>
      <c r="Q53" s="252">
        <f>ROUND(E53*P53,2)</f>
        <v>0</v>
      </c>
      <c r="R53" s="254" t="s">
        <v>263</v>
      </c>
      <c r="S53" s="254" t="s">
        <v>166</v>
      </c>
      <c r="T53" s="255" t="s">
        <v>211</v>
      </c>
      <c r="U53" s="220">
        <v>0</v>
      </c>
      <c r="V53" s="220">
        <f>ROUND(E53*U53,2)</f>
        <v>0</v>
      </c>
      <c r="W53" s="220"/>
      <c r="X53" s="220" t="s">
        <v>264</v>
      </c>
      <c r="Y53" s="220" t="s">
        <v>169</v>
      </c>
      <c r="Z53" s="210"/>
      <c r="AA53" s="210"/>
      <c r="AB53" s="210"/>
      <c r="AC53" s="210"/>
      <c r="AD53" s="210"/>
      <c r="AE53" s="210"/>
      <c r="AF53" s="210"/>
      <c r="AG53" s="210" t="s">
        <v>265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9">
        <v>20</v>
      </c>
      <c r="B54" s="250" t="s">
        <v>284</v>
      </c>
      <c r="C54" s="258" t="s">
        <v>285</v>
      </c>
      <c r="D54" s="251" t="s">
        <v>286</v>
      </c>
      <c r="E54" s="252">
        <v>2</v>
      </c>
      <c r="F54" s="253"/>
      <c r="G54" s="254">
        <f>ROUND(E54*F54,2)</f>
        <v>0</v>
      </c>
      <c r="H54" s="253"/>
      <c r="I54" s="254">
        <f>ROUND(E54*H54,2)</f>
        <v>0</v>
      </c>
      <c r="J54" s="253"/>
      <c r="K54" s="254">
        <f>ROUND(E54*J54,2)</f>
        <v>0</v>
      </c>
      <c r="L54" s="254">
        <v>21</v>
      </c>
      <c r="M54" s="254">
        <f>G54*(1+L54/100)</f>
        <v>0</v>
      </c>
      <c r="N54" s="252">
        <v>0</v>
      </c>
      <c r="O54" s="252">
        <f>ROUND(E54*N54,2)</f>
        <v>0</v>
      </c>
      <c r="P54" s="252">
        <v>0</v>
      </c>
      <c r="Q54" s="252">
        <f>ROUND(E54*P54,2)</f>
        <v>0</v>
      </c>
      <c r="R54" s="254" t="s">
        <v>263</v>
      </c>
      <c r="S54" s="254" t="s">
        <v>166</v>
      </c>
      <c r="T54" s="255" t="s">
        <v>211</v>
      </c>
      <c r="U54" s="220">
        <v>0</v>
      </c>
      <c r="V54" s="220">
        <f>ROUND(E54*U54,2)</f>
        <v>0</v>
      </c>
      <c r="W54" s="220"/>
      <c r="X54" s="220" t="s">
        <v>264</v>
      </c>
      <c r="Y54" s="220" t="s">
        <v>169</v>
      </c>
      <c r="Z54" s="210"/>
      <c r="AA54" s="210"/>
      <c r="AB54" s="210"/>
      <c r="AC54" s="210"/>
      <c r="AD54" s="210"/>
      <c r="AE54" s="210"/>
      <c r="AF54" s="210"/>
      <c r="AG54" s="210" t="s">
        <v>265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0.399999999999999" outlineLevel="1" x14ac:dyDescent="0.25">
      <c r="A55" s="249">
        <v>21</v>
      </c>
      <c r="B55" s="250" t="s">
        <v>287</v>
      </c>
      <c r="C55" s="258" t="s">
        <v>288</v>
      </c>
      <c r="D55" s="251" t="s">
        <v>227</v>
      </c>
      <c r="E55" s="252">
        <v>255</v>
      </c>
      <c r="F55" s="253"/>
      <c r="G55" s="254">
        <f>ROUND(E55*F55,2)</f>
        <v>0</v>
      </c>
      <c r="H55" s="253"/>
      <c r="I55" s="254">
        <f>ROUND(E55*H55,2)</f>
        <v>0</v>
      </c>
      <c r="J55" s="253"/>
      <c r="K55" s="254">
        <f>ROUND(E55*J55,2)</f>
        <v>0</v>
      </c>
      <c r="L55" s="254">
        <v>21</v>
      </c>
      <c r="M55" s="254">
        <f>G55*(1+L55/100)</f>
        <v>0</v>
      </c>
      <c r="N55" s="252">
        <v>2.5000000000000001E-4</v>
      </c>
      <c r="O55" s="252">
        <f>ROUND(E55*N55,2)</f>
        <v>0.06</v>
      </c>
      <c r="P55" s="252">
        <v>0</v>
      </c>
      <c r="Q55" s="252">
        <f>ROUND(E55*P55,2)</f>
        <v>0</v>
      </c>
      <c r="R55" s="254" t="s">
        <v>263</v>
      </c>
      <c r="S55" s="254" t="s">
        <v>289</v>
      </c>
      <c r="T55" s="255" t="s">
        <v>289</v>
      </c>
      <c r="U55" s="220">
        <v>0</v>
      </c>
      <c r="V55" s="220">
        <f>ROUND(E55*U55,2)</f>
        <v>0</v>
      </c>
      <c r="W55" s="220"/>
      <c r="X55" s="220" t="s">
        <v>264</v>
      </c>
      <c r="Y55" s="220" t="s">
        <v>169</v>
      </c>
      <c r="Z55" s="210"/>
      <c r="AA55" s="210"/>
      <c r="AB55" s="210"/>
      <c r="AC55" s="210"/>
      <c r="AD55" s="210"/>
      <c r="AE55" s="210"/>
      <c r="AF55" s="210"/>
      <c r="AG55" s="210" t="s">
        <v>265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5">
      <c r="A56" s="222" t="s">
        <v>161</v>
      </c>
      <c r="B56" s="223" t="s">
        <v>111</v>
      </c>
      <c r="C56" s="239" t="s">
        <v>112</v>
      </c>
      <c r="D56" s="224"/>
      <c r="E56" s="225"/>
      <c r="F56" s="226"/>
      <c r="G56" s="226">
        <f>SUMIF(AG57:AG62,"&lt;&gt;NOR",G57:G62)</f>
        <v>0</v>
      </c>
      <c r="H56" s="226"/>
      <c r="I56" s="226">
        <f>SUM(I57:I62)</f>
        <v>0</v>
      </c>
      <c r="J56" s="226"/>
      <c r="K56" s="226">
        <f>SUM(K57:K62)</f>
        <v>0</v>
      </c>
      <c r="L56" s="226"/>
      <c r="M56" s="226">
        <f>SUM(M57:M62)</f>
        <v>0</v>
      </c>
      <c r="N56" s="225"/>
      <c r="O56" s="225">
        <f>SUM(O57:O62)</f>
        <v>1062.82</v>
      </c>
      <c r="P56" s="225"/>
      <c r="Q56" s="225">
        <f>SUM(Q57:Q62)</f>
        <v>0</v>
      </c>
      <c r="R56" s="226"/>
      <c r="S56" s="226"/>
      <c r="T56" s="227"/>
      <c r="U56" s="221"/>
      <c r="V56" s="221">
        <f>SUM(V57:V62)</f>
        <v>96.95</v>
      </c>
      <c r="W56" s="221"/>
      <c r="X56" s="221"/>
      <c r="Y56" s="221"/>
      <c r="AG56" t="s">
        <v>162</v>
      </c>
    </row>
    <row r="57" spans="1:60" ht="20.399999999999999" outlineLevel="1" x14ac:dyDescent="0.25">
      <c r="A57" s="249">
        <v>22</v>
      </c>
      <c r="B57" s="250" t="s">
        <v>290</v>
      </c>
      <c r="C57" s="258" t="s">
        <v>400</v>
      </c>
      <c r="D57" s="251" t="s">
        <v>227</v>
      </c>
      <c r="E57" s="252">
        <v>1060</v>
      </c>
      <c r="F57" s="253"/>
      <c r="G57" s="254">
        <f>ROUND(E57*F57,2)</f>
        <v>0</v>
      </c>
      <c r="H57" s="253"/>
      <c r="I57" s="254">
        <f>ROUND(E57*H57,2)</f>
        <v>0</v>
      </c>
      <c r="J57" s="253"/>
      <c r="K57" s="254">
        <f>ROUND(E57*J57,2)</f>
        <v>0</v>
      </c>
      <c r="L57" s="254">
        <v>21</v>
      </c>
      <c r="M57" s="254">
        <f>G57*(1+L57/100)</f>
        <v>0</v>
      </c>
      <c r="N57" s="252">
        <v>0.34499999999999997</v>
      </c>
      <c r="O57" s="252">
        <f>ROUND(E57*N57,2)</f>
        <v>365.7</v>
      </c>
      <c r="P57" s="252">
        <v>0</v>
      </c>
      <c r="Q57" s="252">
        <f>ROUND(E57*P57,2)</f>
        <v>0</v>
      </c>
      <c r="R57" s="254" t="s">
        <v>228</v>
      </c>
      <c r="S57" s="254" t="s">
        <v>166</v>
      </c>
      <c r="T57" s="255" t="s">
        <v>211</v>
      </c>
      <c r="U57" s="220">
        <v>0.03</v>
      </c>
      <c r="V57" s="220">
        <f>ROUND(E57*U57,2)</f>
        <v>31.8</v>
      </c>
      <c r="W57" s="220"/>
      <c r="X57" s="220" t="s">
        <v>212</v>
      </c>
      <c r="Y57" s="220" t="s">
        <v>169</v>
      </c>
      <c r="Z57" s="210"/>
      <c r="AA57" s="210"/>
      <c r="AB57" s="210"/>
      <c r="AC57" s="210"/>
      <c r="AD57" s="210"/>
      <c r="AE57" s="210"/>
      <c r="AF57" s="210"/>
      <c r="AG57" s="210" t="s">
        <v>213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0.399999999999999" outlineLevel="1" x14ac:dyDescent="0.25">
      <c r="A58" s="229">
        <v>23</v>
      </c>
      <c r="B58" s="230" t="s">
        <v>291</v>
      </c>
      <c r="C58" s="240" t="s">
        <v>292</v>
      </c>
      <c r="D58" s="231" t="s">
        <v>227</v>
      </c>
      <c r="E58" s="232">
        <v>1150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0.46</v>
      </c>
      <c r="O58" s="232">
        <f>ROUND(E58*N58,2)</f>
        <v>529</v>
      </c>
      <c r="P58" s="232">
        <v>0</v>
      </c>
      <c r="Q58" s="232">
        <f>ROUND(E58*P58,2)</f>
        <v>0</v>
      </c>
      <c r="R58" s="234" t="s">
        <v>228</v>
      </c>
      <c r="S58" s="234" t="s">
        <v>166</v>
      </c>
      <c r="T58" s="235" t="s">
        <v>211</v>
      </c>
      <c r="U58" s="220">
        <v>2.9000000000000001E-2</v>
      </c>
      <c r="V58" s="220">
        <f>ROUND(E58*U58,2)</f>
        <v>33.35</v>
      </c>
      <c r="W58" s="220"/>
      <c r="X58" s="220" t="s">
        <v>212</v>
      </c>
      <c r="Y58" s="220" t="s">
        <v>169</v>
      </c>
      <c r="Z58" s="210"/>
      <c r="AA58" s="210"/>
      <c r="AB58" s="210"/>
      <c r="AC58" s="210"/>
      <c r="AD58" s="210"/>
      <c r="AE58" s="210"/>
      <c r="AF58" s="210"/>
      <c r="AG58" s="210" t="s">
        <v>213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5">
      <c r="A59" s="217"/>
      <c r="B59" s="218"/>
      <c r="C59" s="257" t="s">
        <v>293</v>
      </c>
      <c r="D59" s="246"/>
      <c r="E59" s="247">
        <v>1150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217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0.399999999999999" outlineLevel="1" x14ac:dyDescent="0.25">
      <c r="A60" s="229">
        <v>24</v>
      </c>
      <c r="B60" s="230" t="s">
        <v>294</v>
      </c>
      <c r="C60" s="240" t="s">
        <v>536</v>
      </c>
      <c r="D60" s="231" t="s">
        <v>227</v>
      </c>
      <c r="E60" s="232">
        <v>1060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0.15826000000000001</v>
      </c>
      <c r="O60" s="232">
        <f>ROUND(E60*N60,2)</f>
        <v>167.76</v>
      </c>
      <c r="P60" s="232">
        <v>0</v>
      </c>
      <c r="Q60" s="232">
        <f>ROUND(E60*P60,2)</f>
        <v>0</v>
      </c>
      <c r="R60" s="234" t="s">
        <v>228</v>
      </c>
      <c r="S60" s="234" t="s">
        <v>166</v>
      </c>
      <c r="T60" s="235" t="s">
        <v>211</v>
      </c>
      <c r="U60" s="220">
        <v>0.02</v>
      </c>
      <c r="V60" s="220">
        <f>ROUND(E60*U60,2)</f>
        <v>21.2</v>
      </c>
      <c r="W60" s="220"/>
      <c r="X60" s="220" t="s">
        <v>212</v>
      </c>
      <c r="Y60" s="220" t="s">
        <v>169</v>
      </c>
      <c r="Z60" s="210"/>
      <c r="AA60" s="210"/>
      <c r="AB60" s="210"/>
      <c r="AC60" s="210"/>
      <c r="AD60" s="210"/>
      <c r="AE60" s="210"/>
      <c r="AF60" s="210"/>
      <c r="AG60" s="210" t="s">
        <v>213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5">
      <c r="A61" s="217"/>
      <c r="B61" s="218"/>
      <c r="C61" s="256" t="s">
        <v>295</v>
      </c>
      <c r="D61" s="248"/>
      <c r="E61" s="248"/>
      <c r="F61" s="248"/>
      <c r="G61" s="248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215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9">
        <v>25</v>
      </c>
      <c r="B62" s="250" t="s">
        <v>296</v>
      </c>
      <c r="C62" s="258" t="s">
        <v>539</v>
      </c>
      <c r="D62" s="251" t="s">
        <v>227</v>
      </c>
      <c r="E62" s="252">
        <v>1060</v>
      </c>
      <c r="F62" s="253"/>
      <c r="G62" s="254">
        <f>ROUND(E62*F62,2)</f>
        <v>0</v>
      </c>
      <c r="H62" s="253"/>
      <c r="I62" s="254">
        <f>ROUND(E62*H62,2)</f>
        <v>0</v>
      </c>
      <c r="J62" s="253"/>
      <c r="K62" s="254">
        <f>ROUND(E62*J62,2)</f>
        <v>0</v>
      </c>
      <c r="L62" s="254">
        <v>21</v>
      </c>
      <c r="M62" s="254">
        <f>G62*(1+L62/100)</f>
        <v>0</v>
      </c>
      <c r="N62" s="252">
        <v>3.4000000000000002E-4</v>
      </c>
      <c r="O62" s="252">
        <f>ROUND(E62*N62,2)</f>
        <v>0.36</v>
      </c>
      <c r="P62" s="252">
        <v>0</v>
      </c>
      <c r="Q62" s="252">
        <f>ROUND(E62*P62,2)</f>
        <v>0</v>
      </c>
      <c r="R62" s="254" t="s">
        <v>228</v>
      </c>
      <c r="S62" s="254" t="s">
        <v>166</v>
      </c>
      <c r="T62" s="255" t="s">
        <v>211</v>
      </c>
      <c r="U62" s="220">
        <v>0.01</v>
      </c>
      <c r="V62" s="220">
        <f>ROUND(E62*U62,2)</f>
        <v>10.6</v>
      </c>
      <c r="W62" s="220"/>
      <c r="X62" s="220" t="s">
        <v>212</v>
      </c>
      <c r="Y62" s="220" t="s">
        <v>169</v>
      </c>
      <c r="Z62" s="210"/>
      <c r="AA62" s="210"/>
      <c r="AB62" s="210"/>
      <c r="AC62" s="210"/>
      <c r="AD62" s="210"/>
      <c r="AE62" s="210"/>
      <c r="AF62" s="210"/>
      <c r="AG62" s="210" t="s">
        <v>213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5">
      <c r="A63" s="222" t="s">
        <v>161</v>
      </c>
      <c r="B63" s="223" t="s">
        <v>113</v>
      </c>
      <c r="C63" s="239" t="s">
        <v>114</v>
      </c>
      <c r="D63" s="224"/>
      <c r="E63" s="225"/>
      <c r="F63" s="226"/>
      <c r="G63" s="226">
        <f>SUMIF(AG64:AG65,"&lt;&gt;NOR",G64:G65)</f>
        <v>0</v>
      </c>
      <c r="H63" s="226"/>
      <c r="I63" s="226">
        <f>SUM(I64:I65)</f>
        <v>0</v>
      </c>
      <c r="J63" s="226"/>
      <c r="K63" s="226">
        <f>SUM(K64:K65)</f>
        <v>0</v>
      </c>
      <c r="L63" s="226"/>
      <c r="M63" s="226">
        <f>SUM(M64:M65)</f>
        <v>0</v>
      </c>
      <c r="N63" s="225"/>
      <c r="O63" s="225">
        <f>SUM(O64:O65)</f>
        <v>110.60000000000001</v>
      </c>
      <c r="P63" s="225"/>
      <c r="Q63" s="225">
        <f>SUM(Q64:Q65)</f>
        <v>0</v>
      </c>
      <c r="R63" s="226"/>
      <c r="S63" s="226"/>
      <c r="T63" s="227"/>
      <c r="U63" s="221"/>
      <c r="V63" s="221">
        <f>SUM(V64:V65)</f>
        <v>18.02</v>
      </c>
      <c r="W63" s="221"/>
      <c r="X63" s="221"/>
      <c r="Y63" s="221"/>
      <c r="AG63" t="s">
        <v>162</v>
      </c>
    </row>
    <row r="64" spans="1:60" outlineLevel="1" x14ac:dyDescent="0.25">
      <c r="A64" s="249">
        <v>26</v>
      </c>
      <c r="B64" s="250" t="s">
        <v>297</v>
      </c>
      <c r="C64" s="258" t="s">
        <v>537</v>
      </c>
      <c r="D64" s="251" t="s">
        <v>227</v>
      </c>
      <c r="E64" s="252">
        <v>1060</v>
      </c>
      <c r="F64" s="253"/>
      <c r="G64" s="254">
        <f>ROUND(E64*F64,2)</f>
        <v>0</v>
      </c>
      <c r="H64" s="253"/>
      <c r="I64" s="254">
        <f>ROUND(E64*H64,2)</f>
        <v>0</v>
      </c>
      <c r="J64" s="253"/>
      <c r="K64" s="254">
        <f>ROUND(E64*J64,2)</f>
        <v>0</v>
      </c>
      <c r="L64" s="254">
        <v>21</v>
      </c>
      <c r="M64" s="254">
        <f>G64*(1+L64/100)</f>
        <v>0</v>
      </c>
      <c r="N64" s="252">
        <v>6.0999999999999997E-4</v>
      </c>
      <c r="O64" s="252">
        <f>ROUND(E64*N64,2)</f>
        <v>0.65</v>
      </c>
      <c r="P64" s="252">
        <v>0</v>
      </c>
      <c r="Q64" s="252">
        <f>ROUND(E64*P64,2)</f>
        <v>0</v>
      </c>
      <c r="R64" s="254" t="s">
        <v>228</v>
      </c>
      <c r="S64" s="254" t="s">
        <v>276</v>
      </c>
      <c r="T64" s="255" t="s">
        <v>276</v>
      </c>
      <c r="U64" s="220">
        <v>2E-3</v>
      </c>
      <c r="V64" s="220">
        <f>ROUND(E64*U64,2)</f>
        <v>2.12</v>
      </c>
      <c r="W64" s="220"/>
      <c r="X64" s="220" t="s">
        <v>212</v>
      </c>
      <c r="Y64" s="220" t="s">
        <v>169</v>
      </c>
      <c r="Z64" s="210"/>
      <c r="AA64" s="210"/>
      <c r="AB64" s="210"/>
      <c r="AC64" s="210"/>
      <c r="AD64" s="210"/>
      <c r="AE64" s="210"/>
      <c r="AF64" s="210"/>
      <c r="AG64" s="210" t="s">
        <v>213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.399999999999999" outlineLevel="1" x14ac:dyDescent="0.25">
      <c r="A65" s="249">
        <v>27</v>
      </c>
      <c r="B65" s="250" t="s">
        <v>298</v>
      </c>
      <c r="C65" s="258" t="s">
        <v>299</v>
      </c>
      <c r="D65" s="251" t="s">
        <v>227</v>
      </c>
      <c r="E65" s="252">
        <v>1060</v>
      </c>
      <c r="F65" s="253"/>
      <c r="G65" s="254">
        <f>ROUND(E65*F65,2)</f>
        <v>0</v>
      </c>
      <c r="H65" s="253"/>
      <c r="I65" s="254">
        <f>ROUND(E65*H65,2)</f>
        <v>0</v>
      </c>
      <c r="J65" s="253"/>
      <c r="K65" s="254">
        <f>ROUND(E65*J65,2)</f>
        <v>0</v>
      </c>
      <c r="L65" s="254">
        <v>21</v>
      </c>
      <c r="M65" s="254">
        <f>G65*(1+L65/100)</f>
        <v>0</v>
      </c>
      <c r="N65" s="252">
        <v>0.10373</v>
      </c>
      <c r="O65" s="252">
        <f>ROUND(E65*N65,2)</f>
        <v>109.95</v>
      </c>
      <c r="P65" s="252">
        <v>0</v>
      </c>
      <c r="Q65" s="252">
        <f>ROUND(E65*P65,2)</f>
        <v>0</v>
      </c>
      <c r="R65" s="254" t="s">
        <v>228</v>
      </c>
      <c r="S65" s="254" t="s">
        <v>166</v>
      </c>
      <c r="T65" s="255" t="s">
        <v>211</v>
      </c>
      <c r="U65" s="220">
        <v>1.4999999999999999E-2</v>
      </c>
      <c r="V65" s="220">
        <f>ROUND(E65*U65,2)</f>
        <v>15.9</v>
      </c>
      <c r="W65" s="220"/>
      <c r="X65" s="220" t="s">
        <v>212</v>
      </c>
      <c r="Y65" s="220" t="s">
        <v>169</v>
      </c>
      <c r="Z65" s="210"/>
      <c r="AA65" s="210"/>
      <c r="AB65" s="210"/>
      <c r="AC65" s="210"/>
      <c r="AD65" s="210"/>
      <c r="AE65" s="210"/>
      <c r="AF65" s="210"/>
      <c r="AG65" s="210" t="s">
        <v>213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5">
      <c r="A66" s="222" t="s">
        <v>161</v>
      </c>
      <c r="B66" s="223" t="s">
        <v>117</v>
      </c>
      <c r="C66" s="239" t="s">
        <v>118</v>
      </c>
      <c r="D66" s="224"/>
      <c r="E66" s="225"/>
      <c r="F66" s="226"/>
      <c r="G66" s="226">
        <f>SUMIF(AG67:AG68,"&lt;&gt;NOR",G67:G68)</f>
        <v>0</v>
      </c>
      <c r="H66" s="226"/>
      <c r="I66" s="226">
        <f>SUM(I67:I68)</f>
        <v>0</v>
      </c>
      <c r="J66" s="226"/>
      <c r="K66" s="226">
        <f>SUM(K67:K68)</f>
        <v>0</v>
      </c>
      <c r="L66" s="226"/>
      <c r="M66" s="226">
        <f>SUM(M67:M68)</f>
        <v>0</v>
      </c>
      <c r="N66" s="225"/>
      <c r="O66" s="225">
        <f>SUM(O67:O68)</f>
        <v>2.15</v>
      </c>
      <c r="P66" s="225"/>
      <c r="Q66" s="225">
        <f>SUM(Q67:Q68)</f>
        <v>0</v>
      </c>
      <c r="R66" s="226"/>
      <c r="S66" s="226"/>
      <c r="T66" s="227"/>
      <c r="U66" s="221"/>
      <c r="V66" s="221">
        <f>SUM(V67:V68)</f>
        <v>19.09</v>
      </c>
      <c r="W66" s="221"/>
      <c r="X66" s="221"/>
      <c r="Y66" s="221"/>
      <c r="AG66" t="s">
        <v>162</v>
      </c>
    </row>
    <row r="67" spans="1:60" outlineLevel="1" x14ac:dyDescent="0.25">
      <c r="A67" s="229">
        <v>28</v>
      </c>
      <c r="B67" s="230" t="s">
        <v>300</v>
      </c>
      <c r="C67" s="240" t="s">
        <v>301</v>
      </c>
      <c r="D67" s="231" t="s">
        <v>286</v>
      </c>
      <c r="E67" s="232">
        <v>5</v>
      </c>
      <c r="F67" s="233"/>
      <c r="G67" s="234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21</v>
      </c>
      <c r="M67" s="234">
        <f>G67*(1+L67/100)</f>
        <v>0</v>
      </c>
      <c r="N67" s="232">
        <v>0.43093999999999999</v>
      </c>
      <c r="O67" s="232">
        <f>ROUND(E67*N67,2)</f>
        <v>2.15</v>
      </c>
      <c r="P67" s="232">
        <v>0</v>
      </c>
      <c r="Q67" s="232">
        <f>ROUND(E67*P67,2)</f>
        <v>0</v>
      </c>
      <c r="R67" s="234" t="s">
        <v>228</v>
      </c>
      <c r="S67" s="234" t="s">
        <v>166</v>
      </c>
      <c r="T67" s="235" t="s">
        <v>211</v>
      </c>
      <c r="U67" s="220">
        <v>3.8170000000000002</v>
      </c>
      <c r="V67" s="220">
        <f>ROUND(E67*U67,2)</f>
        <v>19.09</v>
      </c>
      <c r="W67" s="220"/>
      <c r="X67" s="220" t="s">
        <v>212</v>
      </c>
      <c r="Y67" s="220" t="s">
        <v>169</v>
      </c>
      <c r="Z67" s="210"/>
      <c r="AA67" s="210"/>
      <c r="AB67" s="210"/>
      <c r="AC67" s="210"/>
      <c r="AD67" s="210"/>
      <c r="AE67" s="210"/>
      <c r="AF67" s="210"/>
      <c r="AG67" s="210" t="s">
        <v>213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31.2" outlineLevel="2" x14ac:dyDescent="0.25">
      <c r="A68" s="217"/>
      <c r="B68" s="218"/>
      <c r="C68" s="256" t="s">
        <v>302</v>
      </c>
      <c r="D68" s="248"/>
      <c r="E68" s="248"/>
      <c r="F68" s="248"/>
      <c r="G68" s="248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215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37" t="str">
        <f>C68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68" s="210"/>
      <c r="BC68" s="210"/>
      <c r="BD68" s="210"/>
      <c r="BE68" s="210"/>
      <c r="BF68" s="210"/>
      <c r="BG68" s="210"/>
      <c r="BH68" s="210"/>
    </row>
    <row r="69" spans="1:60" x14ac:dyDescent="0.25">
      <c r="A69" s="222" t="s">
        <v>161</v>
      </c>
      <c r="B69" s="223" t="s">
        <v>123</v>
      </c>
      <c r="C69" s="239" t="s">
        <v>124</v>
      </c>
      <c r="D69" s="224"/>
      <c r="E69" s="225"/>
      <c r="F69" s="226"/>
      <c r="G69" s="226">
        <f>SUMIF(AG70:AG86,"&lt;&gt;NOR",G70:G86)</f>
        <v>0</v>
      </c>
      <c r="H69" s="226"/>
      <c r="I69" s="226">
        <f>SUM(I70:I86)</f>
        <v>0</v>
      </c>
      <c r="J69" s="226"/>
      <c r="K69" s="226">
        <f>SUM(K70:K86)</f>
        <v>0</v>
      </c>
      <c r="L69" s="226"/>
      <c r="M69" s="226">
        <f>SUM(M70:M86)</f>
        <v>0</v>
      </c>
      <c r="N69" s="225"/>
      <c r="O69" s="225">
        <f>SUM(O70:O86)</f>
        <v>91.339999999999975</v>
      </c>
      <c r="P69" s="225"/>
      <c r="Q69" s="225">
        <f>SUM(Q70:Q86)</f>
        <v>0</v>
      </c>
      <c r="R69" s="226"/>
      <c r="S69" s="226"/>
      <c r="T69" s="227"/>
      <c r="U69" s="221"/>
      <c r="V69" s="221">
        <f>SUM(V70:V86)</f>
        <v>104.63000000000002</v>
      </c>
      <c r="W69" s="221"/>
      <c r="X69" s="221"/>
      <c r="Y69" s="221"/>
      <c r="AG69" t="s">
        <v>162</v>
      </c>
    </row>
    <row r="70" spans="1:60" outlineLevel="1" x14ac:dyDescent="0.25">
      <c r="A70" s="229">
        <v>29</v>
      </c>
      <c r="B70" s="230" t="s">
        <v>303</v>
      </c>
      <c r="C70" s="240" t="s">
        <v>304</v>
      </c>
      <c r="D70" s="231" t="s">
        <v>235</v>
      </c>
      <c r="E70" s="232">
        <v>30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2.2399999999999998E-3</v>
      </c>
      <c r="O70" s="232">
        <f>ROUND(E70*N70,2)</f>
        <v>7.0000000000000007E-2</v>
      </c>
      <c r="P70" s="232">
        <v>0</v>
      </c>
      <c r="Q70" s="232">
        <f>ROUND(E70*P70,2)</f>
        <v>0</v>
      </c>
      <c r="R70" s="234" t="s">
        <v>228</v>
      </c>
      <c r="S70" s="234" t="s">
        <v>166</v>
      </c>
      <c r="T70" s="235" t="s">
        <v>211</v>
      </c>
      <c r="U70" s="220">
        <v>0.13</v>
      </c>
      <c r="V70" s="220">
        <f>ROUND(E70*U70,2)</f>
        <v>3.9</v>
      </c>
      <c r="W70" s="220"/>
      <c r="X70" s="220" t="s">
        <v>212</v>
      </c>
      <c r="Y70" s="220" t="s">
        <v>169</v>
      </c>
      <c r="Z70" s="210"/>
      <c r="AA70" s="210"/>
      <c r="AB70" s="210"/>
      <c r="AC70" s="210"/>
      <c r="AD70" s="210"/>
      <c r="AE70" s="210"/>
      <c r="AF70" s="210"/>
      <c r="AG70" s="210" t="s">
        <v>213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5">
      <c r="A71" s="217"/>
      <c r="B71" s="218"/>
      <c r="C71" s="256" t="s">
        <v>305</v>
      </c>
      <c r="D71" s="248"/>
      <c r="E71" s="248"/>
      <c r="F71" s="248"/>
      <c r="G71" s="248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215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5">
      <c r="A72" s="217"/>
      <c r="B72" s="218"/>
      <c r="C72" s="242" t="s">
        <v>306</v>
      </c>
      <c r="D72" s="238"/>
      <c r="E72" s="238"/>
      <c r="F72" s="238"/>
      <c r="G72" s="238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171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37" t="str">
        <f>C72</f>
        <v>Včetně odstranění zvětralé asfaltové zálivky, vyčištění spár, zalití spár asfaltovou zálivkou, nátěru asfaltovým lakem a posyp drtí.</v>
      </c>
      <c r="BB72" s="210"/>
      <c r="BC72" s="210"/>
      <c r="BD72" s="210"/>
      <c r="BE72" s="210"/>
      <c r="BF72" s="210"/>
      <c r="BG72" s="210"/>
      <c r="BH72" s="210"/>
    </row>
    <row r="73" spans="1:60" ht="20.399999999999999" outlineLevel="1" x14ac:dyDescent="0.25">
      <c r="A73" s="229">
        <v>30</v>
      </c>
      <c r="B73" s="230" t="s">
        <v>307</v>
      </c>
      <c r="C73" s="240" t="s">
        <v>308</v>
      </c>
      <c r="D73" s="231" t="s">
        <v>235</v>
      </c>
      <c r="E73" s="232">
        <v>354</v>
      </c>
      <c r="F73" s="233"/>
      <c r="G73" s="234">
        <f>ROUND(E73*F73,2)</f>
        <v>0</v>
      </c>
      <c r="H73" s="233"/>
      <c r="I73" s="234">
        <f>ROUND(E73*H73,2)</f>
        <v>0</v>
      </c>
      <c r="J73" s="233"/>
      <c r="K73" s="234">
        <f>ROUND(E73*J73,2)</f>
        <v>0</v>
      </c>
      <c r="L73" s="234">
        <v>21</v>
      </c>
      <c r="M73" s="234">
        <f>G73*(1+L73/100)</f>
        <v>0</v>
      </c>
      <c r="N73" s="232">
        <v>0.188</v>
      </c>
      <c r="O73" s="232">
        <f>ROUND(E73*N73,2)</f>
        <v>66.55</v>
      </c>
      <c r="P73" s="232">
        <v>0</v>
      </c>
      <c r="Q73" s="232">
        <f>ROUND(E73*P73,2)</f>
        <v>0</v>
      </c>
      <c r="R73" s="234" t="s">
        <v>228</v>
      </c>
      <c r="S73" s="234" t="s">
        <v>166</v>
      </c>
      <c r="T73" s="235" t="s">
        <v>211</v>
      </c>
      <c r="U73" s="220">
        <v>0.27200000000000002</v>
      </c>
      <c r="V73" s="220">
        <f>ROUND(E73*U73,2)</f>
        <v>96.29</v>
      </c>
      <c r="W73" s="220"/>
      <c r="X73" s="220" t="s">
        <v>212</v>
      </c>
      <c r="Y73" s="220" t="s">
        <v>169</v>
      </c>
      <c r="Z73" s="210"/>
      <c r="AA73" s="210"/>
      <c r="AB73" s="210"/>
      <c r="AC73" s="210"/>
      <c r="AD73" s="210"/>
      <c r="AE73" s="210"/>
      <c r="AF73" s="210"/>
      <c r="AG73" s="210" t="s">
        <v>213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5">
      <c r="A74" s="217"/>
      <c r="B74" s="218"/>
      <c r="C74" s="256" t="s">
        <v>309</v>
      </c>
      <c r="D74" s="248"/>
      <c r="E74" s="248"/>
      <c r="F74" s="248"/>
      <c r="G74" s="248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215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29">
        <v>31</v>
      </c>
      <c r="B75" s="230" t="s">
        <v>310</v>
      </c>
      <c r="C75" s="240" t="s">
        <v>311</v>
      </c>
      <c r="D75" s="231" t="s">
        <v>235</v>
      </c>
      <c r="E75" s="232">
        <v>30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4" t="s">
        <v>228</v>
      </c>
      <c r="S75" s="234" t="s">
        <v>166</v>
      </c>
      <c r="T75" s="235" t="s">
        <v>211</v>
      </c>
      <c r="U75" s="220">
        <v>9.2999999999999999E-2</v>
      </c>
      <c r="V75" s="220">
        <f>ROUND(E75*U75,2)</f>
        <v>2.79</v>
      </c>
      <c r="W75" s="220"/>
      <c r="X75" s="220" t="s">
        <v>212</v>
      </c>
      <c r="Y75" s="220" t="s">
        <v>169</v>
      </c>
      <c r="Z75" s="210"/>
      <c r="AA75" s="210"/>
      <c r="AB75" s="210"/>
      <c r="AC75" s="210"/>
      <c r="AD75" s="210"/>
      <c r="AE75" s="210"/>
      <c r="AF75" s="210"/>
      <c r="AG75" s="210" t="s">
        <v>213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5">
      <c r="A76" s="217"/>
      <c r="B76" s="218"/>
      <c r="C76" s="256" t="s">
        <v>312</v>
      </c>
      <c r="D76" s="248"/>
      <c r="E76" s="248"/>
      <c r="F76" s="248"/>
      <c r="G76" s="248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215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29">
        <v>32</v>
      </c>
      <c r="B77" s="230" t="s">
        <v>313</v>
      </c>
      <c r="C77" s="240" t="s">
        <v>314</v>
      </c>
      <c r="D77" s="231" t="s">
        <v>235</v>
      </c>
      <c r="E77" s="232">
        <v>30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4" t="s">
        <v>228</v>
      </c>
      <c r="S77" s="234" t="s">
        <v>166</v>
      </c>
      <c r="T77" s="235" t="s">
        <v>211</v>
      </c>
      <c r="U77" s="220">
        <v>5.5E-2</v>
      </c>
      <c r="V77" s="220">
        <f>ROUND(E77*U77,2)</f>
        <v>1.65</v>
      </c>
      <c r="W77" s="220"/>
      <c r="X77" s="220" t="s">
        <v>212</v>
      </c>
      <c r="Y77" s="220" t="s">
        <v>169</v>
      </c>
      <c r="Z77" s="210"/>
      <c r="AA77" s="210"/>
      <c r="AB77" s="210"/>
      <c r="AC77" s="210"/>
      <c r="AD77" s="210"/>
      <c r="AE77" s="210"/>
      <c r="AF77" s="210"/>
      <c r="AG77" s="210" t="s">
        <v>213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5">
      <c r="A78" s="217"/>
      <c r="B78" s="218"/>
      <c r="C78" s="256" t="s">
        <v>315</v>
      </c>
      <c r="D78" s="248"/>
      <c r="E78" s="248"/>
      <c r="F78" s="248"/>
      <c r="G78" s="248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215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9">
        <v>33</v>
      </c>
      <c r="B79" s="230" t="s">
        <v>316</v>
      </c>
      <c r="C79" s="240" t="s">
        <v>317</v>
      </c>
      <c r="D79" s="231" t="s">
        <v>286</v>
      </c>
      <c r="E79" s="232">
        <v>219.17</v>
      </c>
      <c r="F79" s="233"/>
      <c r="G79" s="234">
        <f>ROUND(E79*F79,2)</f>
        <v>0</v>
      </c>
      <c r="H79" s="233"/>
      <c r="I79" s="234">
        <f>ROUND(E79*H79,2)</f>
        <v>0</v>
      </c>
      <c r="J79" s="233"/>
      <c r="K79" s="234">
        <f>ROUND(E79*J79,2)</f>
        <v>0</v>
      </c>
      <c r="L79" s="234">
        <v>21</v>
      </c>
      <c r="M79" s="234">
        <f>G79*(1+L79/100)</f>
        <v>0</v>
      </c>
      <c r="N79" s="232">
        <v>8.2100000000000006E-2</v>
      </c>
      <c r="O79" s="232">
        <f>ROUND(E79*N79,2)</f>
        <v>17.989999999999998</v>
      </c>
      <c r="P79" s="232">
        <v>0</v>
      </c>
      <c r="Q79" s="232">
        <f>ROUND(E79*P79,2)</f>
        <v>0</v>
      </c>
      <c r="R79" s="234" t="s">
        <v>263</v>
      </c>
      <c r="S79" s="234" t="s">
        <v>166</v>
      </c>
      <c r="T79" s="235" t="s">
        <v>211</v>
      </c>
      <c r="U79" s="220">
        <v>0</v>
      </c>
      <c r="V79" s="220">
        <f>ROUND(E79*U79,2)</f>
        <v>0</v>
      </c>
      <c r="W79" s="220"/>
      <c r="X79" s="220" t="s">
        <v>264</v>
      </c>
      <c r="Y79" s="220" t="s">
        <v>169</v>
      </c>
      <c r="Z79" s="210"/>
      <c r="AA79" s="210"/>
      <c r="AB79" s="210"/>
      <c r="AC79" s="210"/>
      <c r="AD79" s="210"/>
      <c r="AE79" s="210"/>
      <c r="AF79" s="210"/>
      <c r="AG79" s="210" t="s">
        <v>265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5">
      <c r="A80" s="217"/>
      <c r="B80" s="218"/>
      <c r="C80" s="257" t="s">
        <v>318</v>
      </c>
      <c r="D80" s="246"/>
      <c r="E80" s="247">
        <v>219.17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217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0.399999999999999" outlineLevel="1" x14ac:dyDescent="0.25">
      <c r="A81" s="229">
        <v>34</v>
      </c>
      <c r="B81" s="230" t="s">
        <v>319</v>
      </c>
      <c r="C81" s="240" t="s">
        <v>320</v>
      </c>
      <c r="D81" s="231" t="s">
        <v>286</v>
      </c>
      <c r="E81" s="232">
        <v>136.35</v>
      </c>
      <c r="F81" s="233"/>
      <c r="G81" s="234">
        <f>ROUND(E81*F81,2)</f>
        <v>0</v>
      </c>
      <c r="H81" s="233"/>
      <c r="I81" s="234">
        <f>ROUND(E81*H81,2)</f>
        <v>0</v>
      </c>
      <c r="J81" s="233"/>
      <c r="K81" s="234">
        <f>ROUND(E81*J81,2)</f>
        <v>0</v>
      </c>
      <c r="L81" s="234">
        <v>21</v>
      </c>
      <c r="M81" s="234">
        <f>G81*(1+L81/100)</f>
        <v>0</v>
      </c>
      <c r="N81" s="232">
        <v>4.8300000000000003E-2</v>
      </c>
      <c r="O81" s="232">
        <f>ROUND(E81*N81,2)</f>
        <v>6.59</v>
      </c>
      <c r="P81" s="232">
        <v>0</v>
      </c>
      <c r="Q81" s="232">
        <f>ROUND(E81*P81,2)</f>
        <v>0</v>
      </c>
      <c r="R81" s="234" t="s">
        <v>263</v>
      </c>
      <c r="S81" s="234" t="s">
        <v>166</v>
      </c>
      <c r="T81" s="235" t="s">
        <v>211</v>
      </c>
      <c r="U81" s="220">
        <v>0</v>
      </c>
      <c r="V81" s="220">
        <f>ROUND(E81*U81,2)</f>
        <v>0</v>
      </c>
      <c r="W81" s="220"/>
      <c r="X81" s="220" t="s">
        <v>264</v>
      </c>
      <c r="Y81" s="220" t="s">
        <v>169</v>
      </c>
      <c r="Z81" s="210"/>
      <c r="AA81" s="210"/>
      <c r="AB81" s="210"/>
      <c r="AC81" s="210"/>
      <c r="AD81" s="210"/>
      <c r="AE81" s="210"/>
      <c r="AF81" s="210"/>
      <c r="AG81" s="210" t="s">
        <v>265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5">
      <c r="A82" s="217"/>
      <c r="B82" s="218"/>
      <c r="C82" s="257" t="s">
        <v>321</v>
      </c>
      <c r="D82" s="246"/>
      <c r="E82" s="247">
        <v>136.35</v>
      </c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217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0.399999999999999" outlineLevel="1" x14ac:dyDescent="0.25">
      <c r="A83" s="229">
        <v>35</v>
      </c>
      <c r="B83" s="230" t="s">
        <v>322</v>
      </c>
      <c r="C83" s="240" t="s">
        <v>323</v>
      </c>
      <c r="D83" s="231" t="s">
        <v>286</v>
      </c>
      <c r="E83" s="232">
        <v>1.01</v>
      </c>
      <c r="F83" s="233"/>
      <c r="G83" s="234">
        <f>ROUND(E83*F83,2)</f>
        <v>0</v>
      </c>
      <c r="H83" s="233"/>
      <c r="I83" s="234">
        <f>ROUND(E83*H83,2)</f>
        <v>0</v>
      </c>
      <c r="J83" s="233"/>
      <c r="K83" s="234">
        <f>ROUND(E83*J83,2)</f>
        <v>0</v>
      </c>
      <c r="L83" s="234">
        <v>21</v>
      </c>
      <c r="M83" s="234">
        <f>G83*(1+L83/100)</f>
        <v>0</v>
      </c>
      <c r="N83" s="232">
        <v>6.7000000000000004E-2</v>
      </c>
      <c r="O83" s="232">
        <f>ROUND(E83*N83,2)</f>
        <v>7.0000000000000007E-2</v>
      </c>
      <c r="P83" s="232">
        <v>0</v>
      </c>
      <c r="Q83" s="232">
        <f>ROUND(E83*P83,2)</f>
        <v>0</v>
      </c>
      <c r="R83" s="234" t="s">
        <v>263</v>
      </c>
      <c r="S83" s="234" t="s">
        <v>166</v>
      </c>
      <c r="T83" s="235" t="s">
        <v>211</v>
      </c>
      <c r="U83" s="220">
        <v>0</v>
      </c>
      <c r="V83" s="220">
        <f>ROUND(E83*U83,2)</f>
        <v>0</v>
      </c>
      <c r="W83" s="220"/>
      <c r="X83" s="220" t="s">
        <v>264</v>
      </c>
      <c r="Y83" s="220" t="s">
        <v>169</v>
      </c>
      <c r="Z83" s="210"/>
      <c r="AA83" s="210"/>
      <c r="AB83" s="210"/>
      <c r="AC83" s="210"/>
      <c r="AD83" s="210"/>
      <c r="AE83" s="210"/>
      <c r="AF83" s="210"/>
      <c r="AG83" s="210" t="s">
        <v>265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5">
      <c r="A84" s="217"/>
      <c r="B84" s="218"/>
      <c r="C84" s="257" t="s">
        <v>324</v>
      </c>
      <c r="D84" s="246"/>
      <c r="E84" s="247">
        <v>1.01</v>
      </c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217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0.399999999999999" outlineLevel="1" x14ac:dyDescent="0.25">
      <c r="A85" s="229">
        <v>36</v>
      </c>
      <c r="B85" s="230" t="s">
        <v>325</v>
      </c>
      <c r="C85" s="240" t="s">
        <v>326</v>
      </c>
      <c r="D85" s="231" t="s">
        <v>286</v>
      </c>
      <c r="E85" s="232">
        <v>1.01</v>
      </c>
      <c r="F85" s="233"/>
      <c r="G85" s="234">
        <f>ROUND(E85*F85,2)</f>
        <v>0</v>
      </c>
      <c r="H85" s="233"/>
      <c r="I85" s="234">
        <f>ROUND(E85*H85,2)</f>
        <v>0</v>
      </c>
      <c r="J85" s="233"/>
      <c r="K85" s="234">
        <f>ROUND(E85*J85,2)</f>
        <v>0</v>
      </c>
      <c r="L85" s="234">
        <v>21</v>
      </c>
      <c r="M85" s="234">
        <f>G85*(1+L85/100)</f>
        <v>0</v>
      </c>
      <c r="N85" s="232">
        <v>6.7000000000000004E-2</v>
      </c>
      <c r="O85" s="232">
        <f>ROUND(E85*N85,2)</f>
        <v>7.0000000000000007E-2</v>
      </c>
      <c r="P85" s="232">
        <v>0</v>
      </c>
      <c r="Q85" s="232">
        <f>ROUND(E85*P85,2)</f>
        <v>0</v>
      </c>
      <c r="R85" s="234" t="s">
        <v>263</v>
      </c>
      <c r="S85" s="234" t="s">
        <v>166</v>
      </c>
      <c r="T85" s="235" t="s">
        <v>211</v>
      </c>
      <c r="U85" s="220">
        <v>0</v>
      </c>
      <c r="V85" s="220">
        <f>ROUND(E85*U85,2)</f>
        <v>0</v>
      </c>
      <c r="W85" s="220"/>
      <c r="X85" s="220" t="s">
        <v>264</v>
      </c>
      <c r="Y85" s="220" t="s">
        <v>169</v>
      </c>
      <c r="Z85" s="210"/>
      <c r="AA85" s="210"/>
      <c r="AB85" s="210"/>
      <c r="AC85" s="210"/>
      <c r="AD85" s="210"/>
      <c r="AE85" s="210"/>
      <c r="AF85" s="210"/>
      <c r="AG85" s="210" t="s">
        <v>265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5">
      <c r="A86" s="217"/>
      <c r="B86" s="218"/>
      <c r="C86" s="257" t="s">
        <v>324</v>
      </c>
      <c r="D86" s="246"/>
      <c r="E86" s="247">
        <v>1.01</v>
      </c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217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x14ac:dyDescent="0.25">
      <c r="A87" s="222" t="s">
        <v>161</v>
      </c>
      <c r="B87" s="223" t="s">
        <v>127</v>
      </c>
      <c r="C87" s="239" t="s">
        <v>128</v>
      </c>
      <c r="D87" s="224"/>
      <c r="E87" s="225"/>
      <c r="F87" s="226"/>
      <c r="G87" s="226">
        <f>SUMIF(AG88:AG90,"&lt;&gt;NOR",G88:G90)</f>
        <v>0</v>
      </c>
      <c r="H87" s="226"/>
      <c r="I87" s="226">
        <f>SUM(I88:I90)</f>
        <v>0</v>
      </c>
      <c r="J87" s="226"/>
      <c r="K87" s="226">
        <f>SUM(K88:K90)</f>
        <v>0</v>
      </c>
      <c r="L87" s="226"/>
      <c r="M87" s="226">
        <f>SUM(M88:M90)</f>
        <v>0</v>
      </c>
      <c r="N87" s="225"/>
      <c r="O87" s="225">
        <f>SUM(O88:O90)</f>
        <v>0</v>
      </c>
      <c r="P87" s="225"/>
      <c r="Q87" s="225">
        <f>SUM(Q88:Q90)</f>
        <v>0</v>
      </c>
      <c r="R87" s="226"/>
      <c r="S87" s="226"/>
      <c r="T87" s="227"/>
      <c r="U87" s="221"/>
      <c r="V87" s="221">
        <f>SUM(V88:V90)</f>
        <v>22.35</v>
      </c>
      <c r="W87" s="221"/>
      <c r="X87" s="221"/>
      <c r="Y87" s="221"/>
      <c r="AG87" t="s">
        <v>162</v>
      </c>
    </row>
    <row r="88" spans="1:60" outlineLevel="1" x14ac:dyDescent="0.25">
      <c r="A88" s="229">
        <v>37</v>
      </c>
      <c r="B88" s="230" t="s">
        <v>327</v>
      </c>
      <c r="C88" s="240" t="s">
        <v>328</v>
      </c>
      <c r="D88" s="231" t="s">
        <v>329</v>
      </c>
      <c r="E88" s="232">
        <v>1396.5944500000001</v>
      </c>
      <c r="F88" s="233"/>
      <c r="G88" s="234">
        <f>ROUND(E88*F88,2)</f>
        <v>0</v>
      </c>
      <c r="H88" s="233"/>
      <c r="I88" s="234">
        <f>ROUND(E88*H88,2)</f>
        <v>0</v>
      </c>
      <c r="J88" s="233"/>
      <c r="K88" s="234">
        <f>ROUND(E88*J88,2)</f>
        <v>0</v>
      </c>
      <c r="L88" s="234">
        <v>21</v>
      </c>
      <c r="M88" s="234">
        <f>G88*(1+L88/100)</f>
        <v>0</v>
      </c>
      <c r="N88" s="232">
        <v>0</v>
      </c>
      <c r="O88" s="232">
        <f>ROUND(E88*N88,2)</f>
        <v>0</v>
      </c>
      <c r="P88" s="232">
        <v>0</v>
      </c>
      <c r="Q88" s="232">
        <f>ROUND(E88*P88,2)</f>
        <v>0</v>
      </c>
      <c r="R88" s="234" t="s">
        <v>228</v>
      </c>
      <c r="S88" s="234" t="s">
        <v>166</v>
      </c>
      <c r="T88" s="235" t="s">
        <v>211</v>
      </c>
      <c r="U88" s="220">
        <v>1.6E-2</v>
      </c>
      <c r="V88" s="220">
        <f>ROUND(E88*U88,2)</f>
        <v>22.35</v>
      </c>
      <c r="W88" s="220"/>
      <c r="X88" s="220" t="s">
        <v>212</v>
      </c>
      <c r="Y88" s="220" t="s">
        <v>169</v>
      </c>
      <c r="Z88" s="210"/>
      <c r="AA88" s="210"/>
      <c r="AB88" s="210"/>
      <c r="AC88" s="210"/>
      <c r="AD88" s="210"/>
      <c r="AE88" s="210"/>
      <c r="AF88" s="210"/>
      <c r="AG88" s="210" t="s">
        <v>213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5">
      <c r="A89" s="217"/>
      <c r="B89" s="218"/>
      <c r="C89" s="256" t="s">
        <v>330</v>
      </c>
      <c r="D89" s="248"/>
      <c r="E89" s="248"/>
      <c r="F89" s="248"/>
      <c r="G89" s="248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215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5">
      <c r="A90" s="217"/>
      <c r="B90" s="218"/>
      <c r="C90" s="257" t="s">
        <v>331</v>
      </c>
      <c r="D90" s="246"/>
      <c r="E90" s="247">
        <v>1396.5944500000001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217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x14ac:dyDescent="0.25">
      <c r="A91" s="222" t="s">
        <v>161</v>
      </c>
      <c r="B91" s="223" t="s">
        <v>129</v>
      </c>
      <c r="C91" s="239" t="s">
        <v>130</v>
      </c>
      <c r="D91" s="224"/>
      <c r="E91" s="225"/>
      <c r="F91" s="226"/>
      <c r="G91" s="226">
        <f>SUMIF(AG92:AG98,"&lt;&gt;NOR",G92:G98)</f>
        <v>0</v>
      </c>
      <c r="H91" s="226"/>
      <c r="I91" s="226">
        <f>SUM(I92:I98)</f>
        <v>0</v>
      </c>
      <c r="J91" s="226"/>
      <c r="K91" s="226">
        <f>SUM(K92:K98)</f>
        <v>0</v>
      </c>
      <c r="L91" s="226"/>
      <c r="M91" s="226">
        <f>SUM(M92:M98)</f>
        <v>0</v>
      </c>
      <c r="N91" s="225"/>
      <c r="O91" s="225">
        <f>SUM(O92:O98)</f>
        <v>0</v>
      </c>
      <c r="P91" s="225"/>
      <c r="Q91" s="225">
        <f>SUM(Q92:Q98)</f>
        <v>0</v>
      </c>
      <c r="R91" s="226"/>
      <c r="S91" s="226"/>
      <c r="T91" s="227"/>
      <c r="U91" s="221"/>
      <c r="V91" s="221">
        <f>SUM(V92:V98)</f>
        <v>216.37</v>
      </c>
      <c r="W91" s="221"/>
      <c r="X91" s="221"/>
      <c r="Y91" s="221"/>
      <c r="AG91" t="s">
        <v>162</v>
      </c>
    </row>
    <row r="92" spans="1:60" ht="20.399999999999999" outlineLevel="1" x14ac:dyDescent="0.25">
      <c r="A92" s="249">
        <v>38</v>
      </c>
      <c r="B92" s="250" t="s">
        <v>332</v>
      </c>
      <c r="C92" s="258" t="s">
        <v>333</v>
      </c>
      <c r="D92" s="251" t="s">
        <v>329</v>
      </c>
      <c r="E92" s="252">
        <v>286.20999999999998</v>
      </c>
      <c r="F92" s="253"/>
      <c r="G92" s="254">
        <f>ROUND(E92*F92,2)</f>
        <v>0</v>
      </c>
      <c r="H92" s="253"/>
      <c r="I92" s="254">
        <f>ROUND(E92*H92,2)</f>
        <v>0</v>
      </c>
      <c r="J92" s="253"/>
      <c r="K92" s="254">
        <f>ROUND(E92*J92,2)</f>
        <v>0</v>
      </c>
      <c r="L92" s="254">
        <v>21</v>
      </c>
      <c r="M92" s="254">
        <f>G92*(1+L92/100)</f>
        <v>0</v>
      </c>
      <c r="N92" s="252">
        <v>0</v>
      </c>
      <c r="O92" s="252">
        <f>ROUND(E92*N92,2)</f>
        <v>0</v>
      </c>
      <c r="P92" s="252">
        <v>0</v>
      </c>
      <c r="Q92" s="252">
        <f>ROUND(E92*P92,2)</f>
        <v>0</v>
      </c>
      <c r="R92" s="254" t="s">
        <v>228</v>
      </c>
      <c r="S92" s="254" t="s">
        <v>166</v>
      </c>
      <c r="T92" s="255" t="s">
        <v>211</v>
      </c>
      <c r="U92" s="220">
        <v>0.01</v>
      </c>
      <c r="V92" s="220">
        <f>ROUND(E92*U92,2)</f>
        <v>2.86</v>
      </c>
      <c r="W92" s="220"/>
      <c r="X92" s="220" t="s">
        <v>212</v>
      </c>
      <c r="Y92" s="220" t="s">
        <v>169</v>
      </c>
      <c r="Z92" s="210"/>
      <c r="AA92" s="210"/>
      <c r="AB92" s="210"/>
      <c r="AC92" s="210"/>
      <c r="AD92" s="210"/>
      <c r="AE92" s="210"/>
      <c r="AF92" s="210"/>
      <c r="AG92" s="210" t="s">
        <v>213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29">
        <v>39</v>
      </c>
      <c r="B93" s="230" t="s">
        <v>334</v>
      </c>
      <c r="C93" s="240" t="s">
        <v>335</v>
      </c>
      <c r="D93" s="231" t="s">
        <v>329</v>
      </c>
      <c r="E93" s="232">
        <v>5437.99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21</v>
      </c>
      <c r="M93" s="234">
        <f>G93*(1+L93/100)</f>
        <v>0</v>
      </c>
      <c r="N93" s="232">
        <v>0</v>
      </c>
      <c r="O93" s="232">
        <f>ROUND(E93*N93,2)</f>
        <v>0</v>
      </c>
      <c r="P93" s="232">
        <v>0</v>
      </c>
      <c r="Q93" s="232">
        <f>ROUND(E93*P93,2)</f>
        <v>0</v>
      </c>
      <c r="R93" s="234" t="s">
        <v>228</v>
      </c>
      <c r="S93" s="234" t="s">
        <v>166</v>
      </c>
      <c r="T93" s="235" t="s">
        <v>211</v>
      </c>
      <c r="U93" s="220">
        <v>0</v>
      </c>
      <c r="V93" s="220">
        <f>ROUND(E93*U93,2)</f>
        <v>0</v>
      </c>
      <c r="W93" s="220"/>
      <c r="X93" s="220" t="s">
        <v>212</v>
      </c>
      <c r="Y93" s="220" t="s">
        <v>169</v>
      </c>
      <c r="Z93" s="210"/>
      <c r="AA93" s="210"/>
      <c r="AB93" s="210"/>
      <c r="AC93" s="210"/>
      <c r="AD93" s="210"/>
      <c r="AE93" s="210"/>
      <c r="AF93" s="210"/>
      <c r="AG93" s="210" t="s">
        <v>213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5">
      <c r="A94" s="217"/>
      <c r="B94" s="218"/>
      <c r="C94" s="257" t="s">
        <v>336</v>
      </c>
      <c r="D94" s="246"/>
      <c r="E94" s="247">
        <v>5437.99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217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29">
        <v>40</v>
      </c>
      <c r="B95" s="230" t="s">
        <v>337</v>
      </c>
      <c r="C95" s="240" t="s">
        <v>338</v>
      </c>
      <c r="D95" s="231" t="s">
        <v>329</v>
      </c>
      <c r="E95" s="232">
        <v>176.76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2">
        <v>0</v>
      </c>
      <c r="O95" s="232">
        <f>ROUND(E95*N95,2)</f>
        <v>0</v>
      </c>
      <c r="P95" s="232">
        <v>0</v>
      </c>
      <c r="Q95" s="232">
        <f>ROUND(E95*P95,2)</f>
        <v>0</v>
      </c>
      <c r="R95" s="234" t="s">
        <v>339</v>
      </c>
      <c r="S95" s="234" t="s">
        <v>289</v>
      </c>
      <c r="T95" s="235" t="s">
        <v>167</v>
      </c>
      <c r="U95" s="220">
        <v>0</v>
      </c>
      <c r="V95" s="220">
        <f>ROUND(E95*U95,2)</f>
        <v>0</v>
      </c>
      <c r="W95" s="220"/>
      <c r="X95" s="220" t="s">
        <v>212</v>
      </c>
      <c r="Y95" s="220" t="s">
        <v>169</v>
      </c>
      <c r="Z95" s="210"/>
      <c r="AA95" s="210"/>
      <c r="AB95" s="210"/>
      <c r="AC95" s="210"/>
      <c r="AD95" s="210"/>
      <c r="AE95" s="210"/>
      <c r="AF95" s="210"/>
      <c r="AG95" s="210" t="s">
        <v>232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5">
      <c r="A96" s="217"/>
      <c r="B96" s="218"/>
      <c r="C96" s="257" t="s">
        <v>340</v>
      </c>
      <c r="D96" s="246"/>
      <c r="E96" s="247">
        <v>176.76</v>
      </c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217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9">
        <v>41</v>
      </c>
      <c r="B97" s="250" t="s">
        <v>341</v>
      </c>
      <c r="C97" s="258" t="s">
        <v>342</v>
      </c>
      <c r="D97" s="251" t="s">
        <v>329</v>
      </c>
      <c r="E97" s="252">
        <v>109.45</v>
      </c>
      <c r="F97" s="253"/>
      <c r="G97" s="254">
        <f>ROUND(E97*F97,2)</f>
        <v>0</v>
      </c>
      <c r="H97" s="253"/>
      <c r="I97" s="254">
        <f>ROUND(E97*H97,2)</f>
        <v>0</v>
      </c>
      <c r="J97" s="253"/>
      <c r="K97" s="254">
        <f>ROUND(E97*J97,2)</f>
        <v>0</v>
      </c>
      <c r="L97" s="254">
        <v>21</v>
      </c>
      <c r="M97" s="254">
        <f>G97*(1+L97/100)</f>
        <v>0</v>
      </c>
      <c r="N97" s="252">
        <v>0</v>
      </c>
      <c r="O97" s="252">
        <f>ROUND(E97*N97,2)</f>
        <v>0</v>
      </c>
      <c r="P97" s="252">
        <v>0</v>
      </c>
      <c r="Q97" s="252">
        <f>ROUND(E97*P97,2)</f>
        <v>0</v>
      </c>
      <c r="R97" s="254" t="s">
        <v>339</v>
      </c>
      <c r="S97" s="254" t="s">
        <v>289</v>
      </c>
      <c r="T97" s="255" t="s">
        <v>167</v>
      </c>
      <c r="U97" s="220">
        <v>0</v>
      </c>
      <c r="V97" s="220">
        <f>ROUND(E97*U97,2)</f>
        <v>0</v>
      </c>
      <c r="W97" s="220"/>
      <c r="X97" s="220" t="s">
        <v>212</v>
      </c>
      <c r="Y97" s="220" t="s">
        <v>169</v>
      </c>
      <c r="Z97" s="210"/>
      <c r="AA97" s="210"/>
      <c r="AB97" s="210"/>
      <c r="AC97" s="210"/>
      <c r="AD97" s="210"/>
      <c r="AE97" s="210"/>
      <c r="AF97" s="210"/>
      <c r="AG97" s="210" t="s">
        <v>213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9">
        <v>42</v>
      </c>
      <c r="B98" s="230" t="s">
        <v>343</v>
      </c>
      <c r="C98" s="240" t="s">
        <v>344</v>
      </c>
      <c r="D98" s="231" t="s">
        <v>329</v>
      </c>
      <c r="E98" s="232">
        <v>286.20999999999998</v>
      </c>
      <c r="F98" s="233"/>
      <c r="G98" s="234">
        <f>ROUND(E98*F98,2)</f>
        <v>0</v>
      </c>
      <c r="H98" s="233"/>
      <c r="I98" s="234">
        <f>ROUND(E98*H98,2)</f>
        <v>0</v>
      </c>
      <c r="J98" s="233"/>
      <c r="K98" s="234">
        <f>ROUND(E98*J98,2)</f>
        <v>0</v>
      </c>
      <c r="L98" s="234">
        <v>21</v>
      </c>
      <c r="M98" s="234">
        <f>G98*(1+L98/100)</f>
        <v>0</v>
      </c>
      <c r="N98" s="232">
        <v>0</v>
      </c>
      <c r="O98" s="232">
        <f>ROUND(E98*N98,2)</f>
        <v>0</v>
      </c>
      <c r="P98" s="232">
        <v>0</v>
      </c>
      <c r="Q98" s="232">
        <f>ROUND(E98*P98,2)</f>
        <v>0</v>
      </c>
      <c r="R98" s="234" t="s">
        <v>228</v>
      </c>
      <c r="S98" s="234" t="s">
        <v>166</v>
      </c>
      <c r="T98" s="235" t="s">
        <v>211</v>
      </c>
      <c r="U98" s="220">
        <v>0.746</v>
      </c>
      <c r="V98" s="220">
        <f>ROUND(E98*U98,2)</f>
        <v>213.51</v>
      </c>
      <c r="W98" s="220"/>
      <c r="X98" s="220" t="s">
        <v>345</v>
      </c>
      <c r="Y98" s="220" t="s">
        <v>169</v>
      </c>
      <c r="Z98" s="210"/>
      <c r="AA98" s="210"/>
      <c r="AB98" s="210"/>
      <c r="AC98" s="210"/>
      <c r="AD98" s="210"/>
      <c r="AE98" s="210"/>
      <c r="AF98" s="210"/>
      <c r="AG98" s="210" t="s">
        <v>346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x14ac:dyDescent="0.25">
      <c r="A99" s="3"/>
      <c r="B99" s="4"/>
      <c r="C99" s="243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E99">
        <v>12</v>
      </c>
      <c r="AF99">
        <v>21</v>
      </c>
      <c r="AG99" t="s">
        <v>147</v>
      </c>
    </row>
    <row r="100" spans="1:60" x14ac:dyDescent="0.25">
      <c r="A100" s="213"/>
      <c r="B100" s="214" t="s">
        <v>29</v>
      </c>
      <c r="C100" s="244"/>
      <c r="D100" s="215"/>
      <c r="E100" s="216"/>
      <c r="F100" s="216"/>
      <c r="G100" s="228">
        <f>G8+G18+G24+G32+G46+G56+G63+G66+G69+G87+G91</f>
        <v>0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f>SUMIF(L7:L98,AE99,G7:G98)</f>
        <v>0</v>
      </c>
      <c r="AF100">
        <f>SUMIF(L7:L98,AF99,G7:G98)</f>
        <v>0</v>
      </c>
      <c r="AG100" t="s">
        <v>204</v>
      </c>
    </row>
    <row r="101" spans="1:60" x14ac:dyDescent="0.25">
      <c r="C101" s="245"/>
      <c r="D101" s="10"/>
      <c r="AG101" t="s">
        <v>206</v>
      </c>
    </row>
    <row r="102" spans="1:60" x14ac:dyDescent="0.25">
      <c r="D102" s="10"/>
    </row>
    <row r="103" spans="1:60" x14ac:dyDescent="0.25">
      <c r="D103" s="10"/>
    </row>
    <row r="104" spans="1:60" x14ac:dyDescent="0.25">
      <c r="D104" s="10"/>
    </row>
    <row r="105" spans="1:60" x14ac:dyDescent="0.25">
      <c r="D105" s="10"/>
    </row>
    <row r="106" spans="1:60" x14ac:dyDescent="0.25">
      <c r="D106" s="10"/>
    </row>
    <row r="107" spans="1:60" x14ac:dyDescent="0.25">
      <c r="D107" s="10"/>
    </row>
    <row r="108" spans="1:60" x14ac:dyDescent="0.25">
      <c r="D108" s="10"/>
    </row>
    <row r="109" spans="1:60" x14ac:dyDescent="0.25">
      <c r="D109" s="10"/>
    </row>
    <row r="110" spans="1:60" x14ac:dyDescent="0.25">
      <c r="D110" s="10"/>
    </row>
    <row r="111" spans="1:60" x14ac:dyDescent="0.25">
      <c r="D111" s="10"/>
    </row>
    <row r="112" spans="1:60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formatRows="0"/>
  <mergeCells count="23">
    <mergeCell ref="C72:G72"/>
    <mergeCell ref="C74:G74"/>
    <mergeCell ref="C76:G76"/>
    <mergeCell ref="C78:G78"/>
    <mergeCell ref="C89:G89"/>
    <mergeCell ref="C37:G37"/>
    <mergeCell ref="C39:G39"/>
    <mergeCell ref="C52:G52"/>
    <mergeCell ref="C61:G61"/>
    <mergeCell ref="C68:G68"/>
    <mergeCell ref="C71:G71"/>
    <mergeCell ref="C16:G16"/>
    <mergeCell ref="C20:G20"/>
    <mergeCell ref="C23:G23"/>
    <mergeCell ref="C26:G26"/>
    <mergeCell ref="C29:G29"/>
    <mergeCell ref="C34:G34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EE370-A9A6-4122-85E6-BD6259D249D1}">
  <sheetPr>
    <outlinePr summaryBelow="0"/>
  </sheetPr>
  <dimension ref="A1:BH5000"/>
  <sheetViews>
    <sheetView tabSelected="1" workbookViewId="0">
      <pane ySplit="7" topLeftCell="A38" activePane="bottomLeft" state="frozen"/>
      <selection pane="bottomLeft" activeCell="C56" sqref="C56"/>
    </sheetView>
  </sheetViews>
  <sheetFormatPr defaultRowHeight="13.2" outlineLevelRow="2" x14ac:dyDescent="0.25"/>
  <cols>
    <col min="1" max="1" width="3.44140625" customWidth="1"/>
    <col min="2" max="2" width="12.6640625" style="174" customWidth="1"/>
    <col min="3" max="3" width="63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134</v>
      </c>
      <c r="B1" s="195"/>
      <c r="C1" s="195"/>
      <c r="D1" s="195"/>
      <c r="E1" s="195"/>
      <c r="F1" s="195"/>
      <c r="G1" s="195"/>
      <c r="AG1" t="s">
        <v>135</v>
      </c>
    </row>
    <row r="2" spans="1:60" ht="25.05" customHeight="1" x14ac:dyDescent="0.25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136</v>
      </c>
    </row>
    <row r="3" spans="1:60" ht="25.05" customHeight="1" x14ac:dyDescent="0.25">
      <c r="A3" s="196" t="s">
        <v>8</v>
      </c>
      <c r="B3" s="48" t="s">
        <v>63</v>
      </c>
      <c r="C3" s="199" t="s">
        <v>64</v>
      </c>
      <c r="D3" s="197"/>
      <c r="E3" s="197"/>
      <c r="F3" s="197"/>
      <c r="G3" s="198"/>
      <c r="AC3" s="174" t="s">
        <v>136</v>
      </c>
      <c r="AG3" t="s">
        <v>137</v>
      </c>
    </row>
    <row r="4" spans="1:60" ht="25.05" customHeight="1" x14ac:dyDescent="0.25">
      <c r="A4" s="200" t="s">
        <v>9</v>
      </c>
      <c r="B4" s="201" t="s">
        <v>67</v>
      </c>
      <c r="C4" s="202" t="s">
        <v>68</v>
      </c>
      <c r="D4" s="203"/>
      <c r="E4" s="203"/>
      <c r="F4" s="203"/>
      <c r="G4" s="204"/>
      <c r="AG4" t="s">
        <v>138</v>
      </c>
    </row>
    <row r="5" spans="1:60" x14ac:dyDescent="0.25">
      <c r="D5" s="10"/>
    </row>
    <row r="6" spans="1:60" ht="39.6" x14ac:dyDescent="0.25">
      <c r="A6" s="206" t="s">
        <v>139</v>
      </c>
      <c r="B6" s="208" t="s">
        <v>140</v>
      </c>
      <c r="C6" s="208" t="s">
        <v>141</v>
      </c>
      <c r="D6" s="207" t="s">
        <v>142</v>
      </c>
      <c r="E6" s="206" t="s">
        <v>143</v>
      </c>
      <c r="F6" s="205" t="s">
        <v>144</v>
      </c>
      <c r="G6" s="206" t="s">
        <v>29</v>
      </c>
      <c r="H6" s="209" t="s">
        <v>30</v>
      </c>
      <c r="I6" s="209" t="s">
        <v>145</v>
      </c>
      <c r="J6" s="209" t="s">
        <v>31</v>
      </c>
      <c r="K6" s="209" t="s">
        <v>146</v>
      </c>
      <c r="L6" s="209" t="s">
        <v>147</v>
      </c>
      <c r="M6" s="209" t="s">
        <v>148</v>
      </c>
      <c r="N6" s="209" t="s">
        <v>149</v>
      </c>
      <c r="O6" s="209" t="s">
        <v>150</v>
      </c>
      <c r="P6" s="209" t="s">
        <v>151</v>
      </c>
      <c r="Q6" s="209" t="s">
        <v>152</v>
      </c>
      <c r="R6" s="209" t="s">
        <v>153</v>
      </c>
      <c r="S6" s="209" t="s">
        <v>154</v>
      </c>
      <c r="T6" s="209" t="s">
        <v>155</v>
      </c>
      <c r="U6" s="209" t="s">
        <v>156</v>
      </c>
      <c r="V6" s="209" t="s">
        <v>157</v>
      </c>
      <c r="W6" s="209" t="s">
        <v>158</v>
      </c>
      <c r="X6" s="209" t="s">
        <v>159</v>
      </c>
      <c r="Y6" s="209" t="s">
        <v>160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22" t="s">
        <v>161</v>
      </c>
      <c r="B8" s="223" t="s">
        <v>97</v>
      </c>
      <c r="C8" s="239" t="s">
        <v>98</v>
      </c>
      <c r="D8" s="224"/>
      <c r="E8" s="225"/>
      <c r="F8" s="226"/>
      <c r="G8" s="226">
        <f>SUMIF(AG9:AG17,"&lt;&gt;NOR",G9:G17)</f>
        <v>0</v>
      </c>
      <c r="H8" s="226"/>
      <c r="I8" s="226">
        <f>SUM(I9:I17)</f>
        <v>0</v>
      </c>
      <c r="J8" s="226"/>
      <c r="K8" s="226">
        <f>SUM(K9:K17)</f>
        <v>0</v>
      </c>
      <c r="L8" s="226"/>
      <c r="M8" s="226">
        <f>SUM(M9:M17)</f>
        <v>0</v>
      </c>
      <c r="N8" s="225"/>
      <c r="O8" s="225">
        <f>SUM(O9:O17)</f>
        <v>0</v>
      </c>
      <c r="P8" s="225"/>
      <c r="Q8" s="225">
        <f>SUM(Q9:Q17)</f>
        <v>0</v>
      </c>
      <c r="R8" s="226"/>
      <c r="S8" s="226"/>
      <c r="T8" s="227"/>
      <c r="U8" s="221"/>
      <c r="V8" s="221">
        <f>SUM(V9:V17)</f>
        <v>55.730000000000004</v>
      </c>
      <c r="W8" s="221"/>
      <c r="X8" s="221"/>
      <c r="Y8" s="221"/>
      <c r="AG8" t="s">
        <v>162</v>
      </c>
    </row>
    <row r="9" spans="1:60" outlineLevel="1" x14ac:dyDescent="0.25">
      <c r="A9" s="229">
        <v>1</v>
      </c>
      <c r="B9" s="230" t="s">
        <v>207</v>
      </c>
      <c r="C9" s="240" t="s">
        <v>208</v>
      </c>
      <c r="D9" s="231" t="s">
        <v>209</v>
      </c>
      <c r="E9" s="232">
        <v>199.94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210</v>
      </c>
      <c r="S9" s="234" t="s">
        <v>166</v>
      </c>
      <c r="T9" s="235" t="s">
        <v>211</v>
      </c>
      <c r="U9" s="220">
        <v>0.223</v>
      </c>
      <c r="V9" s="220">
        <f>ROUND(E9*U9,2)</f>
        <v>44.59</v>
      </c>
      <c r="W9" s="220"/>
      <c r="X9" s="220" t="s">
        <v>212</v>
      </c>
      <c r="Y9" s="220" t="s">
        <v>169</v>
      </c>
      <c r="Z9" s="210"/>
      <c r="AA9" s="210"/>
      <c r="AB9" s="210"/>
      <c r="AC9" s="210"/>
      <c r="AD9" s="210"/>
      <c r="AE9" s="210"/>
      <c r="AF9" s="210"/>
      <c r="AG9" s="210" t="s">
        <v>213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17"/>
      <c r="B10" s="218"/>
      <c r="C10" s="256" t="s">
        <v>214</v>
      </c>
      <c r="D10" s="248"/>
      <c r="E10" s="248"/>
      <c r="F10" s="248"/>
      <c r="G10" s="248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215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7" t="str">
        <f>C10</f>
        <v>s přemístěním výkopku v příčných profilech na vzdálenost do 15 m nebo s naložením na dopravní prostředek.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5">
      <c r="A11" s="217"/>
      <c r="B11" s="218"/>
      <c r="C11" s="257" t="s">
        <v>347</v>
      </c>
      <c r="D11" s="246"/>
      <c r="E11" s="247">
        <v>199.94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217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9">
        <v>2</v>
      </c>
      <c r="B12" s="230" t="s">
        <v>218</v>
      </c>
      <c r="C12" s="240" t="s">
        <v>219</v>
      </c>
      <c r="D12" s="231" t="s">
        <v>209</v>
      </c>
      <c r="E12" s="232">
        <v>92.28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21</v>
      </c>
      <c r="M12" s="234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4" t="s">
        <v>210</v>
      </c>
      <c r="S12" s="234" t="s">
        <v>166</v>
      </c>
      <c r="T12" s="235" t="s">
        <v>211</v>
      </c>
      <c r="U12" s="220">
        <v>8.7999999999999995E-2</v>
      </c>
      <c r="V12" s="220">
        <f>ROUND(E12*U12,2)</f>
        <v>8.1199999999999992</v>
      </c>
      <c r="W12" s="220"/>
      <c r="X12" s="220" t="s">
        <v>212</v>
      </c>
      <c r="Y12" s="220" t="s">
        <v>169</v>
      </c>
      <c r="Z12" s="210"/>
      <c r="AA12" s="210"/>
      <c r="AB12" s="210"/>
      <c r="AC12" s="210"/>
      <c r="AD12" s="210"/>
      <c r="AE12" s="210"/>
      <c r="AF12" s="210"/>
      <c r="AG12" s="210" t="s">
        <v>213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5">
      <c r="A13" s="217"/>
      <c r="B13" s="218"/>
      <c r="C13" s="256" t="s">
        <v>214</v>
      </c>
      <c r="D13" s="248"/>
      <c r="E13" s="248"/>
      <c r="F13" s="248"/>
      <c r="G13" s="248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215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37" t="str">
        <f>C13</f>
        <v>s přemístěním výkopku v příčných profilech na vzdálenost do 15 m nebo s naložením na dopravní prostředek.</v>
      </c>
      <c r="BB13" s="210"/>
      <c r="BC13" s="210"/>
      <c r="BD13" s="210"/>
      <c r="BE13" s="210"/>
      <c r="BF13" s="210"/>
      <c r="BG13" s="210"/>
      <c r="BH13" s="210"/>
    </row>
    <row r="14" spans="1:60" outlineLevel="2" x14ac:dyDescent="0.25">
      <c r="A14" s="217"/>
      <c r="B14" s="218"/>
      <c r="C14" s="257" t="s">
        <v>348</v>
      </c>
      <c r="D14" s="246"/>
      <c r="E14" s="247">
        <v>92.28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217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9">
        <v>3</v>
      </c>
      <c r="B15" s="230" t="s">
        <v>221</v>
      </c>
      <c r="C15" s="240" t="s">
        <v>222</v>
      </c>
      <c r="D15" s="231" t="s">
        <v>209</v>
      </c>
      <c r="E15" s="232">
        <v>8.2799999999999994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 t="s">
        <v>210</v>
      </c>
      <c r="S15" s="234" t="s">
        <v>166</v>
      </c>
      <c r="T15" s="235" t="s">
        <v>211</v>
      </c>
      <c r="U15" s="220">
        <v>0.36499999999999999</v>
      </c>
      <c r="V15" s="220">
        <f>ROUND(E15*U15,2)</f>
        <v>3.02</v>
      </c>
      <c r="W15" s="220"/>
      <c r="X15" s="220" t="s">
        <v>212</v>
      </c>
      <c r="Y15" s="220" t="s">
        <v>169</v>
      </c>
      <c r="Z15" s="210"/>
      <c r="AA15" s="210"/>
      <c r="AB15" s="210"/>
      <c r="AC15" s="210"/>
      <c r="AD15" s="210"/>
      <c r="AE15" s="210"/>
      <c r="AF15" s="210"/>
      <c r="AG15" s="210" t="s">
        <v>213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1" outlineLevel="2" x14ac:dyDescent="0.25">
      <c r="A16" s="217"/>
      <c r="B16" s="218"/>
      <c r="C16" s="256" t="s">
        <v>223</v>
      </c>
      <c r="D16" s="248"/>
      <c r="E16" s="248"/>
      <c r="F16" s="248"/>
      <c r="G16" s="248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215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37" t="str">
        <f>C16</f>
        <v>zapažených i nezapažených s urovnáním dna do předepsaného profilu a spádu, s přehozením výkopku na přilehlém terénu na vzdálenost do 3 m od podélné osy rýhy nebo s naložením výkopku na dopravní prostředek.</v>
      </c>
      <c r="BB16" s="210"/>
      <c r="BC16" s="210"/>
      <c r="BD16" s="210"/>
      <c r="BE16" s="210"/>
      <c r="BF16" s="210"/>
      <c r="BG16" s="210"/>
      <c r="BH16" s="210"/>
    </row>
    <row r="17" spans="1:60" outlineLevel="2" x14ac:dyDescent="0.25">
      <c r="A17" s="217"/>
      <c r="B17" s="218"/>
      <c r="C17" s="257" t="s">
        <v>349</v>
      </c>
      <c r="D17" s="246"/>
      <c r="E17" s="247">
        <v>8.2799999999999994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217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5">
      <c r="A18" s="222" t="s">
        <v>161</v>
      </c>
      <c r="B18" s="223" t="s">
        <v>101</v>
      </c>
      <c r="C18" s="239" t="s">
        <v>102</v>
      </c>
      <c r="D18" s="224"/>
      <c r="E18" s="225"/>
      <c r="F18" s="226"/>
      <c r="G18" s="226">
        <f>SUMIF(AG19:AG25,"&lt;&gt;NOR",G19:G25)</f>
        <v>0</v>
      </c>
      <c r="H18" s="226"/>
      <c r="I18" s="226">
        <f>SUM(I19:I25)</f>
        <v>0</v>
      </c>
      <c r="J18" s="226"/>
      <c r="K18" s="226">
        <f>SUM(K19:K25)</f>
        <v>0</v>
      </c>
      <c r="L18" s="226"/>
      <c r="M18" s="226">
        <f>SUM(M19:M25)</f>
        <v>0</v>
      </c>
      <c r="N18" s="225"/>
      <c r="O18" s="225">
        <f>SUM(O19:O25)</f>
        <v>0</v>
      </c>
      <c r="P18" s="225"/>
      <c r="Q18" s="225">
        <f>SUM(Q19:Q25)</f>
        <v>0</v>
      </c>
      <c r="R18" s="226"/>
      <c r="S18" s="226"/>
      <c r="T18" s="227"/>
      <c r="U18" s="221"/>
      <c r="V18" s="221">
        <f>SUM(V19:V25)</f>
        <v>3.47</v>
      </c>
      <c r="W18" s="221"/>
      <c r="X18" s="221"/>
      <c r="Y18" s="221"/>
      <c r="AG18" t="s">
        <v>162</v>
      </c>
    </row>
    <row r="19" spans="1:60" outlineLevel="1" x14ac:dyDescent="0.25">
      <c r="A19" s="229">
        <v>4</v>
      </c>
      <c r="B19" s="230" t="s">
        <v>237</v>
      </c>
      <c r="C19" s="240" t="s">
        <v>238</v>
      </c>
      <c r="D19" s="231" t="s">
        <v>209</v>
      </c>
      <c r="E19" s="232">
        <v>315.88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 t="s">
        <v>210</v>
      </c>
      <c r="S19" s="234" t="s">
        <v>166</v>
      </c>
      <c r="T19" s="235" t="s">
        <v>211</v>
      </c>
      <c r="U19" s="220">
        <v>1.0999999999999999E-2</v>
      </c>
      <c r="V19" s="220">
        <f>ROUND(E19*U19,2)</f>
        <v>3.47</v>
      </c>
      <c r="W19" s="220"/>
      <c r="X19" s="220" t="s">
        <v>212</v>
      </c>
      <c r="Y19" s="220" t="s">
        <v>169</v>
      </c>
      <c r="Z19" s="210"/>
      <c r="AA19" s="210"/>
      <c r="AB19" s="210"/>
      <c r="AC19" s="210"/>
      <c r="AD19" s="210"/>
      <c r="AE19" s="210"/>
      <c r="AF19" s="210"/>
      <c r="AG19" s="210" t="s">
        <v>213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5">
      <c r="A20" s="217"/>
      <c r="B20" s="218"/>
      <c r="C20" s="256" t="s">
        <v>239</v>
      </c>
      <c r="D20" s="248"/>
      <c r="E20" s="248"/>
      <c r="F20" s="248"/>
      <c r="G20" s="248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215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37" t="str">
        <f>C20</f>
        <v>po suchu, bez ohledu na druh dopravního prostředku, bez naložení výkopku, avšak se složením bez rozhrnutí,</v>
      </c>
      <c r="BB20" s="210"/>
      <c r="BC20" s="210"/>
      <c r="BD20" s="210"/>
      <c r="BE20" s="210"/>
      <c r="BF20" s="210"/>
      <c r="BG20" s="210"/>
      <c r="BH20" s="210"/>
    </row>
    <row r="21" spans="1:60" outlineLevel="2" x14ac:dyDescent="0.25">
      <c r="A21" s="217"/>
      <c r="B21" s="218"/>
      <c r="C21" s="257" t="s">
        <v>350</v>
      </c>
      <c r="D21" s="246"/>
      <c r="E21" s="247">
        <v>315.88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217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29">
        <v>5</v>
      </c>
      <c r="B22" s="230" t="s">
        <v>241</v>
      </c>
      <c r="C22" s="240" t="s">
        <v>242</v>
      </c>
      <c r="D22" s="231" t="s">
        <v>209</v>
      </c>
      <c r="E22" s="232">
        <v>3158.8</v>
      </c>
      <c r="F22" s="233"/>
      <c r="G22" s="234">
        <f>ROUND(E22*F22,2)</f>
        <v>0</v>
      </c>
      <c r="H22" s="233"/>
      <c r="I22" s="234">
        <f>ROUND(E22*H22,2)</f>
        <v>0</v>
      </c>
      <c r="J22" s="233"/>
      <c r="K22" s="234">
        <f>ROUND(E22*J22,2)</f>
        <v>0</v>
      </c>
      <c r="L22" s="234">
        <v>21</v>
      </c>
      <c r="M22" s="234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4" t="s">
        <v>210</v>
      </c>
      <c r="S22" s="234" t="s">
        <v>166</v>
      </c>
      <c r="T22" s="235" t="s">
        <v>211</v>
      </c>
      <c r="U22" s="220">
        <v>0</v>
      </c>
      <c r="V22" s="220">
        <f>ROUND(E22*U22,2)</f>
        <v>0</v>
      </c>
      <c r="W22" s="220"/>
      <c r="X22" s="220" t="s">
        <v>212</v>
      </c>
      <c r="Y22" s="220" t="s">
        <v>169</v>
      </c>
      <c r="Z22" s="210"/>
      <c r="AA22" s="210"/>
      <c r="AB22" s="210"/>
      <c r="AC22" s="210"/>
      <c r="AD22" s="210"/>
      <c r="AE22" s="210"/>
      <c r="AF22" s="210"/>
      <c r="AG22" s="210" t="s">
        <v>213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5">
      <c r="A23" s="217"/>
      <c r="B23" s="218"/>
      <c r="C23" s="256" t="s">
        <v>239</v>
      </c>
      <c r="D23" s="248"/>
      <c r="E23" s="248"/>
      <c r="F23" s="248"/>
      <c r="G23" s="248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215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37" t="str">
        <f>C23</f>
        <v>po suchu, bez ohledu na druh dopravního prostředku, bez naložení výkopku, avšak se složením bez rozhrnutí,</v>
      </c>
      <c r="BB23" s="210"/>
      <c r="BC23" s="210"/>
      <c r="BD23" s="210"/>
      <c r="BE23" s="210"/>
      <c r="BF23" s="210"/>
      <c r="BG23" s="210"/>
      <c r="BH23" s="210"/>
    </row>
    <row r="24" spans="1:60" outlineLevel="2" x14ac:dyDescent="0.25">
      <c r="A24" s="217"/>
      <c r="B24" s="218"/>
      <c r="C24" s="257" t="s">
        <v>351</v>
      </c>
      <c r="D24" s="246"/>
      <c r="E24" s="247">
        <v>3158.8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217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9">
        <v>6</v>
      </c>
      <c r="B25" s="250" t="s">
        <v>244</v>
      </c>
      <c r="C25" s="258" t="s">
        <v>245</v>
      </c>
      <c r="D25" s="251" t="s">
        <v>209</v>
      </c>
      <c r="E25" s="252">
        <v>315.88</v>
      </c>
      <c r="F25" s="253"/>
      <c r="G25" s="254">
        <f>ROUND(E25*F25,2)</f>
        <v>0</v>
      </c>
      <c r="H25" s="253"/>
      <c r="I25" s="254">
        <f>ROUND(E25*H25,2)</f>
        <v>0</v>
      </c>
      <c r="J25" s="253"/>
      <c r="K25" s="254">
        <f>ROUND(E25*J25,2)</f>
        <v>0</v>
      </c>
      <c r="L25" s="254">
        <v>21</v>
      </c>
      <c r="M25" s="254">
        <f>G25*(1+L25/100)</f>
        <v>0</v>
      </c>
      <c r="N25" s="252">
        <v>0</v>
      </c>
      <c r="O25" s="252">
        <f>ROUND(E25*N25,2)</f>
        <v>0</v>
      </c>
      <c r="P25" s="252">
        <v>0</v>
      </c>
      <c r="Q25" s="252">
        <f>ROUND(E25*P25,2)</f>
        <v>0</v>
      </c>
      <c r="R25" s="254" t="s">
        <v>210</v>
      </c>
      <c r="S25" s="254" t="s">
        <v>166</v>
      </c>
      <c r="T25" s="255" t="s">
        <v>211</v>
      </c>
      <c r="U25" s="220">
        <v>0</v>
      </c>
      <c r="V25" s="220">
        <f>ROUND(E25*U25,2)</f>
        <v>0</v>
      </c>
      <c r="W25" s="220"/>
      <c r="X25" s="220" t="s">
        <v>212</v>
      </c>
      <c r="Y25" s="220" t="s">
        <v>169</v>
      </c>
      <c r="Z25" s="210"/>
      <c r="AA25" s="210"/>
      <c r="AB25" s="210"/>
      <c r="AC25" s="210"/>
      <c r="AD25" s="210"/>
      <c r="AE25" s="210"/>
      <c r="AF25" s="210"/>
      <c r="AG25" s="210" t="s">
        <v>213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5">
      <c r="A26" s="222" t="s">
        <v>161</v>
      </c>
      <c r="B26" s="223" t="s">
        <v>105</v>
      </c>
      <c r="C26" s="239" t="s">
        <v>106</v>
      </c>
      <c r="D26" s="224"/>
      <c r="E26" s="225"/>
      <c r="F26" s="226"/>
      <c r="G26" s="226">
        <f>SUMIF(AG27:AG39,"&lt;&gt;NOR",G27:G39)</f>
        <v>0</v>
      </c>
      <c r="H26" s="226"/>
      <c r="I26" s="226">
        <f>SUM(I27:I39)</f>
        <v>0</v>
      </c>
      <c r="J26" s="226"/>
      <c r="K26" s="226">
        <f>SUM(K27:K39)</f>
        <v>0</v>
      </c>
      <c r="L26" s="226"/>
      <c r="M26" s="226">
        <f>SUM(M27:M39)</f>
        <v>0</v>
      </c>
      <c r="N26" s="225"/>
      <c r="O26" s="225">
        <f>SUM(O27:O39)</f>
        <v>7.47</v>
      </c>
      <c r="P26" s="225"/>
      <c r="Q26" s="225">
        <f>SUM(Q27:Q39)</f>
        <v>0</v>
      </c>
      <c r="R26" s="226"/>
      <c r="S26" s="226"/>
      <c r="T26" s="227"/>
      <c r="U26" s="221"/>
      <c r="V26" s="221">
        <f>SUM(V27:V39)</f>
        <v>9.3199999999999985</v>
      </c>
      <c r="W26" s="221"/>
      <c r="X26" s="221"/>
      <c r="Y26" s="221"/>
      <c r="AG26" t="s">
        <v>162</v>
      </c>
    </row>
    <row r="27" spans="1:60" outlineLevel="1" x14ac:dyDescent="0.25">
      <c r="A27" s="229">
        <v>7</v>
      </c>
      <c r="B27" s="230" t="s">
        <v>246</v>
      </c>
      <c r="C27" s="240" t="s">
        <v>247</v>
      </c>
      <c r="D27" s="231" t="s">
        <v>227</v>
      </c>
      <c r="E27" s="232">
        <v>44.25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4" t="s">
        <v>248</v>
      </c>
      <c r="S27" s="234" t="s">
        <v>166</v>
      </c>
      <c r="T27" s="235" t="s">
        <v>211</v>
      </c>
      <c r="U27" s="220">
        <v>0.06</v>
      </c>
      <c r="V27" s="220">
        <f>ROUND(E27*U27,2)</f>
        <v>2.66</v>
      </c>
      <c r="W27" s="220"/>
      <c r="X27" s="220" t="s">
        <v>212</v>
      </c>
      <c r="Y27" s="220" t="s">
        <v>169</v>
      </c>
      <c r="Z27" s="210"/>
      <c r="AA27" s="210"/>
      <c r="AB27" s="210"/>
      <c r="AC27" s="210"/>
      <c r="AD27" s="210"/>
      <c r="AE27" s="210"/>
      <c r="AF27" s="210"/>
      <c r="AG27" s="210" t="s">
        <v>213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5">
      <c r="A28" s="217"/>
      <c r="B28" s="218"/>
      <c r="C28" s="256" t="s">
        <v>249</v>
      </c>
      <c r="D28" s="248"/>
      <c r="E28" s="248"/>
      <c r="F28" s="248"/>
      <c r="G28" s="248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215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5">
      <c r="A29" s="217"/>
      <c r="B29" s="218"/>
      <c r="C29" s="257" t="s">
        <v>352</v>
      </c>
      <c r="D29" s="246"/>
      <c r="E29" s="247">
        <v>44.25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217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9">
        <v>8</v>
      </c>
      <c r="B30" s="230" t="s">
        <v>251</v>
      </c>
      <c r="C30" s="240" t="s">
        <v>252</v>
      </c>
      <c r="D30" s="231" t="s">
        <v>227</v>
      </c>
      <c r="E30" s="232">
        <v>307.60000000000002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 t="s">
        <v>210</v>
      </c>
      <c r="S30" s="234" t="s">
        <v>166</v>
      </c>
      <c r="T30" s="235" t="s">
        <v>211</v>
      </c>
      <c r="U30" s="220">
        <v>1.7999999999999999E-2</v>
      </c>
      <c r="V30" s="220">
        <f>ROUND(E30*U30,2)</f>
        <v>5.54</v>
      </c>
      <c r="W30" s="220"/>
      <c r="X30" s="220" t="s">
        <v>212</v>
      </c>
      <c r="Y30" s="220" t="s">
        <v>169</v>
      </c>
      <c r="Z30" s="210"/>
      <c r="AA30" s="210"/>
      <c r="AB30" s="210"/>
      <c r="AC30" s="210"/>
      <c r="AD30" s="210"/>
      <c r="AE30" s="210"/>
      <c r="AF30" s="210"/>
      <c r="AG30" s="210" t="s">
        <v>213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5">
      <c r="A31" s="217"/>
      <c r="B31" s="218"/>
      <c r="C31" s="256" t="s">
        <v>253</v>
      </c>
      <c r="D31" s="248"/>
      <c r="E31" s="248"/>
      <c r="F31" s="248"/>
      <c r="G31" s="248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215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9">
        <v>9</v>
      </c>
      <c r="B32" s="230" t="s">
        <v>254</v>
      </c>
      <c r="C32" s="240" t="s">
        <v>255</v>
      </c>
      <c r="D32" s="231" t="s">
        <v>227</v>
      </c>
      <c r="E32" s="232">
        <v>44.75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 t="s">
        <v>210</v>
      </c>
      <c r="S32" s="234" t="s">
        <v>166</v>
      </c>
      <c r="T32" s="235" t="s">
        <v>211</v>
      </c>
      <c r="U32" s="220">
        <v>1.2E-2</v>
      </c>
      <c r="V32" s="220">
        <f>ROUND(E32*U32,2)</f>
        <v>0.54</v>
      </c>
      <c r="W32" s="220"/>
      <c r="X32" s="220" t="s">
        <v>212</v>
      </c>
      <c r="Y32" s="220" t="s">
        <v>169</v>
      </c>
      <c r="Z32" s="210"/>
      <c r="AA32" s="210"/>
      <c r="AB32" s="210"/>
      <c r="AC32" s="210"/>
      <c r="AD32" s="210"/>
      <c r="AE32" s="210"/>
      <c r="AF32" s="210"/>
      <c r="AG32" s="210" t="s">
        <v>213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5">
      <c r="A33" s="217"/>
      <c r="B33" s="218"/>
      <c r="C33" s="256" t="s">
        <v>256</v>
      </c>
      <c r="D33" s="248"/>
      <c r="E33" s="248"/>
      <c r="F33" s="248"/>
      <c r="G33" s="248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215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37" t="str">
        <f>C33</f>
        <v>s případným nutným přemístěním hromad nebo dočasných skládek na místo potřeby ze vzdálenosti do 30 m, v rovině nebo ve svahu do 1 : 5,</v>
      </c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9">
        <v>10</v>
      </c>
      <c r="B34" s="230" t="s">
        <v>257</v>
      </c>
      <c r="C34" s="240" t="s">
        <v>258</v>
      </c>
      <c r="D34" s="231" t="s">
        <v>209</v>
      </c>
      <c r="E34" s="232">
        <v>2.2374999999999998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 t="s">
        <v>248</v>
      </c>
      <c r="S34" s="234" t="s">
        <v>166</v>
      </c>
      <c r="T34" s="235" t="s">
        <v>211</v>
      </c>
      <c r="U34" s="220">
        <v>0.26</v>
      </c>
      <c r="V34" s="220">
        <f>ROUND(E34*U34,2)</f>
        <v>0.57999999999999996</v>
      </c>
      <c r="W34" s="220"/>
      <c r="X34" s="220" t="s">
        <v>212</v>
      </c>
      <c r="Y34" s="220" t="s">
        <v>169</v>
      </c>
      <c r="Z34" s="210"/>
      <c r="AA34" s="210"/>
      <c r="AB34" s="210"/>
      <c r="AC34" s="210"/>
      <c r="AD34" s="210"/>
      <c r="AE34" s="210"/>
      <c r="AF34" s="210"/>
      <c r="AG34" s="210" t="s">
        <v>213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5">
      <c r="A35" s="217"/>
      <c r="B35" s="218"/>
      <c r="C35" s="257" t="s">
        <v>353</v>
      </c>
      <c r="D35" s="246"/>
      <c r="E35" s="247">
        <v>2.2374999999999998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217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9">
        <v>11</v>
      </c>
      <c r="B36" s="230" t="s">
        <v>260</v>
      </c>
      <c r="C36" s="240" t="s">
        <v>261</v>
      </c>
      <c r="D36" s="231" t="s">
        <v>262</v>
      </c>
      <c r="E36" s="232">
        <v>1.3425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2">
        <v>1E-3</v>
      </c>
      <c r="O36" s="232">
        <f>ROUND(E36*N36,2)</f>
        <v>0</v>
      </c>
      <c r="P36" s="232">
        <v>0</v>
      </c>
      <c r="Q36" s="232">
        <f>ROUND(E36*P36,2)</f>
        <v>0</v>
      </c>
      <c r="R36" s="234" t="s">
        <v>263</v>
      </c>
      <c r="S36" s="234" t="s">
        <v>166</v>
      </c>
      <c r="T36" s="235" t="s">
        <v>211</v>
      </c>
      <c r="U36" s="220">
        <v>0</v>
      </c>
      <c r="V36" s="220">
        <f>ROUND(E36*U36,2)</f>
        <v>0</v>
      </c>
      <c r="W36" s="220"/>
      <c r="X36" s="220" t="s">
        <v>264</v>
      </c>
      <c r="Y36" s="220" t="s">
        <v>169</v>
      </c>
      <c r="Z36" s="210"/>
      <c r="AA36" s="210"/>
      <c r="AB36" s="210"/>
      <c r="AC36" s="210"/>
      <c r="AD36" s="210"/>
      <c r="AE36" s="210"/>
      <c r="AF36" s="210"/>
      <c r="AG36" s="210" t="s">
        <v>265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5">
      <c r="A37" s="217"/>
      <c r="B37" s="218"/>
      <c r="C37" s="257" t="s">
        <v>354</v>
      </c>
      <c r="D37" s="246"/>
      <c r="E37" s="247">
        <v>1.3425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217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9">
        <v>12</v>
      </c>
      <c r="B38" s="230" t="s">
        <v>267</v>
      </c>
      <c r="C38" s="240" t="s">
        <v>268</v>
      </c>
      <c r="D38" s="231" t="s">
        <v>209</v>
      </c>
      <c r="E38" s="232">
        <v>4.4749999999999996</v>
      </c>
      <c r="F38" s="233"/>
      <c r="G38" s="234">
        <f>ROUND(E38*F38,2)</f>
        <v>0</v>
      </c>
      <c r="H38" s="233"/>
      <c r="I38" s="234">
        <f>ROUND(E38*H38,2)</f>
        <v>0</v>
      </c>
      <c r="J38" s="233"/>
      <c r="K38" s="234">
        <f>ROUND(E38*J38,2)</f>
        <v>0</v>
      </c>
      <c r="L38" s="234">
        <v>21</v>
      </c>
      <c r="M38" s="234">
        <f>G38*(1+L38/100)</f>
        <v>0</v>
      </c>
      <c r="N38" s="232">
        <v>1.67</v>
      </c>
      <c r="O38" s="232">
        <f>ROUND(E38*N38,2)</f>
        <v>7.47</v>
      </c>
      <c r="P38" s="232">
        <v>0</v>
      </c>
      <c r="Q38" s="232">
        <f>ROUND(E38*P38,2)</f>
        <v>0</v>
      </c>
      <c r="R38" s="234" t="s">
        <v>263</v>
      </c>
      <c r="S38" s="234" t="s">
        <v>269</v>
      </c>
      <c r="T38" s="235" t="s">
        <v>269</v>
      </c>
      <c r="U38" s="220">
        <v>0</v>
      </c>
      <c r="V38" s="220">
        <f>ROUND(E38*U38,2)</f>
        <v>0</v>
      </c>
      <c r="W38" s="220"/>
      <c r="X38" s="220" t="s">
        <v>264</v>
      </c>
      <c r="Y38" s="220" t="s">
        <v>169</v>
      </c>
      <c r="Z38" s="210"/>
      <c r="AA38" s="210"/>
      <c r="AB38" s="210"/>
      <c r="AC38" s="210"/>
      <c r="AD38" s="210"/>
      <c r="AE38" s="210"/>
      <c r="AF38" s="210"/>
      <c r="AG38" s="210" t="s">
        <v>265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5">
      <c r="A39" s="217"/>
      <c r="B39" s="218"/>
      <c r="C39" s="257" t="s">
        <v>355</v>
      </c>
      <c r="D39" s="246"/>
      <c r="E39" s="247">
        <v>4.4749999999999996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217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5">
      <c r="A40" s="222" t="s">
        <v>161</v>
      </c>
      <c r="B40" s="223" t="s">
        <v>107</v>
      </c>
      <c r="C40" s="239" t="s">
        <v>108</v>
      </c>
      <c r="D40" s="224"/>
      <c r="E40" s="225"/>
      <c r="F40" s="226"/>
      <c r="G40" s="226">
        <f>SUMIF(AG41:AG49,"&lt;&gt;NOR",G41:G49)</f>
        <v>0</v>
      </c>
      <c r="H40" s="226"/>
      <c r="I40" s="226">
        <f>SUM(I41:I49)</f>
        <v>0</v>
      </c>
      <c r="J40" s="226"/>
      <c r="K40" s="226">
        <f>SUM(K41:K49)</f>
        <v>0</v>
      </c>
      <c r="L40" s="226"/>
      <c r="M40" s="226">
        <f>SUM(M41:M49)</f>
        <v>0</v>
      </c>
      <c r="N40" s="225"/>
      <c r="O40" s="225">
        <f>SUM(O41:O49)</f>
        <v>22.77</v>
      </c>
      <c r="P40" s="225"/>
      <c r="Q40" s="225">
        <f>SUM(Q41:Q49)</f>
        <v>0</v>
      </c>
      <c r="R40" s="226"/>
      <c r="S40" s="226"/>
      <c r="T40" s="227"/>
      <c r="U40" s="221"/>
      <c r="V40" s="221">
        <f>SUM(V41:V49)</f>
        <v>21.310000000000002</v>
      </c>
      <c r="W40" s="221"/>
      <c r="X40" s="221"/>
      <c r="Y40" s="221"/>
      <c r="AG40" t="s">
        <v>162</v>
      </c>
    </row>
    <row r="41" spans="1:60" outlineLevel="1" x14ac:dyDescent="0.25">
      <c r="A41" s="229">
        <v>13</v>
      </c>
      <c r="B41" s="230" t="s">
        <v>271</v>
      </c>
      <c r="C41" s="240" t="s">
        <v>272</v>
      </c>
      <c r="D41" s="231" t="s">
        <v>227</v>
      </c>
      <c r="E41" s="232">
        <v>78.2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1.8000000000000001E-4</v>
      </c>
      <c r="O41" s="232">
        <f>ROUND(E41*N41,2)</f>
        <v>0.01</v>
      </c>
      <c r="P41" s="232">
        <v>0</v>
      </c>
      <c r="Q41" s="232">
        <f>ROUND(E41*P41,2)</f>
        <v>0</v>
      </c>
      <c r="R41" s="234"/>
      <c r="S41" s="234" t="s">
        <v>166</v>
      </c>
      <c r="T41" s="235" t="s">
        <v>211</v>
      </c>
      <c r="U41" s="220">
        <v>7.4999999999999997E-2</v>
      </c>
      <c r="V41" s="220">
        <f>ROUND(E41*U41,2)</f>
        <v>5.87</v>
      </c>
      <c r="W41" s="220"/>
      <c r="X41" s="220" t="s">
        <v>212</v>
      </c>
      <c r="Y41" s="220" t="s">
        <v>169</v>
      </c>
      <c r="Z41" s="210"/>
      <c r="AA41" s="210"/>
      <c r="AB41" s="210"/>
      <c r="AC41" s="210"/>
      <c r="AD41" s="210"/>
      <c r="AE41" s="210"/>
      <c r="AF41" s="210"/>
      <c r="AG41" s="210" t="s">
        <v>213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5">
      <c r="A42" s="217"/>
      <c r="B42" s="218"/>
      <c r="C42" s="257" t="s">
        <v>356</v>
      </c>
      <c r="D42" s="246"/>
      <c r="E42" s="247">
        <v>78.2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217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9">
        <v>14</v>
      </c>
      <c r="B43" s="230" t="s">
        <v>274</v>
      </c>
      <c r="C43" s="240" t="s">
        <v>275</v>
      </c>
      <c r="D43" s="231" t="s">
        <v>209</v>
      </c>
      <c r="E43" s="232">
        <v>7.5315000000000003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1.665</v>
      </c>
      <c r="O43" s="232">
        <f>ROUND(E43*N43,2)</f>
        <v>12.54</v>
      </c>
      <c r="P43" s="232">
        <v>0</v>
      </c>
      <c r="Q43" s="232">
        <f>ROUND(E43*P43,2)</f>
        <v>0</v>
      </c>
      <c r="R43" s="234"/>
      <c r="S43" s="234" t="s">
        <v>276</v>
      </c>
      <c r="T43" s="235" t="s">
        <v>276</v>
      </c>
      <c r="U43" s="220">
        <v>0.92</v>
      </c>
      <c r="V43" s="220">
        <f>ROUND(E43*U43,2)</f>
        <v>6.93</v>
      </c>
      <c r="W43" s="220"/>
      <c r="X43" s="220" t="s">
        <v>212</v>
      </c>
      <c r="Y43" s="220" t="s">
        <v>169</v>
      </c>
      <c r="Z43" s="210"/>
      <c r="AA43" s="210"/>
      <c r="AB43" s="210"/>
      <c r="AC43" s="210"/>
      <c r="AD43" s="210"/>
      <c r="AE43" s="210"/>
      <c r="AF43" s="210"/>
      <c r="AG43" s="210" t="s">
        <v>213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5">
      <c r="A44" s="217"/>
      <c r="B44" s="218"/>
      <c r="C44" s="257" t="s">
        <v>357</v>
      </c>
      <c r="D44" s="246"/>
      <c r="E44" s="247">
        <v>7.5315000000000003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217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9">
        <v>15</v>
      </c>
      <c r="B45" s="230" t="s">
        <v>278</v>
      </c>
      <c r="C45" s="240" t="s">
        <v>279</v>
      </c>
      <c r="D45" s="231" t="s">
        <v>235</v>
      </c>
      <c r="E45" s="232">
        <v>46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0.22106999999999999</v>
      </c>
      <c r="O45" s="232">
        <f>ROUND(E45*N45,2)</f>
        <v>10.17</v>
      </c>
      <c r="P45" s="232">
        <v>0</v>
      </c>
      <c r="Q45" s="232">
        <f>ROUND(E45*P45,2)</f>
        <v>0</v>
      </c>
      <c r="R45" s="234" t="s">
        <v>280</v>
      </c>
      <c r="S45" s="234" t="s">
        <v>166</v>
      </c>
      <c r="T45" s="235" t="s">
        <v>211</v>
      </c>
      <c r="U45" s="220">
        <v>0.185</v>
      </c>
      <c r="V45" s="220">
        <f>ROUND(E45*U45,2)</f>
        <v>8.51</v>
      </c>
      <c r="W45" s="220"/>
      <c r="X45" s="220" t="s">
        <v>212</v>
      </c>
      <c r="Y45" s="220" t="s">
        <v>169</v>
      </c>
      <c r="Z45" s="210"/>
      <c r="AA45" s="210"/>
      <c r="AB45" s="210"/>
      <c r="AC45" s="210"/>
      <c r="AD45" s="210"/>
      <c r="AE45" s="210"/>
      <c r="AF45" s="210"/>
      <c r="AG45" s="210" t="s">
        <v>213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5">
      <c r="A46" s="217"/>
      <c r="B46" s="218"/>
      <c r="C46" s="256" t="s">
        <v>281</v>
      </c>
      <c r="D46" s="248"/>
      <c r="E46" s="248"/>
      <c r="F46" s="248"/>
      <c r="G46" s="248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215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37" t="str">
        <f>C46</f>
        <v>se zřízením štěrkopískového lože pod trubky a s jejich obsypem v průměrném celkovém množství do 0,15 m3/m,</v>
      </c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9">
        <v>16</v>
      </c>
      <c r="B47" s="250" t="s">
        <v>282</v>
      </c>
      <c r="C47" s="258" t="s">
        <v>283</v>
      </c>
      <c r="D47" s="251" t="s">
        <v>235</v>
      </c>
      <c r="E47" s="252">
        <v>46</v>
      </c>
      <c r="F47" s="253"/>
      <c r="G47" s="254">
        <f>ROUND(E47*F47,2)</f>
        <v>0</v>
      </c>
      <c r="H47" s="253"/>
      <c r="I47" s="254">
        <f>ROUND(E47*H47,2)</f>
        <v>0</v>
      </c>
      <c r="J47" s="253"/>
      <c r="K47" s="254">
        <f>ROUND(E47*J47,2)</f>
        <v>0</v>
      </c>
      <c r="L47" s="254">
        <v>21</v>
      </c>
      <c r="M47" s="254">
        <f>G47*(1+L47/100)</f>
        <v>0</v>
      </c>
      <c r="N47" s="252">
        <v>5.9999999999999995E-4</v>
      </c>
      <c r="O47" s="252">
        <f>ROUND(E47*N47,2)</f>
        <v>0.03</v>
      </c>
      <c r="P47" s="252">
        <v>0</v>
      </c>
      <c r="Q47" s="252">
        <f>ROUND(E47*P47,2)</f>
        <v>0</v>
      </c>
      <c r="R47" s="254" t="s">
        <v>263</v>
      </c>
      <c r="S47" s="254" t="s">
        <v>166</v>
      </c>
      <c r="T47" s="255" t="s">
        <v>211</v>
      </c>
      <c r="U47" s="220">
        <v>0</v>
      </c>
      <c r="V47" s="220">
        <f>ROUND(E47*U47,2)</f>
        <v>0</v>
      </c>
      <c r="W47" s="220"/>
      <c r="X47" s="220" t="s">
        <v>264</v>
      </c>
      <c r="Y47" s="220" t="s">
        <v>169</v>
      </c>
      <c r="Z47" s="210"/>
      <c r="AA47" s="210"/>
      <c r="AB47" s="210"/>
      <c r="AC47" s="210"/>
      <c r="AD47" s="210"/>
      <c r="AE47" s="210"/>
      <c r="AF47" s="210"/>
      <c r="AG47" s="210" t="s">
        <v>265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9">
        <v>17</v>
      </c>
      <c r="B48" s="250" t="s">
        <v>284</v>
      </c>
      <c r="C48" s="258" t="s">
        <v>285</v>
      </c>
      <c r="D48" s="251" t="s">
        <v>286</v>
      </c>
      <c r="E48" s="252">
        <v>2</v>
      </c>
      <c r="F48" s="253"/>
      <c r="G48" s="254">
        <f>ROUND(E48*F48,2)</f>
        <v>0</v>
      </c>
      <c r="H48" s="253"/>
      <c r="I48" s="254">
        <f>ROUND(E48*H48,2)</f>
        <v>0</v>
      </c>
      <c r="J48" s="253"/>
      <c r="K48" s="254">
        <f>ROUND(E48*J48,2)</f>
        <v>0</v>
      </c>
      <c r="L48" s="254">
        <v>21</v>
      </c>
      <c r="M48" s="254">
        <f>G48*(1+L48/100)</f>
        <v>0</v>
      </c>
      <c r="N48" s="252">
        <v>0</v>
      </c>
      <c r="O48" s="252">
        <f>ROUND(E48*N48,2)</f>
        <v>0</v>
      </c>
      <c r="P48" s="252">
        <v>0</v>
      </c>
      <c r="Q48" s="252">
        <f>ROUND(E48*P48,2)</f>
        <v>0</v>
      </c>
      <c r="R48" s="254" t="s">
        <v>263</v>
      </c>
      <c r="S48" s="254" t="s">
        <v>166</v>
      </c>
      <c r="T48" s="255" t="s">
        <v>211</v>
      </c>
      <c r="U48" s="220">
        <v>0</v>
      </c>
      <c r="V48" s="220">
        <f>ROUND(E48*U48,2)</f>
        <v>0</v>
      </c>
      <c r="W48" s="220"/>
      <c r="X48" s="220" t="s">
        <v>264</v>
      </c>
      <c r="Y48" s="220" t="s">
        <v>169</v>
      </c>
      <c r="Z48" s="210"/>
      <c r="AA48" s="210"/>
      <c r="AB48" s="210"/>
      <c r="AC48" s="210"/>
      <c r="AD48" s="210"/>
      <c r="AE48" s="210"/>
      <c r="AF48" s="210"/>
      <c r="AG48" s="210" t="s">
        <v>265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49">
        <v>18</v>
      </c>
      <c r="B49" s="250" t="s">
        <v>287</v>
      </c>
      <c r="C49" s="258" t="s">
        <v>288</v>
      </c>
      <c r="D49" s="251" t="s">
        <v>227</v>
      </c>
      <c r="E49" s="252">
        <v>78.2</v>
      </c>
      <c r="F49" s="253"/>
      <c r="G49" s="254">
        <f>ROUND(E49*F49,2)</f>
        <v>0</v>
      </c>
      <c r="H49" s="253"/>
      <c r="I49" s="254">
        <f>ROUND(E49*H49,2)</f>
        <v>0</v>
      </c>
      <c r="J49" s="253"/>
      <c r="K49" s="254">
        <f>ROUND(E49*J49,2)</f>
        <v>0</v>
      </c>
      <c r="L49" s="254">
        <v>21</v>
      </c>
      <c r="M49" s="254">
        <f>G49*(1+L49/100)</f>
        <v>0</v>
      </c>
      <c r="N49" s="252">
        <v>2.5000000000000001E-4</v>
      </c>
      <c r="O49" s="252">
        <f>ROUND(E49*N49,2)</f>
        <v>0.02</v>
      </c>
      <c r="P49" s="252">
        <v>0</v>
      </c>
      <c r="Q49" s="252">
        <f>ROUND(E49*P49,2)</f>
        <v>0</v>
      </c>
      <c r="R49" s="254" t="s">
        <v>263</v>
      </c>
      <c r="S49" s="254" t="s">
        <v>289</v>
      </c>
      <c r="T49" s="255" t="s">
        <v>289</v>
      </c>
      <c r="U49" s="220">
        <v>0</v>
      </c>
      <c r="V49" s="220">
        <f>ROUND(E49*U49,2)</f>
        <v>0</v>
      </c>
      <c r="W49" s="220"/>
      <c r="X49" s="220" t="s">
        <v>264</v>
      </c>
      <c r="Y49" s="220" t="s">
        <v>169</v>
      </c>
      <c r="Z49" s="210"/>
      <c r="AA49" s="210"/>
      <c r="AB49" s="210"/>
      <c r="AC49" s="210"/>
      <c r="AD49" s="210"/>
      <c r="AE49" s="210"/>
      <c r="AF49" s="210"/>
      <c r="AG49" s="210" t="s">
        <v>265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5">
      <c r="A50" s="222" t="s">
        <v>161</v>
      </c>
      <c r="B50" s="223" t="s">
        <v>111</v>
      </c>
      <c r="C50" s="239" t="s">
        <v>112</v>
      </c>
      <c r="D50" s="224"/>
      <c r="E50" s="225"/>
      <c r="F50" s="226"/>
      <c r="G50" s="226">
        <f>SUMIF(AG51:AG56,"&lt;&gt;NOR",G51:G56)</f>
        <v>0</v>
      </c>
      <c r="H50" s="226"/>
      <c r="I50" s="226">
        <f>SUM(I51:I56)</f>
        <v>0</v>
      </c>
      <c r="J50" s="226"/>
      <c r="K50" s="226">
        <f>SUM(K51:K56)</f>
        <v>0</v>
      </c>
      <c r="L50" s="226"/>
      <c r="M50" s="226">
        <f>SUM(M51:M56)</f>
        <v>0</v>
      </c>
      <c r="N50" s="225"/>
      <c r="O50" s="225">
        <f>SUM(O51:O56)</f>
        <v>282.51</v>
      </c>
      <c r="P50" s="225"/>
      <c r="Q50" s="225">
        <f>SUM(Q51:Q56)</f>
        <v>0</v>
      </c>
      <c r="R50" s="226"/>
      <c r="S50" s="226"/>
      <c r="T50" s="227"/>
      <c r="U50" s="221"/>
      <c r="V50" s="221">
        <f>SUM(V51:V56)</f>
        <v>24.599999999999998</v>
      </c>
      <c r="W50" s="221"/>
      <c r="X50" s="221"/>
      <c r="Y50" s="221"/>
      <c r="AG50" t="s">
        <v>162</v>
      </c>
    </row>
    <row r="51" spans="1:60" ht="20.399999999999999" outlineLevel="1" x14ac:dyDescent="0.25">
      <c r="A51" s="249">
        <v>19</v>
      </c>
      <c r="B51" s="250" t="s">
        <v>290</v>
      </c>
      <c r="C51" s="258" t="s">
        <v>400</v>
      </c>
      <c r="D51" s="251" t="s">
        <v>227</v>
      </c>
      <c r="E51" s="252">
        <v>280</v>
      </c>
      <c r="F51" s="253"/>
      <c r="G51" s="254">
        <f>ROUND(E51*F51,2)</f>
        <v>0</v>
      </c>
      <c r="H51" s="253"/>
      <c r="I51" s="254">
        <f>ROUND(E51*H51,2)</f>
        <v>0</v>
      </c>
      <c r="J51" s="253"/>
      <c r="K51" s="254">
        <f>ROUND(E51*J51,2)</f>
        <v>0</v>
      </c>
      <c r="L51" s="254">
        <v>21</v>
      </c>
      <c r="M51" s="254">
        <f>G51*(1+L51/100)</f>
        <v>0</v>
      </c>
      <c r="N51" s="252">
        <v>0.34499999999999997</v>
      </c>
      <c r="O51" s="252">
        <f>ROUND(E51*N51,2)</f>
        <v>96.6</v>
      </c>
      <c r="P51" s="252">
        <v>0</v>
      </c>
      <c r="Q51" s="252">
        <f>ROUND(E51*P51,2)</f>
        <v>0</v>
      </c>
      <c r="R51" s="254" t="s">
        <v>228</v>
      </c>
      <c r="S51" s="254" t="s">
        <v>166</v>
      </c>
      <c r="T51" s="255" t="s">
        <v>211</v>
      </c>
      <c r="U51" s="220">
        <v>2.5999999999999999E-2</v>
      </c>
      <c r="V51" s="220">
        <f>ROUND(E51*U51,2)</f>
        <v>7.28</v>
      </c>
      <c r="W51" s="220"/>
      <c r="X51" s="220" t="s">
        <v>212</v>
      </c>
      <c r="Y51" s="220" t="s">
        <v>169</v>
      </c>
      <c r="Z51" s="210"/>
      <c r="AA51" s="210"/>
      <c r="AB51" s="210"/>
      <c r="AC51" s="210"/>
      <c r="AD51" s="210"/>
      <c r="AE51" s="210"/>
      <c r="AF51" s="210"/>
      <c r="AG51" s="210" t="s">
        <v>213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0.399999999999999" outlineLevel="1" x14ac:dyDescent="0.25">
      <c r="A52" s="229">
        <v>20</v>
      </c>
      <c r="B52" s="230" t="s">
        <v>291</v>
      </c>
      <c r="C52" s="240" t="s">
        <v>292</v>
      </c>
      <c r="D52" s="231" t="s">
        <v>227</v>
      </c>
      <c r="E52" s="232">
        <v>307.60000000000002</v>
      </c>
      <c r="F52" s="233"/>
      <c r="G52" s="234">
        <f>ROUND(E52*F52,2)</f>
        <v>0</v>
      </c>
      <c r="H52" s="233"/>
      <c r="I52" s="234">
        <f>ROUND(E52*H52,2)</f>
        <v>0</v>
      </c>
      <c r="J52" s="233"/>
      <c r="K52" s="234">
        <f>ROUND(E52*J52,2)</f>
        <v>0</v>
      </c>
      <c r="L52" s="234">
        <v>21</v>
      </c>
      <c r="M52" s="234">
        <f>G52*(1+L52/100)</f>
        <v>0</v>
      </c>
      <c r="N52" s="232">
        <v>0.46</v>
      </c>
      <c r="O52" s="232">
        <f>ROUND(E52*N52,2)</f>
        <v>141.5</v>
      </c>
      <c r="P52" s="232">
        <v>0</v>
      </c>
      <c r="Q52" s="232">
        <f>ROUND(E52*P52,2)</f>
        <v>0</v>
      </c>
      <c r="R52" s="234" t="s">
        <v>228</v>
      </c>
      <c r="S52" s="234" t="s">
        <v>166</v>
      </c>
      <c r="T52" s="235" t="s">
        <v>211</v>
      </c>
      <c r="U52" s="220">
        <v>2.9000000000000001E-2</v>
      </c>
      <c r="V52" s="220">
        <f>ROUND(E52*U52,2)</f>
        <v>8.92</v>
      </c>
      <c r="W52" s="220"/>
      <c r="X52" s="220" t="s">
        <v>212</v>
      </c>
      <c r="Y52" s="220" t="s">
        <v>169</v>
      </c>
      <c r="Z52" s="210"/>
      <c r="AA52" s="210"/>
      <c r="AB52" s="210"/>
      <c r="AC52" s="210"/>
      <c r="AD52" s="210"/>
      <c r="AE52" s="210"/>
      <c r="AF52" s="210"/>
      <c r="AG52" s="210" t="s">
        <v>213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5">
      <c r="A53" s="217"/>
      <c r="B53" s="218"/>
      <c r="C53" s="257" t="s">
        <v>358</v>
      </c>
      <c r="D53" s="246"/>
      <c r="E53" s="247">
        <v>307.60000000000002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217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0.399999999999999" outlineLevel="1" x14ac:dyDescent="0.25">
      <c r="A54" s="229">
        <v>21</v>
      </c>
      <c r="B54" s="230" t="s">
        <v>294</v>
      </c>
      <c r="C54" s="240" t="s">
        <v>536</v>
      </c>
      <c r="D54" s="231" t="s">
        <v>227</v>
      </c>
      <c r="E54" s="232">
        <v>280</v>
      </c>
      <c r="F54" s="233"/>
      <c r="G54" s="234">
        <f>ROUND(E54*F54,2)</f>
        <v>0</v>
      </c>
      <c r="H54" s="233"/>
      <c r="I54" s="234">
        <f>ROUND(E54*H54,2)</f>
        <v>0</v>
      </c>
      <c r="J54" s="233"/>
      <c r="K54" s="234">
        <f>ROUND(E54*J54,2)</f>
        <v>0</v>
      </c>
      <c r="L54" s="234">
        <v>21</v>
      </c>
      <c r="M54" s="234">
        <f>G54*(1+L54/100)</f>
        <v>0</v>
      </c>
      <c r="N54" s="232">
        <v>0.15826000000000001</v>
      </c>
      <c r="O54" s="232">
        <f>ROUND(E54*N54,2)</f>
        <v>44.31</v>
      </c>
      <c r="P54" s="232">
        <v>0</v>
      </c>
      <c r="Q54" s="232">
        <f>ROUND(E54*P54,2)</f>
        <v>0</v>
      </c>
      <c r="R54" s="234" t="s">
        <v>228</v>
      </c>
      <c r="S54" s="234" t="s">
        <v>166</v>
      </c>
      <c r="T54" s="235" t="s">
        <v>211</v>
      </c>
      <c r="U54" s="220">
        <v>0.02</v>
      </c>
      <c r="V54" s="220">
        <f>ROUND(E54*U54,2)</f>
        <v>5.6</v>
      </c>
      <c r="W54" s="220"/>
      <c r="X54" s="220" t="s">
        <v>212</v>
      </c>
      <c r="Y54" s="220" t="s">
        <v>169</v>
      </c>
      <c r="Z54" s="210"/>
      <c r="AA54" s="210"/>
      <c r="AB54" s="210"/>
      <c r="AC54" s="210"/>
      <c r="AD54" s="210"/>
      <c r="AE54" s="210"/>
      <c r="AF54" s="210"/>
      <c r="AG54" s="210" t="s">
        <v>213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5">
      <c r="A55" s="217"/>
      <c r="B55" s="218"/>
      <c r="C55" s="256" t="s">
        <v>295</v>
      </c>
      <c r="D55" s="248"/>
      <c r="E55" s="248"/>
      <c r="F55" s="248"/>
      <c r="G55" s="248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215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9">
        <v>22</v>
      </c>
      <c r="B56" s="250" t="s">
        <v>296</v>
      </c>
      <c r="C56" s="258" t="s">
        <v>540</v>
      </c>
      <c r="D56" s="251" t="s">
        <v>227</v>
      </c>
      <c r="E56" s="252">
        <v>280</v>
      </c>
      <c r="F56" s="253"/>
      <c r="G56" s="254">
        <f>ROUND(E56*F56,2)</f>
        <v>0</v>
      </c>
      <c r="H56" s="253"/>
      <c r="I56" s="254">
        <f>ROUND(E56*H56,2)</f>
        <v>0</v>
      </c>
      <c r="J56" s="253"/>
      <c r="K56" s="254">
        <f>ROUND(E56*J56,2)</f>
        <v>0</v>
      </c>
      <c r="L56" s="254">
        <v>21</v>
      </c>
      <c r="M56" s="254">
        <f>G56*(1+L56/100)</f>
        <v>0</v>
      </c>
      <c r="N56" s="252">
        <v>3.4000000000000002E-4</v>
      </c>
      <c r="O56" s="252">
        <f>ROUND(E56*N56,2)</f>
        <v>0.1</v>
      </c>
      <c r="P56" s="252">
        <v>0</v>
      </c>
      <c r="Q56" s="252">
        <f>ROUND(E56*P56,2)</f>
        <v>0</v>
      </c>
      <c r="R56" s="254" t="s">
        <v>228</v>
      </c>
      <c r="S56" s="254" t="s">
        <v>166</v>
      </c>
      <c r="T56" s="255" t="s">
        <v>211</v>
      </c>
      <c r="U56" s="220">
        <v>0.01</v>
      </c>
      <c r="V56" s="220">
        <f>ROUND(E56*U56,2)</f>
        <v>2.8</v>
      </c>
      <c r="W56" s="220"/>
      <c r="X56" s="220" t="s">
        <v>212</v>
      </c>
      <c r="Y56" s="220" t="s">
        <v>169</v>
      </c>
      <c r="Z56" s="210"/>
      <c r="AA56" s="210"/>
      <c r="AB56" s="210"/>
      <c r="AC56" s="210"/>
      <c r="AD56" s="210"/>
      <c r="AE56" s="210"/>
      <c r="AF56" s="210"/>
      <c r="AG56" s="210" t="s">
        <v>213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5">
      <c r="A57" s="222" t="s">
        <v>161</v>
      </c>
      <c r="B57" s="223" t="s">
        <v>113</v>
      </c>
      <c r="C57" s="239" t="s">
        <v>114</v>
      </c>
      <c r="D57" s="224"/>
      <c r="E57" s="225"/>
      <c r="F57" s="226"/>
      <c r="G57" s="226">
        <f>SUMIF(AG58:AG59,"&lt;&gt;NOR",G58:G59)</f>
        <v>0</v>
      </c>
      <c r="H57" s="226"/>
      <c r="I57" s="226">
        <f>SUM(I58:I59)</f>
        <v>0</v>
      </c>
      <c r="J57" s="226"/>
      <c r="K57" s="226">
        <f>SUM(K58:K59)</f>
        <v>0</v>
      </c>
      <c r="L57" s="226"/>
      <c r="M57" s="226">
        <f>SUM(M58:M59)</f>
        <v>0</v>
      </c>
      <c r="N57" s="225"/>
      <c r="O57" s="225">
        <f>SUM(O58:O59)</f>
        <v>29.21</v>
      </c>
      <c r="P57" s="225"/>
      <c r="Q57" s="225">
        <f>SUM(Q58:Q59)</f>
        <v>0</v>
      </c>
      <c r="R57" s="226"/>
      <c r="S57" s="226"/>
      <c r="T57" s="227"/>
      <c r="U57" s="221"/>
      <c r="V57" s="221">
        <f>SUM(V58:V59)</f>
        <v>4.76</v>
      </c>
      <c r="W57" s="221"/>
      <c r="X57" s="221"/>
      <c r="Y57" s="221"/>
      <c r="AG57" t="s">
        <v>162</v>
      </c>
    </row>
    <row r="58" spans="1:60" outlineLevel="1" x14ac:dyDescent="0.25">
      <c r="A58" s="249">
        <v>23</v>
      </c>
      <c r="B58" s="250" t="s">
        <v>297</v>
      </c>
      <c r="C58" s="258" t="s">
        <v>537</v>
      </c>
      <c r="D58" s="251" t="s">
        <v>227</v>
      </c>
      <c r="E58" s="252">
        <v>280</v>
      </c>
      <c r="F58" s="253"/>
      <c r="G58" s="254">
        <f>ROUND(E58*F58,2)</f>
        <v>0</v>
      </c>
      <c r="H58" s="253"/>
      <c r="I58" s="254">
        <f>ROUND(E58*H58,2)</f>
        <v>0</v>
      </c>
      <c r="J58" s="253"/>
      <c r="K58" s="254">
        <f>ROUND(E58*J58,2)</f>
        <v>0</v>
      </c>
      <c r="L58" s="254">
        <v>21</v>
      </c>
      <c r="M58" s="254">
        <f>G58*(1+L58/100)</f>
        <v>0</v>
      </c>
      <c r="N58" s="252">
        <v>6.0999999999999997E-4</v>
      </c>
      <c r="O58" s="252">
        <f>ROUND(E58*N58,2)</f>
        <v>0.17</v>
      </c>
      <c r="P58" s="252">
        <v>0</v>
      </c>
      <c r="Q58" s="252">
        <f>ROUND(E58*P58,2)</f>
        <v>0</v>
      </c>
      <c r="R58" s="254" t="s">
        <v>228</v>
      </c>
      <c r="S58" s="254" t="s">
        <v>276</v>
      </c>
      <c r="T58" s="255" t="s">
        <v>276</v>
      </c>
      <c r="U58" s="220">
        <v>2E-3</v>
      </c>
      <c r="V58" s="220">
        <f>ROUND(E58*U58,2)</f>
        <v>0.56000000000000005</v>
      </c>
      <c r="W58" s="220"/>
      <c r="X58" s="220" t="s">
        <v>212</v>
      </c>
      <c r="Y58" s="220" t="s">
        <v>169</v>
      </c>
      <c r="Z58" s="210"/>
      <c r="AA58" s="210"/>
      <c r="AB58" s="210"/>
      <c r="AC58" s="210"/>
      <c r="AD58" s="210"/>
      <c r="AE58" s="210"/>
      <c r="AF58" s="210"/>
      <c r="AG58" s="210" t="s">
        <v>213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0.399999999999999" outlineLevel="1" x14ac:dyDescent="0.25">
      <c r="A59" s="249">
        <v>24</v>
      </c>
      <c r="B59" s="250" t="s">
        <v>298</v>
      </c>
      <c r="C59" s="258" t="s">
        <v>299</v>
      </c>
      <c r="D59" s="251" t="s">
        <v>227</v>
      </c>
      <c r="E59" s="252">
        <v>280</v>
      </c>
      <c r="F59" s="253"/>
      <c r="G59" s="254">
        <f>ROUND(E59*F59,2)</f>
        <v>0</v>
      </c>
      <c r="H59" s="253"/>
      <c r="I59" s="254">
        <f>ROUND(E59*H59,2)</f>
        <v>0</v>
      </c>
      <c r="J59" s="253"/>
      <c r="K59" s="254">
        <f>ROUND(E59*J59,2)</f>
        <v>0</v>
      </c>
      <c r="L59" s="254">
        <v>21</v>
      </c>
      <c r="M59" s="254">
        <f>G59*(1+L59/100)</f>
        <v>0</v>
      </c>
      <c r="N59" s="252">
        <v>0.10373</v>
      </c>
      <c r="O59" s="252">
        <f>ROUND(E59*N59,2)</f>
        <v>29.04</v>
      </c>
      <c r="P59" s="252">
        <v>0</v>
      </c>
      <c r="Q59" s="252">
        <f>ROUND(E59*P59,2)</f>
        <v>0</v>
      </c>
      <c r="R59" s="254" t="s">
        <v>228</v>
      </c>
      <c r="S59" s="254" t="s">
        <v>166</v>
      </c>
      <c r="T59" s="255" t="s">
        <v>211</v>
      </c>
      <c r="U59" s="220">
        <v>1.4999999999999999E-2</v>
      </c>
      <c r="V59" s="220">
        <f>ROUND(E59*U59,2)</f>
        <v>4.2</v>
      </c>
      <c r="W59" s="220"/>
      <c r="X59" s="220" t="s">
        <v>212</v>
      </c>
      <c r="Y59" s="220" t="s">
        <v>169</v>
      </c>
      <c r="Z59" s="210"/>
      <c r="AA59" s="210"/>
      <c r="AB59" s="210"/>
      <c r="AC59" s="210"/>
      <c r="AD59" s="210"/>
      <c r="AE59" s="210"/>
      <c r="AF59" s="210"/>
      <c r="AG59" s="210" t="s">
        <v>213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x14ac:dyDescent="0.25">
      <c r="A60" s="222" t="s">
        <v>161</v>
      </c>
      <c r="B60" s="223" t="s">
        <v>117</v>
      </c>
      <c r="C60" s="239" t="s">
        <v>118</v>
      </c>
      <c r="D60" s="224"/>
      <c r="E60" s="225"/>
      <c r="F60" s="226"/>
      <c r="G60" s="226">
        <f>SUMIF(AG61:AG62,"&lt;&gt;NOR",G61:G62)</f>
        <v>0</v>
      </c>
      <c r="H60" s="226"/>
      <c r="I60" s="226">
        <f>SUM(I61:I62)</f>
        <v>0</v>
      </c>
      <c r="J60" s="226"/>
      <c r="K60" s="226">
        <f>SUM(K61:K62)</f>
        <v>0</v>
      </c>
      <c r="L60" s="226"/>
      <c r="M60" s="226">
        <f>SUM(M61:M62)</f>
        <v>0</v>
      </c>
      <c r="N60" s="225"/>
      <c r="O60" s="225">
        <f>SUM(O61:O62)</f>
        <v>2.15</v>
      </c>
      <c r="P60" s="225"/>
      <c r="Q60" s="225">
        <f>SUM(Q61:Q62)</f>
        <v>0</v>
      </c>
      <c r="R60" s="226"/>
      <c r="S60" s="226"/>
      <c r="T60" s="227"/>
      <c r="U60" s="221"/>
      <c r="V60" s="221">
        <f>SUM(V61:V62)</f>
        <v>19.09</v>
      </c>
      <c r="W60" s="221"/>
      <c r="X60" s="221"/>
      <c r="Y60" s="221"/>
      <c r="AG60" t="s">
        <v>162</v>
      </c>
    </row>
    <row r="61" spans="1:60" outlineLevel="1" x14ac:dyDescent="0.25">
      <c r="A61" s="229">
        <v>25</v>
      </c>
      <c r="B61" s="230" t="s">
        <v>300</v>
      </c>
      <c r="C61" s="240" t="s">
        <v>301</v>
      </c>
      <c r="D61" s="231" t="s">
        <v>286</v>
      </c>
      <c r="E61" s="232">
        <v>5</v>
      </c>
      <c r="F61" s="233"/>
      <c r="G61" s="234">
        <f>ROUND(E61*F61,2)</f>
        <v>0</v>
      </c>
      <c r="H61" s="233"/>
      <c r="I61" s="234">
        <f>ROUND(E61*H61,2)</f>
        <v>0</v>
      </c>
      <c r="J61" s="233"/>
      <c r="K61" s="234">
        <f>ROUND(E61*J61,2)</f>
        <v>0</v>
      </c>
      <c r="L61" s="234">
        <v>21</v>
      </c>
      <c r="M61" s="234">
        <f>G61*(1+L61/100)</f>
        <v>0</v>
      </c>
      <c r="N61" s="232">
        <v>0.43093999999999999</v>
      </c>
      <c r="O61" s="232">
        <f>ROUND(E61*N61,2)</f>
        <v>2.15</v>
      </c>
      <c r="P61" s="232">
        <v>0</v>
      </c>
      <c r="Q61" s="232">
        <f>ROUND(E61*P61,2)</f>
        <v>0</v>
      </c>
      <c r="R61" s="234" t="s">
        <v>228</v>
      </c>
      <c r="S61" s="234" t="s">
        <v>166</v>
      </c>
      <c r="T61" s="235" t="s">
        <v>211</v>
      </c>
      <c r="U61" s="220">
        <v>3.8170000000000002</v>
      </c>
      <c r="V61" s="220">
        <f>ROUND(E61*U61,2)</f>
        <v>19.09</v>
      </c>
      <c r="W61" s="220"/>
      <c r="X61" s="220" t="s">
        <v>212</v>
      </c>
      <c r="Y61" s="220" t="s">
        <v>169</v>
      </c>
      <c r="Z61" s="210"/>
      <c r="AA61" s="210"/>
      <c r="AB61" s="210"/>
      <c r="AC61" s="210"/>
      <c r="AD61" s="210"/>
      <c r="AE61" s="210"/>
      <c r="AF61" s="210"/>
      <c r="AG61" s="210" t="s">
        <v>213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31.2" outlineLevel="2" x14ac:dyDescent="0.25">
      <c r="A62" s="217"/>
      <c r="B62" s="218"/>
      <c r="C62" s="256" t="s">
        <v>302</v>
      </c>
      <c r="D62" s="248"/>
      <c r="E62" s="248"/>
      <c r="F62" s="248"/>
      <c r="G62" s="248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215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37" t="str">
        <f>C62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62" s="210"/>
      <c r="BC62" s="210"/>
      <c r="BD62" s="210"/>
      <c r="BE62" s="210"/>
      <c r="BF62" s="210"/>
      <c r="BG62" s="210"/>
      <c r="BH62" s="210"/>
    </row>
    <row r="63" spans="1:60" x14ac:dyDescent="0.25">
      <c r="A63" s="222" t="s">
        <v>161</v>
      </c>
      <c r="B63" s="223" t="s">
        <v>123</v>
      </c>
      <c r="C63" s="239" t="s">
        <v>124</v>
      </c>
      <c r="D63" s="224"/>
      <c r="E63" s="225"/>
      <c r="F63" s="226"/>
      <c r="G63" s="226">
        <f>SUMIF(AG64:AG80,"&lt;&gt;NOR",G64:G80)</f>
        <v>0</v>
      </c>
      <c r="H63" s="226"/>
      <c r="I63" s="226">
        <f>SUM(I64:I80)</f>
        <v>0</v>
      </c>
      <c r="J63" s="226"/>
      <c r="K63" s="226">
        <f>SUM(K64:K80)</f>
        <v>0</v>
      </c>
      <c r="L63" s="226"/>
      <c r="M63" s="226">
        <f>SUM(M64:M80)</f>
        <v>0</v>
      </c>
      <c r="N63" s="225"/>
      <c r="O63" s="225">
        <f>SUM(O64:O80)</f>
        <v>19.41</v>
      </c>
      <c r="P63" s="225"/>
      <c r="Q63" s="225">
        <f>SUM(Q64:Q80)</f>
        <v>0</v>
      </c>
      <c r="R63" s="226"/>
      <c r="S63" s="226"/>
      <c r="T63" s="227"/>
      <c r="U63" s="221"/>
      <c r="V63" s="221">
        <f>SUM(V64:V80)</f>
        <v>24.039999999999996</v>
      </c>
      <c r="W63" s="221"/>
      <c r="X63" s="221"/>
      <c r="Y63" s="221"/>
      <c r="AG63" t="s">
        <v>162</v>
      </c>
    </row>
    <row r="64" spans="1:60" outlineLevel="1" x14ac:dyDescent="0.25">
      <c r="A64" s="229">
        <v>26</v>
      </c>
      <c r="B64" s="230" t="s">
        <v>303</v>
      </c>
      <c r="C64" s="240" t="s">
        <v>304</v>
      </c>
      <c r="D64" s="231" t="s">
        <v>235</v>
      </c>
      <c r="E64" s="232">
        <v>15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2.2399999999999998E-3</v>
      </c>
      <c r="O64" s="232">
        <f>ROUND(E64*N64,2)</f>
        <v>0.03</v>
      </c>
      <c r="P64" s="232">
        <v>0</v>
      </c>
      <c r="Q64" s="232">
        <f>ROUND(E64*P64,2)</f>
        <v>0</v>
      </c>
      <c r="R64" s="234" t="s">
        <v>228</v>
      </c>
      <c r="S64" s="234" t="s">
        <v>166</v>
      </c>
      <c r="T64" s="235" t="s">
        <v>211</v>
      </c>
      <c r="U64" s="220">
        <v>0.13</v>
      </c>
      <c r="V64" s="220">
        <f>ROUND(E64*U64,2)</f>
        <v>1.95</v>
      </c>
      <c r="W64" s="220"/>
      <c r="X64" s="220" t="s">
        <v>212</v>
      </c>
      <c r="Y64" s="220" t="s">
        <v>169</v>
      </c>
      <c r="Z64" s="210"/>
      <c r="AA64" s="210"/>
      <c r="AB64" s="210"/>
      <c r="AC64" s="210"/>
      <c r="AD64" s="210"/>
      <c r="AE64" s="210"/>
      <c r="AF64" s="210"/>
      <c r="AG64" s="210" t="s">
        <v>213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5">
      <c r="A65" s="217"/>
      <c r="B65" s="218"/>
      <c r="C65" s="256" t="s">
        <v>305</v>
      </c>
      <c r="D65" s="248"/>
      <c r="E65" s="248"/>
      <c r="F65" s="248"/>
      <c r="G65" s="248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215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5">
      <c r="A66" s="217"/>
      <c r="B66" s="218"/>
      <c r="C66" s="242" t="s">
        <v>306</v>
      </c>
      <c r="D66" s="238"/>
      <c r="E66" s="238"/>
      <c r="F66" s="238"/>
      <c r="G66" s="238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171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37" t="str">
        <f>C66</f>
        <v>Včetně odstranění zvětralé asfaltové zálivky, vyčištění spár, zalití spár asfaltovou zálivkou, nátěru asfaltovým lakem a posyp drtí.</v>
      </c>
      <c r="BB66" s="210"/>
      <c r="BC66" s="210"/>
      <c r="BD66" s="210"/>
      <c r="BE66" s="210"/>
      <c r="BF66" s="210"/>
      <c r="BG66" s="210"/>
      <c r="BH66" s="210"/>
    </row>
    <row r="67" spans="1:60" ht="20.399999999999999" outlineLevel="1" x14ac:dyDescent="0.25">
      <c r="A67" s="229">
        <v>27</v>
      </c>
      <c r="B67" s="230" t="s">
        <v>307</v>
      </c>
      <c r="C67" s="240" t="s">
        <v>308</v>
      </c>
      <c r="D67" s="231" t="s">
        <v>235</v>
      </c>
      <c r="E67" s="232">
        <v>73</v>
      </c>
      <c r="F67" s="233"/>
      <c r="G67" s="234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21</v>
      </c>
      <c r="M67" s="234">
        <f>G67*(1+L67/100)</f>
        <v>0</v>
      </c>
      <c r="N67" s="232">
        <v>0.188</v>
      </c>
      <c r="O67" s="232">
        <f>ROUND(E67*N67,2)</f>
        <v>13.72</v>
      </c>
      <c r="P67" s="232">
        <v>0</v>
      </c>
      <c r="Q67" s="232">
        <f>ROUND(E67*P67,2)</f>
        <v>0</v>
      </c>
      <c r="R67" s="234" t="s">
        <v>228</v>
      </c>
      <c r="S67" s="234" t="s">
        <v>166</v>
      </c>
      <c r="T67" s="235" t="s">
        <v>211</v>
      </c>
      <c r="U67" s="220">
        <v>0.27200000000000002</v>
      </c>
      <c r="V67" s="220">
        <f>ROUND(E67*U67,2)</f>
        <v>19.86</v>
      </c>
      <c r="W67" s="220"/>
      <c r="X67" s="220" t="s">
        <v>212</v>
      </c>
      <c r="Y67" s="220" t="s">
        <v>169</v>
      </c>
      <c r="Z67" s="210"/>
      <c r="AA67" s="210"/>
      <c r="AB67" s="210"/>
      <c r="AC67" s="210"/>
      <c r="AD67" s="210"/>
      <c r="AE67" s="210"/>
      <c r="AF67" s="210"/>
      <c r="AG67" s="210" t="s">
        <v>213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5">
      <c r="A68" s="217"/>
      <c r="B68" s="218"/>
      <c r="C68" s="256" t="s">
        <v>309</v>
      </c>
      <c r="D68" s="248"/>
      <c r="E68" s="248"/>
      <c r="F68" s="248"/>
      <c r="G68" s="248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215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9">
        <v>28</v>
      </c>
      <c r="B69" s="230" t="s">
        <v>310</v>
      </c>
      <c r="C69" s="240" t="s">
        <v>311</v>
      </c>
      <c r="D69" s="231" t="s">
        <v>235</v>
      </c>
      <c r="E69" s="232">
        <v>15</v>
      </c>
      <c r="F69" s="233"/>
      <c r="G69" s="234">
        <f>ROUND(E69*F69,2)</f>
        <v>0</v>
      </c>
      <c r="H69" s="233"/>
      <c r="I69" s="234">
        <f>ROUND(E69*H69,2)</f>
        <v>0</v>
      </c>
      <c r="J69" s="233"/>
      <c r="K69" s="234">
        <f>ROUND(E69*J69,2)</f>
        <v>0</v>
      </c>
      <c r="L69" s="234">
        <v>21</v>
      </c>
      <c r="M69" s="234">
        <f>G69*(1+L69/100)</f>
        <v>0</v>
      </c>
      <c r="N69" s="232">
        <v>0</v>
      </c>
      <c r="O69" s="232">
        <f>ROUND(E69*N69,2)</f>
        <v>0</v>
      </c>
      <c r="P69" s="232">
        <v>0</v>
      </c>
      <c r="Q69" s="232">
        <f>ROUND(E69*P69,2)</f>
        <v>0</v>
      </c>
      <c r="R69" s="234" t="s">
        <v>228</v>
      </c>
      <c r="S69" s="234" t="s">
        <v>166</v>
      </c>
      <c r="T69" s="235" t="s">
        <v>211</v>
      </c>
      <c r="U69" s="220">
        <v>9.2999999999999999E-2</v>
      </c>
      <c r="V69" s="220">
        <f>ROUND(E69*U69,2)</f>
        <v>1.4</v>
      </c>
      <c r="W69" s="220"/>
      <c r="X69" s="220" t="s">
        <v>212</v>
      </c>
      <c r="Y69" s="220" t="s">
        <v>169</v>
      </c>
      <c r="Z69" s="210"/>
      <c r="AA69" s="210"/>
      <c r="AB69" s="210"/>
      <c r="AC69" s="210"/>
      <c r="AD69" s="210"/>
      <c r="AE69" s="210"/>
      <c r="AF69" s="210"/>
      <c r="AG69" s="210" t="s">
        <v>213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5">
      <c r="A70" s="217"/>
      <c r="B70" s="218"/>
      <c r="C70" s="256" t="s">
        <v>312</v>
      </c>
      <c r="D70" s="248"/>
      <c r="E70" s="248"/>
      <c r="F70" s="248"/>
      <c r="G70" s="248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215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9">
        <v>29</v>
      </c>
      <c r="B71" s="230" t="s">
        <v>313</v>
      </c>
      <c r="C71" s="240" t="s">
        <v>314</v>
      </c>
      <c r="D71" s="231" t="s">
        <v>235</v>
      </c>
      <c r="E71" s="232">
        <v>15</v>
      </c>
      <c r="F71" s="233"/>
      <c r="G71" s="234">
        <f>ROUND(E71*F71,2)</f>
        <v>0</v>
      </c>
      <c r="H71" s="233"/>
      <c r="I71" s="234">
        <f>ROUND(E71*H71,2)</f>
        <v>0</v>
      </c>
      <c r="J71" s="233"/>
      <c r="K71" s="234">
        <f>ROUND(E71*J71,2)</f>
        <v>0</v>
      </c>
      <c r="L71" s="234">
        <v>21</v>
      </c>
      <c r="M71" s="234">
        <f>G71*(1+L71/100)</f>
        <v>0</v>
      </c>
      <c r="N71" s="232">
        <v>0</v>
      </c>
      <c r="O71" s="232">
        <f>ROUND(E71*N71,2)</f>
        <v>0</v>
      </c>
      <c r="P71" s="232">
        <v>0</v>
      </c>
      <c r="Q71" s="232">
        <f>ROUND(E71*P71,2)</f>
        <v>0</v>
      </c>
      <c r="R71" s="234" t="s">
        <v>228</v>
      </c>
      <c r="S71" s="234" t="s">
        <v>166</v>
      </c>
      <c r="T71" s="235" t="s">
        <v>211</v>
      </c>
      <c r="U71" s="220">
        <v>5.5E-2</v>
      </c>
      <c r="V71" s="220">
        <f>ROUND(E71*U71,2)</f>
        <v>0.83</v>
      </c>
      <c r="W71" s="220"/>
      <c r="X71" s="220" t="s">
        <v>212</v>
      </c>
      <c r="Y71" s="220" t="s">
        <v>169</v>
      </c>
      <c r="Z71" s="210"/>
      <c r="AA71" s="210"/>
      <c r="AB71" s="210"/>
      <c r="AC71" s="210"/>
      <c r="AD71" s="210"/>
      <c r="AE71" s="210"/>
      <c r="AF71" s="210"/>
      <c r="AG71" s="210" t="s">
        <v>213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5">
      <c r="A72" s="217"/>
      <c r="B72" s="218"/>
      <c r="C72" s="256" t="s">
        <v>315</v>
      </c>
      <c r="D72" s="248"/>
      <c r="E72" s="248"/>
      <c r="F72" s="248"/>
      <c r="G72" s="248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215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29">
        <v>30</v>
      </c>
      <c r="B73" s="230" t="s">
        <v>316</v>
      </c>
      <c r="C73" s="240" t="s">
        <v>317</v>
      </c>
      <c r="D73" s="231" t="s">
        <v>286</v>
      </c>
      <c r="E73" s="232">
        <v>59.59</v>
      </c>
      <c r="F73" s="233"/>
      <c r="G73" s="234">
        <f>ROUND(E73*F73,2)</f>
        <v>0</v>
      </c>
      <c r="H73" s="233"/>
      <c r="I73" s="234">
        <f>ROUND(E73*H73,2)</f>
        <v>0</v>
      </c>
      <c r="J73" s="233"/>
      <c r="K73" s="234">
        <f>ROUND(E73*J73,2)</f>
        <v>0</v>
      </c>
      <c r="L73" s="234">
        <v>21</v>
      </c>
      <c r="M73" s="234">
        <f>G73*(1+L73/100)</f>
        <v>0</v>
      </c>
      <c r="N73" s="232">
        <v>8.2100000000000006E-2</v>
      </c>
      <c r="O73" s="232">
        <f>ROUND(E73*N73,2)</f>
        <v>4.8899999999999997</v>
      </c>
      <c r="P73" s="232">
        <v>0</v>
      </c>
      <c r="Q73" s="232">
        <f>ROUND(E73*P73,2)</f>
        <v>0</v>
      </c>
      <c r="R73" s="234" t="s">
        <v>263</v>
      </c>
      <c r="S73" s="234" t="s">
        <v>166</v>
      </c>
      <c r="T73" s="235" t="s">
        <v>211</v>
      </c>
      <c r="U73" s="220">
        <v>0</v>
      </c>
      <c r="V73" s="220">
        <f>ROUND(E73*U73,2)</f>
        <v>0</v>
      </c>
      <c r="W73" s="220"/>
      <c r="X73" s="220" t="s">
        <v>264</v>
      </c>
      <c r="Y73" s="220" t="s">
        <v>169</v>
      </c>
      <c r="Z73" s="210"/>
      <c r="AA73" s="210"/>
      <c r="AB73" s="210"/>
      <c r="AC73" s="210"/>
      <c r="AD73" s="210"/>
      <c r="AE73" s="210"/>
      <c r="AF73" s="210"/>
      <c r="AG73" s="210" t="s">
        <v>265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5">
      <c r="A74" s="217"/>
      <c r="B74" s="218"/>
      <c r="C74" s="257" t="s">
        <v>359</v>
      </c>
      <c r="D74" s="246"/>
      <c r="E74" s="247">
        <v>59.59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217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0.399999999999999" outlineLevel="1" x14ac:dyDescent="0.25">
      <c r="A75" s="229">
        <v>31</v>
      </c>
      <c r="B75" s="230" t="s">
        <v>319</v>
      </c>
      <c r="C75" s="240" t="s">
        <v>320</v>
      </c>
      <c r="D75" s="231" t="s">
        <v>286</v>
      </c>
      <c r="E75" s="232">
        <v>10.1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4.8300000000000003E-2</v>
      </c>
      <c r="O75" s="232">
        <f>ROUND(E75*N75,2)</f>
        <v>0.49</v>
      </c>
      <c r="P75" s="232">
        <v>0</v>
      </c>
      <c r="Q75" s="232">
        <f>ROUND(E75*P75,2)</f>
        <v>0</v>
      </c>
      <c r="R75" s="234" t="s">
        <v>263</v>
      </c>
      <c r="S75" s="234" t="s">
        <v>166</v>
      </c>
      <c r="T75" s="235" t="s">
        <v>211</v>
      </c>
      <c r="U75" s="220">
        <v>0</v>
      </c>
      <c r="V75" s="220">
        <f>ROUND(E75*U75,2)</f>
        <v>0</v>
      </c>
      <c r="W75" s="220"/>
      <c r="X75" s="220" t="s">
        <v>264</v>
      </c>
      <c r="Y75" s="220" t="s">
        <v>169</v>
      </c>
      <c r="Z75" s="210"/>
      <c r="AA75" s="210"/>
      <c r="AB75" s="210"/>
      <c r="AC75" s="210"/>
      <c r="AD75" s="210"/>
      <c r="AE75" s="210"/>
      <c r="AF75" s="210"/>
      <c r="AG75" s="210" t="s">
        <v>265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5">
      <c r="A76" s="217"/>
      <c r="B76" s="218"/>
      <c r="C76" s="257" t="s">
        <v>360</v>
      </c>
      <c r="D76" s="246"/>
      <c r="E76" s="247">
        <v>10.1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217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0.399999999999999" outlineLevel="1" x14ac:dyDescent="0.25">
      <c r="A77" s="229">
        <v>32</v>
      </c>
      <c r="B77" s="230" t="s">
        <v>322</v>
      </c>
      <c r="C77" s="240" t="s">
        <v>323</v>
      </c>
      <c r="D77" s="231" t="s">
        <v>286</v>
      </c>
      <c r="E77" s="232">
        <v>2.02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6.7000000000000004E-2</v>
      </c>
      <c r="O77" s="232">
        <f>ROUND(E77*N77,2)</f>
        <v>0.14000000000000001</v>
      </c>
      <c r="P77" s="232">
        <v>0</v>
      </c>
      <c r="Q77" s="232">
        <f>ROUND(E77*P77,2)</f>
        <v>0</v>
      </c>
      <c r="R77" s="234" t="s">
        <v>263</v>
      </c>
      <c r="S77" s="234" t="s">
        <v>166</v>
      </c>
      <c r="T77" s="235" t="s">
        <v>211</v>
      </c>
      <c r="U77" s="220">
        <v>0</v>
      </c>
      <c r="V77" s="220">
        <f>ROUND(E77*U77,2)</f>
        <v>0</v>
      </c>
      <c r="W77" s="220"/>
      <c r="X77" s="220" t="s">
        <v>264</v>
      </c>
      <c r="Y77" s="220" t="s">
        <v>169</v>
      </c>
      <c r="Z77" s="210"/>
      <c r="AA77" s="210"/>
      <c r="AB77" s="210"/>
      <c r="AC77" s="210"/>
      <c r="AD77" s="210"/>
      <c r="AE77" s="210"/>
      <c r="AF77" s="210"/>
      <c r="AG77" s="210" t="s">
        <v>265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5">
      <c r="A78" s="217"/>
      <c r="B78" s="218"/>
      <c r="C78" s="257" t="s">
        <v>361</v>
      </c>
      <c r="D78" s="246"/>
      <c r="E78" s="247">
        <v>2.02</v>
      </c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217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0.399999999999999" outlineLevel="1" x14ac:dyDescent="0.25">
      <c r="A79" s="229">
        <v>33</v>
      </c>
      <c r="B79" s="230" t="s">
        <v>325</v>
      </c>
      <c r="C79" s="240" t="s">
        <v>326</v>
      </c>
      <c r="D79" s="231" t="s">
        <v>286</v>
      </c>
      <c r="E79" s="232">
        <v>2.02</v>
      </c>
      <c r="F79" s="233"/>
      <c r="G79" s="234">
        <f>ROUND(E79*F79,2)</f>
        <v>0</v>
      </c>
      <c r="H79" s="233"/>
      <c r="I79" s="234">
        <f>ROUND(E79*H79,2)</f>
        <v>0</v>
      </c>
      <c r="J79" s="233"/>
      <c r="K79" s="234">
        <f>ROUND(E79*J79,2)</f>
        <v>0</v>
      </c>
      <c r="L79" s="234">
        <v>21</v>
      </c>
      <c r="M79" s="234">
        <f>G79*(1+L79/100)</f>
        <v>0</v>
      </c>
      <c r="N79" s="232">
        <v>6.7000000000000004E-2</v>
      </c>
      <c r="O79" s="232">
        <f>ROUND(E79*N79,2)</f>
        <v>0.14000000000000001</v>
      </c>
      <c r="P79" s="232">
        <v>0</v>
      </c>
      <c r="Q79" s="232">
        <f>ROUND(E79*P79,2)</f>
        <v>0</v>
      </c>
      <c r="R79" s="234" t="s">
        <v>263</v>
      </c>
      <c r="S79" s="234" t="s">
        <v>166</v>
      </c>
      <c r="T79" s="235" t="s">
        <v>211</v>
      </c>
      <c r="U79" s="220">
        <v>0</v>
      </c>
      <c r="V79" s="220">
        <f>ROUND(E79*U79,2)</f>
        <v>0</v>
      </c>
      <c r="W79" s="220"/>
      <c r="X79" s="220" t="s">
        <v>264</v>
      </c>
      <c r="Y79" s="220" t="s">
        <v>169</v>
      </c>
      <c r="Z79" s="210"/>
      <c r="AA79" s="210"/>
      <c r="AB79" s="210"/>
      <c r="AC79" s="210"/>
      <c r="AD79" s="210"/>
      <c r="AE79" s="210"/>
      <c r="AF79" s="210"/>
      <c r="AG79" s="210" t="s">
        <v>265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5">
      <c r="A80" s="217"/>
      <c r="B80" s="218"/>
      <c r="C80" s="257" t="s">
        <v>361</v>
      </c>
      <c r="D80" s="246"/>
      <c r="E80" s="247">
        <v>2.02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217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x14ac:dyDescent="0.25">
      <c r="A81" s="222" t="s">
        <v>161</v>
      </c>
      <c r="B81" s="223" t="s">
        <v>127</v>
      </c>
      <c r="C81" s="239" t="s">
        <v>128</v>
      </c>
      <c r="D81" s="224"/>
      <c r="E81" s="225"/>
      <c r="F81" s="226"/>
      <c r="G81" s="226">
        <f>SUMIF(AG82:AG84,"&lt;&gt;NOR",G82:G84)</f>
        <v>0</v>
      </c>
      <c r="H81" s="226"/>
      <c r="I81" s="226">
        <f>SUM(I82:I84)</f>
        <v>0</v>
      </c>
      <c r="J81" s="226"/>
      <c r="K81" s="226">
        <f>SUM(K82:K84)</f>
        <v>0</v>
      </c>
      <c r="L81" s="226"/>
      <c r="M81" s="226">
        <f>SUM(M82:M84)</f>
        <v>0</v>
      </c>
      <c r="N81" s="225"/>
      <c r="O81" s="225">
        <f>SUM(O82:O84)</f>
        <v>0</v>
      </c>
      <c r="P81" s="225"/>
      <c r="Q81" s="225">
        <f>SUM(Q82:Q84)</f>
        <v>0</v>
      </c>
      <c r="R81" s="226"/>
      <c r="S81" s="226"/>
      <c r="T81" s="227"/>
      <c r="U81" s="221"/>
      <c r="V81" s="221">
        <f>SUM(V82:V84)</f>
        <v>5.93</v>
      </c>
      <c r="W81" s="221"/>
      <c r="X81" s="221"/>
      <c r="Y81" s="221"/>
      <c r="AG81" t="s">
        <v>162</v>
      </c>
    </row>
    <row r="82" spans="1:60" outlineLevel="1" x14ac:dyDescent="0.25">
      <c r="A82" s="229">
        <v>34</v>
      </c>
      <c r="B82" s="230" t="s">
        <v>327</v>
      </c>
      <c r="C82" s="240" t="s">
        <v>328</v>
      </c>
      <c r="D82" s="231" t="s">
        <v>329</v>
      </c>
      <c r="E82" s="232">
        <v>370.69673999999998</v>
      </c>
      <c r="F82" s="233"/>
      <c r="G82" s="234">
        <f>ROUND(E82*F82,2)</f>
        <v>0</v>
      </c>
      <c r="H82" s="233"/>
      <c r="I82" s="234">
        <f>ROUND(E82*H82,2)</f>
        <v>0</v>
      </c>
      <c r="J82" s="233"/>
      <c r="K82" s="234">
        <f>ROUND(E82*J82,2)</f>
        <v>0</v>
      </c>
      <c r="L82" s="234">
        <v>21</v>
      </c>
      <c r="M82" s="234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4" t="s">
        <v>228</v>
      </c>
      <c r="S82" s="234" t="s">
        <v>166</v>
      </c>
      <c r="T82" s="235" t="s">
        <v>211</v>
      </c>
      <c r="U82" s="220">
        <v>1.6E-2</v>
      </c>
      <c r="V82" s="220">
        <f>ROUND(E82*U82,2)</f>
        <v>5.93</v>
      </c>
      <c r="W82" s="220"/>
      <c r="X82" s="220" t="s">
        <v>212</v>
      </c>
      <c r="Y82" s="220" t="s">
        <v>169</v>
      </c>
      <c r="Z82" s="210"/>
      <c r="AA82" s="210"/>
      <c r="AB82" s="210"/>
      <c r="AC82" s="210"/>
      <c r="AD82" s="210"/>
      <c r="AE82" s="210"/>
      <c r="AF82" s="210"/>
      <c r="AG82" s="210" t="s">
        <v>213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5">
      <c r="A83" s="217"/>
      <c r="B83" s="218"/>
      <c r="C83" s="256" t="s">
        <v>330</v>
      </c>
      <c r="D83" s="248"/>
      <c r="E83" s="248"/>
      <c r="F83" s="248"/>
      <c r="G83" s="248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215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5">
      <c r="A84" s="217"/>
      <c r="B84" s="218"/>
      <c r="C84" s="257" t="s">
        <v>362</v>
      </c>
      <c r="D84" s="246"/>
      <c r="E84" s="247">
        <v>370.69673999999998</v>
      </c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217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5">
      <c r="A85" s="3"/>
      <c r="B85" s="4"/>
      <c r="C85" s="243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v>12</v>
      </c>
      <c r="AF85">
        <v>21</v>
      </c>
      <c r="AG85" t="s">
        <v>147</v>
      </c>
    </row>
    <row r="86" spans="1:60" x14ac:dyDescent="0.25">
      <c r="A86" s="213"/>
      <c r="B86" s="214" t="s">
        <v>29</v>
      </c>
      <c r="C86" s="244"/>
      <c r="D86" s="215"/>
      <c r="E86" s="216"/>
      <c r="F86" s="216"/>
      <c r="G86" s="228">
        <f>G8+G18+G26+G40+G50+G57+G60+G63+G81</f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f>SUMIF(L7:L84,AE85,G7:G84)</f>
        <v>0</v>
      </c>
      <c r="AF86">
        <f>SUMIF(L7:L84,AF85,G7:G84)</f>
        <v>0</v>
      </c>
      <c r="AG86" t="s">
        <v>204</v>
      </c>
    </row>
    <row r="87" spans="1:60" x14ac:dyDescent="0.25">
      <c r="C87" s="245"/>
      <c r="D87" s="10"/>
      <c r="AG87" t="s">
        <v>206</v>
      </c>
    </row>
    <row r="88" spans="1:60" x14ac:dyDescent="0.25">
      <c r="D88" s="10"/>
    </row>
    <row r="89" spans="1:60" x14ac:dyDescent="0.25">
      <c r="D89" s="10"/>
    </row>
    <row r="90" spans="1:60" x14ac:dyDescent="0.25">
      <c r="D90" s="10"/>
    </row>
    <row r="91" spans="1:60" x14ac:dyDescent="0.25">
      <c r="D91" s="10"/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formatRows="0"/>
  <mergeCells count="21">
    <mergeCell ref="C70:G70"/>
    <mergeCell ref="C72:G72"/>
    <mergeCell ref="C83:G83"/>
    <mergeCell ref="C46:G46"/>
    <mergeCell ref="C55:G55"/>
    <mergeCell ref="C62:G62"/>
    <mergeCell ref="C65:G65"/>
    <mergeCell ref="C66:G66"/>
    <mergeCell ref="C68:G68"/>
    <mergeCell ref="C16:G16"/>
    <mergeCell ref="C20:G20"/>
    <mergeCell ref="C23:G23"/>
    <mergeCell ref="C28:G28"/>
    <mergeCell ref="C31:G31"/>
    <mergeCell ref="C33:G33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EE344-A3A7-488D-86DA-D35ADFC9EC9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4" customWidth="1"/>
    <col min="3" max="3" width="63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134</v>
      </c>
      <c r="B1" s="195"/>
      <c r="C1" s="195"/>
      <c r="D1" s="195"/>
      <c r="E1" s="195"/>
      <c r="F1" s="195"/>
      <c r="G1" s="195"/>
      <c r="AG1" t="s">
        <v>135</v>
      </c>
    </row>
    <row r="2" spans="1:60" ht="25.05" customHeight="1" x14ac:dyDescent="0.25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136</v>
      </c>
    </row>
    <row r="3" spans="1:60" ht="25.05" customHeight="1" x14ac:dyDescent="0.25">
      <c r="A3" s="196" t="s">
        <v>8</v>
      </c>
      <c r="B3" s="48" t="s">
        <v>63</v>
      </c>
      <c r="C3" s="199" t="s">
        <v>64</v>
      </c>
      <c r="D3" s="197"/>
      <c r="E3" s="197"/>
      <c r="F3" s="197"/>
      <c r="G3" s="198"/>
      <c r="AC3" s="174" t="s">
        <v>136</v>
      </c>
      <c r="AG3" t="s">
        <v>137</v>
      </c>
    </row>
    <row r="4" spans="1:60" ht="25.05" customHeight="1" x14ac:dyDescent="0.25">
      <c r="A4" s="200" t="s">
        <v>9</v>
      </c>
      <c r="B4" s="201" t="s">
        <v>69</v>
      </c>
      <c r="C4" s="202" t="s">
        <v>70</v>
      </c>
      <c r="D4" s="203"/>
      <c r="E4" s="203"/>
      <c r="F4" s="203"/>
      <c r="G4" s="204"/>
      <c r="AG4" t="s">
        <v>138</v>
      </c>
    </row>
    <row r="5" spans="1:60" x14ac:dyDescent="0.25">
      <c r="D5" s="10"/>
    </row>
    <row r="6" spans="1:60" ht="39.6" x14ac:dyDescent="0.25">
      <c r="A6" s="206" t="s">
        <v>139</v>
      </c>
      <c r="B6" s="208" t="s">
        <v>140</v>
      </c>
      <c r="C6" s="208" t="s">
        <v>141</v>
      </c>
      <c r="D6" s="207" t="s">
        <v>142</v>
      </c>
      <c r="E6" s="206" t="s">
        <v>143</v>
      </c>
      <c r="F6" s="205" t="s">
        <v>144</v>
      </c>
      <c r="G6" s="206" t="s">
        <v>29</v>
      </c>
      <c r="H6" s="209" t="s">
        <v>30</v>
      </c>
      <c r="I6" s="209" t="s">
        <v>145</v>
      </c>
      <c r="J6" s="209" t="s">
        <v>31</v>
      </c>
      <c r="K6" s="209" t="s">
        <v>146</v>
      </c>
      <c r="L6" s="209" t="s">
        <v>147</v>
      </c>
      <c r="M6" s="209" t="s">
        <v>148</v>
      </c>
      <c r="N6" s="209" t="s">
        <v>149</v>
      </c>
      <c r="O6" s="209" t="s">
        <v>150</v>
      </c>
      <c r="P6" s="209" t="s">
        <v>151</v>
      </c>
      <c r="Q6" s="209" t="s">
        <v>152</v>
      </c>
      <c r="R6" s="209" t="s">
        <v>153</v>
      </c>
      <c r="S6" s="209" t="s">
        <v>154</v>
      </c>
      <c r="T6" s="209" t="s">
        <v>155</v>
      </c>
      <c r="U6" s="209" t="s">
        <v>156</v>
      </c>
      <c r="V6" s="209" t="s">
        <v>157</v>
      </c>
      <c r="W6" s="209" t="s">
        <v>158</v>
      </c>
      <c r="X6" s="209" t="s">
        <v>159</v>
      </c>
      <c r="Y6" s="209" t="s">
        <v>160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22" t="s">
        <v>161</v>
      </c>
      <c r="B8" s="223" t="s">
        <v>97</v>
      </c>
      <c r="C8" s="239" t="s">
        <v>98</v>
      </c>
      <c r="D8" s="224"/>
      <c r="E8" s="225"/>
      <c r="F8" s="226"/>
      <c r="G8" s="226">
        <f>SUMIF(AG9:AG14,"&lt;&gt;NOR",G9:G14)</f>
        <v>0</v>
      </c>
      <c r="H8" s="226"/>
      <c r="I8" s="226">
        <f>SUM(I9:I14)</f>
        <v>0</v>
      </c>
      <c r="J8" s="226"/>
      <c r="K8" s="226">
        <f>SUM(K9:K14)</f>
        <v>0</v>
      </c>
      <c r="L8" s="226"/>
      <c r="M8" s="226">
        <f>SUM(M9:M14)</f>
        <v>0</v>
      </c>
      <c r="N8" s="225"/>
      <c r="O8" s="225">
        <f>SUM(O9:O14)</f>
        <v>0</v>
      </c>
      <c r="P8" s="225"/>
      <c r="Q8" s="225">
        <f>SUM(Q9:Q14)</f>
        <v>0</v>
      </c>
      <c r="R8" s="226"/>
      <c r="S8" s="226"/>
      <c r="T8" s="227"/>
      <c r="U8" s="221"/>
      <c r="V8" s="221">
        <f>SUM(V9:V14)</f>
        <v>24.22</v>
      </c>
      <c r="W8" s="221"/>
      <c r="X8" s="221"/>
      <c r="Y8" s="221"/>
      <c r="AG8" t="s">
        <v>162</v>
      </c>
    </row>
    <row r="9" spans="1:60" outlineLevel="1" x14ac:dyDescent="0.25">
      <c r="A9" s="229">
        <v>1</v>
      </c>
      <c r="B9" s="230" t="s">
        <v>363</v>
      </c>
      <c r="C9" s="240" t="s">
        <v>364</v>
      </c>
      <c r="D9" s="231" t="s">
        <v>209</v>
      </c>
      <c r="E9" s="232">
        <v>54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210</v>
      </c>
      <c r="S9" s="234" t="s">
        <v>166</v>
      </c>
      <c r="T9" s="235" t="s">
        <v>211</v>
      </c>
      <c r="U9" s="220">
        <v>0.42199999999999999</v>
      </c>
      <c r="V9" s="220">
        <f>ROUND(E9*U9,2)</f>
        <v>22.79</v>
      </c>
      <c r="W9" s="220"/>
      <c r="X9" s="220" t="s">
        <v>212</v>
      </c>
      <c r="Y9" s="220" t="s">
        <v>169</v>
      </c>
      <c r="Z9" s="210"/>
      <c r="AA9" s="210"/>
      <c r="AB9" s="210"/>
      <c r="AC9" s="210"/>
      <c r="AD9" s="210"/>
      <c r="AE9" s="210"/>
      <c r="AF9" s="210"/>
      <c r="AG9" s="210" t="s">
        <v>213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17"/>
      <c r="B10" s="218"/>
      <c r="C10" s="256" t="s">
        <v>214</v>
      </c>
      <c r="D10" s="248"/>
      <c r="E10" s="248"/>
      <c r="F10" s="248"/>
      <c r="G10" s="248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215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7" t="str">
        <f>C10</f>
        <v>s přemístěním výkopku v příčných profilech na vzdálenost do 15 m nebo s naložením na dopravní prostředek.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5">
      <c r="A11" s="217"/>
      <c r="B11" s="218"/>
      <c r="C11" s="257" t="s">
        <v>365</v>
      </c>
      <c r="D11" s="246"/>
      <c r="E11" s="247">
        <v>54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217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9">
        <v>2</v>
      </c>
      <c r="B12" s="230" t="s">
        <v>218</v>
      </c>
      <c r="C12" s="240" t="s">
        <v>219</v>
      </c>
      <c r="D12" s="231" t="s">
        <v>209</v>
      </c>
      <c r="E12" s="232">
        <v>16.2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21</v>
      </c>
      <c r="M12" s="234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4" t="s">
        <v>210</v>
      </c>
      <c r="S12" s="234" t="s">
        <v>166</v>
      </c>
      <c r="T12" s="235" t="s">
        <v>211</v>
      </c>
      <c r="U12" s="220">
        <v>8.7999999999999995E-2</v>
      </c>
      <c r="V12" s="220">
        <f>ROUND(E12*U12,2)</f>
        <v>1.43</v>
      </c>
      <c r="W12" s="220"/>
      <c r="X12" s="220" t="s">
        <v>212</v>
      </c>
      <c r="Y12" s="220" t="s">
        <v>169</v>
      </c>
      <c r="Z12" s="210"/>
      <c r="AA12" s="210"/>
      <c r="AB12" s="210"/>
      <c r="AC12" s="210"/>
      <c r="AD12" s="210"/>
      <c r="AE12" s="210"/>
      <c r="AF12" s="210"/>
      <c r="AG12" s="210" t="s">
        <v>213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5">
      <c r="A13" s="217"/>
      <c r="B13" s="218"/>
      <c r="C13" s="256" t="s">
        <v>214</v>
      </c>
      <c r="D13" s="248"/>
      <c r="E13" s="248"/>
      <c r="F13" s="248"/>
      <c r="G13" s="248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215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37" t="str">
        <f>C13</f>
        <v>s přemístěním výkopku v příčných profilech na vzdálenost do 15 m nebo s naložením na dopravní prostředek.</v>
      </c>
      <c r="BB13" s="210"/>
      <c r="BC13" s="210"/>
      <c r="BD13" s="210"/>
      <c r="BE13" s="210"/>
      <c r="BF13" s="210"/>
      <c r="BG13" s="210"/>
      <c r="BH13" s="210"/>
    </row>
    <row r="14" spans="1:60" outlineLevel="2" x14ac:dyDescent="0.25">
      <c r="A14" s="217"/>
      <c r="B14" s="218"/>
      <c r="C14" s="257" t="s">
        <v>366</v>
      </c>
      <c r="D14" s="246"/>
      <c r="E14" s="247">
        <v>16.2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217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5">
      <c r="A15" s="222" t="s">
        <v>161</v>
      </c>
      <c r="B15" s="223" t="s">
        <v>101</v>
      </c>
      <c r="C15" s="239" t="s">
        <v>102</v>
      </c>
      <c r="D15" s="224"/>
      <c r="E15" s="225"/>
      <c r="F15" s="226"/>
      <c r="G15" s="226">
        <f>SUMIF(AG16:AG21,"&lt;&gt;NOR",G16:G21)</f>
        <v>0</v>
      </c>
      <c r="H15" s="226"/>
      <c r="I15" s="226">
        <f>SUM(I16:I21)</f>
        <v>0</v>
      </c>
      <c r="J15" s="226"/>
      <c r="K15" s="226">
        <f>SUM(K16:K21)</f>
        <v>0</v>
      </c>
      <c r="L15" s="226"/>
      <c r="M15" s="226">
        <f>SUM(M16:M21)</f>
        <v>0</v>
      </c>
      <c r="N15" s="225"/>
      <c r="O15" s="225">
        <f>SUM(O16:O21)</f>
        <v>0</v>
      </c>
      <c r="P15" s="225"/>
      <c r="Q15" s="225">
        <f>SUM(Q16:Q21)</f>
        <v>0</v>
      </c>
      <c r="R15" s="226"/>
      <c r="S15" s="226"/>
      <c r="T15" s="227"/>
      <c r="U15" s="221"/>
      <c r="V15" s="221">
        <f>SUM(V16:V21)</f>
        <v>0.59</v>
      </c>
      <c r="W15" s="221"/>
      <c r="X15" s="221"/>
      <c r="Y15" s="221"/>
      <c r="AG15" t="s">
        <v>162</v>
      </c>
    </row>
    <row r="16" spans="1:60" outlineLevel="1" x14ac:dyDescent="0.25">
      <c r="A16" s="229">
        <v>3</v>
      </c>
      <c r="B16" s="230" t="s">
        <v>237</v>
      </c>
      <c r="C16" s="240" t="s">
        <v>238</v>
      </c>
      <c r="D16" s="231" t="s">
        <v>209</v>
      </c>
      <c r="E16" s="232">
        <v>54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4" t="s">
        <v>210</v>
      </c>
      <c r="S16" s="234" t="s">
        <v>166</v>
      </c>
      <c r="T16" s="235" t="s">
        <v>211</v>
      </c>
      <c r="U16" s="220">
        <v>1.0999999999999999E-2</v>
      </c>
      <c r="V16" s="220">
        <f>ROUND(E16*U16,2)</f>
        <v>0.59</v>
      </c>
      <c r="W16" s="220"/>
      <c r="X16" s="220" t="s">
        <v>212</v>
      </c>
      <c r="Y16" s="220" t="s">
        <v>169</v>
      </c>
      <c r="Z16" s="210"/>
      <c r="AA16" s="210"/>
      <c r="AB16" s="210"/>
      <c r="AC16" s="210"/>
      <c r="AD16" s="210"/>
      <c r="AE16" s="210"/>
      <c r="AF16" s="210"/>
      <c r="AG16" s="210" t="s">
        <v>213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5">
      <c r="A17" s="217"/>
      <c r="B17" s="218"/>
      <c r="C17" s="256" t="s">
        <v>367</v>
      </c>
      <c r="D17" s="248"/>
      <c r="E17" s="248"/>
      <c r="F17" s="248"/>
      <c r="G17" s="248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215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29">
        <v>4</v>
      </c>
      <c r="B18" s="230" t="s">
        <v>241</v>
      </c>
      <c r="C18" s="240" t="s">
        <v>242</v>
      </c>
      <c r="D18" s="231" t="s">
        <v>209</v>
      </c>
      <c r="E18" s="232">
        <v>540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21</v>
      </c>
      <c r="M18" s="234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4" t="s">
        <v>210</v>
      </c>
      <c r="S18" s="234" t="s">
        <v>166</v>
      </c>
      <c r="T18" s="235" t="s">
        <v>211</v>
      </c>
      <c r="U18" s="220">
        <v>0</v>
      </c>
      <c r="V18" s="220">
        <f>ROUND(E18*U18,2)</f>
        <v>0</v>
      </c>
      <c r="W18" s="220"/>
      <c r="X18" s="220" t="s">
        <v>212</v>
      </c>
      <c r="Y18" s="220" t="s">
        <v>169</v>
      </c>
      <c r="Z18" s="210"/>
      <c r="AA18" s="210"/>
      <c r="AB18" s="210"/>
      <c r="AC18" s="210"/>
      <c r="AD18" s="210"/>
      <c r="AE18" s="210"/>
      <c r="AF18" s="210"/>
      <c r="AG18" s="210" t="s">
        <v>213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5">
      <c r="A19" s="217"/>
      <c r="B19" s="218"/>
      <c r="C19" s="256" t="s">
        <v>367</v>
      </c>
      <c r="D19" s="248"/>
      <c r="E19" s="248"/>
      <c r="F19" s="248"/>
      <c r="G19" s="248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215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5">
      <c r="A20" s="217"/>
      <c r="B20" s="218"/>
      <c r="C20" s="257" t="s">
        <v>368</v>
      </c>
      <c r="D20" s="246"/>
      <c r="E20" s="247">
        <v>540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217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9">
        <v>5</v>
      </c>
      <c r="B21" s="250" t="s">
        <v>244</v>
      </c>
      <c r="C21" s="258" t="s">
        <v>369</v>
      </c>
      <c r="D21" s="251" t="s">
        <v>209</v>
      </c>
      <c r="E21" s="252">
        <v>54</v>
      </c>
      <c r="F21" s="253"/>
      <c r="G21" s="254">
        <f>ROUND(E21*F21,2)</f>
        <v>0</v>
      </c>
      <c r="H21" s="253"/>
      <c r="I21" s="254">
        <f>ROUND(E21*H21,2)</f>
        <v>0</v>
      </c>
      <c r="J21" s="253"/>
      <c r="K21" s="254">
        <f>ROUND(E21*J21,2)</f>
        <v>0</v>
      </c>
      <c r="L21" s="254">
        <v>21</v>
      </c>
      <c r="M21" s="254">
        <f>G21*(1+L21/100)</f>
        <v>0</v>
      </c>
      <c r="N21" s="252">
        <v>0</v>
      </c>
      <c r="O21" s="252">
        <f>ROUND(E21*N21,2)</f>
        <v>0</v>
      </c>
      <c r="P21" s="252">
        <v>0</v>
      </c>
      <c r="Q21" s="252">
        <f>ROUND(E21*P21,2)</f>
        <v>0</v>
      </c>
      <c r="R21" s="254" t="s">
        <v>210</v>
      </c>
      <c r="S21" s="254" t="s">
        <v>166</v>
      </c>
      <c r="T21" s="255" t="s">
        <v>211</v>
      </c>
      <c r="U21" s="220">
        <v>0</v>
      </c>
      <c r="V21" s="220">
        <f>ROUND(E21*U21,2)</f>
        <v>0</v>
      </c>
      <c r="W21" s="220"/>
      <c r="X21" s="220" t="s">
        <v>212</v>
      </c>
      <c r="Y21" s="220" t="s">
        <v>169</v>
      </c>
      <c r="Z21" s="210"/>
      <c r="AA21" s="210"/>
      <c r="AB21" s="210"/>
      <c r="AC21" s="210"/>
      <c r="AD21" s="210"/>
      <c r="AE21" s="210"/>
      <c r="AF21" s="210"/>
      <c r="AG21" s="210" t="s">
        <v>213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5">
      <c r="A22" s="222" t="s">
        <v>161</v>
      </c>
      <c r="B22" s="223" t="s">
        <v>105</v>
      </c>
      <c r="C22" s="239" t="s">
        <v>106</v>
      </c>
      <c r="D22" s="224"/>
      <c r="E22" s="225"/>
      <c r="F22" s="226"/>
      <c r="G22" s="226">
        <f>SUMIF(AG23:AG35,"&lt;&gt;NOR",G23:G35)</f>
        <v>0</v>
      </c>
      <c r="H22" s="226"/>
      <c r="I22" s="226">
        <f>SUM(I23:I35)</f>
        <v>0</v>
      </c>
      <c r="J22" s="226"/>
      <c r="K22" s="226">
        <f>SUM(K23:K35)</f>
        <v>0</v>
      </c>
      <c r="L22" s="226"/>
      <c r="M22" s="226">
        <f>SUM(M23:M35)</f>
        <v>0</v>
      </c>
      <c r="N22" s="225"/>
      <c r="O22" s="225">
        <f>SUM(O23:O35)</f>
        <v>3.99</v>
      </c>
      <c r="P22" s="225"/>
      <c r="Q22" s="225">
        <f>SUM(Q23:Q35)</f>
        <v>0</v>
      </c>
      <c r="R22" s="226"/>
      <c r="S22" s="226"/>
      <c r="T22" s="227"/>
      <c r="U22" s="221"/>
      <c r="V22" s="221">
        <f>SUM(V23:V35)</f>
        <v>4.1899999999999995</v>
      </c>
      <c r="W22" s="221"/>
      <c r="X22" s="221"/>
      <c r="Y22" s="221"/>
      <c r="AG22" t="s">
        <v>162</v>
      </c>
    </row>
    <row r="23" spans="1:60" outlineLevel="1" x14ac:dyDescent="0.25">
      <c r="A23" s="229">
        <v>6</v>
      </c>
      <c r="B23" s="230" t="s">
        <v>246</v>
      </c>
      <c r="C23" s="240" t="s">
        <v>247</v>
      </c>
      <c r="D23" s="231" t="s">
        <v>227</v>
      </c>
      <c r="E23" s="232">
        <v>23.864999999999998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4" t="s">
        <v>248</v>
      </c>
      <c r="S23" s="234" t="s">
        <v>166</v>
      </c>
      <c r="T23" s="235" t="s">
        <v>211</v>
      </c>
      <c r="U23" s="220">
        <v>0.06</v>
      </c>
      <c r="V23" s="220">
        <f>ROUND(E23*U23,2)</f>
        <v>1.43</v>
      </c>
      <c r="W23" s="220"/>
      <c r="X23" s="220" t="s">
        <v>212</v>
      </c>
      <c r="Y23" s="220" t="s">
        <v>169</v>
      </c>
      <c r="Z23" s="210"/>
      <c r="AA23" s="210"/>
      <c r="AB23" s="210"/>
      <c r="AC23" s="210"/>
      <c r="AD23" s="210"/>
      <c r="AE23" s="210"/>
      <c r="AF23" s="210"/>
      <c r="AG23" s="210" t="s">
        <v>213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5">
      <c r="A24" s="217"/>
      <c r="B24" s="218"/>
      <c r="C24" s="256" t="s">
        <v>249</v>
      </c>
      <c r="D24" s="248"/>
      <c r="E24" s="248"/>
      <c r="F24" s="248"/>
      <c r="G24" s="248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215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5">
      <c r="A25" s="217"/>
      <c r="B25" s="218"/>
      <c r="C25" s="257" t="s">
        <v>370</v>
      </c>
      <c r="D25" s="246"/>
      <c r="E25" s="247">
        <v>23.864999999999998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217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9">
        <v>7</v>
      </c>
      <c r="B26" s="230" t="s">
        <v>251</v>
      </c>
      <c r="C26" s="240" t="s">
        <v>252</v>
      </c>
      <c r="D26" s="231" t="s">
        <v>227</v>
      </c>
      <c r="E26" s="232">
        <v>120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4" t="s">
        <v>210</v>
      </c>
      <c r="S26" s="234" t="s">
        <v>166</v>
      </c>
      <c r="T26" s="235" t="s">
        <v>211</v>
      </c>
      <c r="U26" s="220">
        <v>1.7999999999999999E-2</v>
      </c>
      <c r="V26" s="220">
        <f>ROUND(E26*U26,2)</f>
        <v>2.16</v>
      </c>
      <c r="W26" s="220"/>
      <c r="X26" s="220" t="s">
        <v>212</v>
      </c>
      <c r="Y26" s="220" t="s">
        <v>169</v>
      </c>
      <c r="Z26" s="210"/>
      <c r="AA26" s="210"/>
      <c r="AB26" s="210"/>
      <c r="AC26" s="210"/>
      <c r="AD26" s="210"/>
      <c r="AE26" s="210"/>
      <c r="AF26" s="210"/>
      <c r="AG26" s="210" t="s">
        <v>213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5">
      <c r="A27" s="217"/>
      <c r="B27" s="218"/>
      <c r="C27" s="256" t="s">
        <v>253</v>
      </c>
      <c r="D27" s="248"/>
      <c r="E27" s="248"/>
      <c r="F27" s="248"/>
      <c r="G27" s="248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215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9">
        <v>8</v>
      </c>
      <c r="B28" s="230" t="s">
        <v>254</v>
      </c>
      <c r="C28" s="240" t="s">
        <v>255</v>
      </c>
      <c r="D28" s="231" t="s">
        <v>227</v>
      </c>
      <c r="E28" s="232">
        <v>23.864999999999998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 t="s">
        <v>210</v>
      </c>
      <c r="S28" s="234" t="s">
        <v>166</v>
      </c>
      <c r="T28" s="235" t="s">
        <v>211</v>
      </c>
      <c r="U28" s="220">
        <v>1.2E-2</v>
      </c>
      <c r="V28" s="220">
        <f>ROUND(E28*U28,2)</f>
        <v>0.28999999999999998</v>
      </c>
      <c r="W28" s="220"/>
      <c r="X28" s="220" t="s">
        <v>212</v>
      </c>
      <c r="Y28" s="220" t="s">
        <v>169</v>
      </c>
      <c r="Z28" s="210"/>
      <c r="AA28" s="210"/>
      <c r="AB28" s="210"/>
      <c r="AC28" s="210"/>
      <c r="AD28" s="210"/>
      <c r="AE28" s="210"/>
      <c r="AF28" s="210"/>
      <c r="AG28" s="210" t="s">
        <v>213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5">
      <c r="A29" s="217"/>
      <c r="B29" s="218"/>
      <c r="C29" s="256" t="s">
        <v>256</v>
      </c>
      <c r="D29" s="248"/>
      <c r="E29" s="248"/>
      <c r="F29" s="248"/>
      <c r="G29" s="248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215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37" t="str">
        <f>C29</f>
        <v>s případným nutným přemístěním hromad nebo dočasných skládek na místo potřeby ze vzdálenosti do 30 m, v rovině nebo ve svahu do 1 : 5,</v>
      </c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9">
        <v>9</v>
      </c>
      <c r="B30" s="230" t="s">
        <v>257</v>
      </c>
      <c r="C30" s="240" t="s">
        <v>258</v>
      </c>
      <c r="D30" s="231" t="s">
        <v>209</v>
      </c>
      <c r="E30" s="232">
        <v>1.1932499999999999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 t="s">
        <v>248</v>
      </c>
      <c r="S30" s="234" t="s">
        <v>166</v>
      </c>
      <c r="T30" s="235" t="s">
        <v>211</v>
      </c>
      <c r="U30" s="220">
        <v>0.26</v>
      </c>
      <c r="V30" s="220">
        <f>ROUND(E30*U30,2)</f>
        <v>0.31</v>
      </c>
      <c r="W30" s="220"/>
      <c r="X30" s="220" t="s">
        <v>212</v>
      </c>
      <c r="Y30" s="220" t="s">
        <v>169</v>
      </c>
      <c r="Z30" s="210"/>
      <c r="AA30" s="210"/>
      <c r="AB30" s="210"/>
      <c r="AC30" s="210"/>
      <c r="AD30" s="210"/>
      <c r="AE30" s="210"/>
      <c r="AF30" s="210"/>
      <c r="AG30" s="210" t="s">
        <v>213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5">
      <c r="A31" s="217"/>
      <c r="B31" s="218"/>
      <c r="C31" s="257" t="s">
        <v>371</v>
      </c>
      <c r="D31" s="246"/>
      <c r="E31" s="247">
        <v>1.1932499999999999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217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9">
        <v>10</v>
      </c>
      <c r="B32" s="230" t="s">
        <v>260</v>
      </c>
      <c r="C32" s="240" t="s">
        <v>261</v>
      </c>
      <c r="D32" s="231" t="s">
        <v>262</v>
      </c>
      <c r="E32" s="232">
        <v>0.71594999999999998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1E-3</v>
      </c>
      <c r="O32" s="232">
        <f>ROUND(E32*N32,2)</f>
        <v>0</v>
      </c>
      <c r="P32" s="232">
        <v>0</v>
      </c>
      <c r="Q32" s="232">
        <f>ROUND(E32*P32,2)</f>
        <v>0</v>
      </c>
      <c r="R32" s="234" t="s">
        <v>263</v>
      </c>
      <c r="S32" s="234" t="s">
        <v>166</v>
      </c>
      <c r="T32" s="235" t="s">
        <v>211</v>
      </c>
      <c r="U32" s="220">
        <v>0</v>
      </c>
      <c r="V32" s="220">
        <f>ROUND(E32*U32,2)</f>
        <v>0</v>
      </c>
      <c r="W32" s="220"/>
      <c r="X32" s="220" t="s">
        <v>264</v>
      </c>
      <c r="Y32" s="220" t="s">
        <v>169</v>
      </c>
      <c r="Z32" s="210"/>
      <c r="AA32" s="210"/>
      <c r="AB32" s="210"/>
      <c r="AC32" s="210"/>
      <c r="AD32" s="210"/>
      <c r="AE32" s="210"/>
      <c r="AF32" s="210"/>
      <c r="AG32" s="210" t="s">
        <v>265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5">
      <c r="A33" s="217"/>
      <c r="B33" s="218"/>
      <c r="C33" s="257" t="s">
        <v>372</v>
      </c>
      <c r="D33" s="246"/>
      <c r="E33" s="247">
        <v>0.71594999999999998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217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9">
        <v>11</v>
      </c>
      <c r="B34" s="230" t="s">
        <v>267</v>
      </c>
      <c r="C34" s="240" t="s">
        <v>268</v>
      </c>
      <c r="D34" s="231" t="s">
        <v>209</v>
      </c>
      <c r="E34" s="232">
        <v>2.3864999999999998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1.67</v>
      </c>
      <c r="O34" s="232">
        <f>ROUND(E34*N34,2)</f>
        <v>3.99</v>
      </c>
      <c r="P34" s="232">
        <v>0</v>
      </c>
      <c r="Q34" s="232">
        <f>ROUND(E34*P34,2)</f>
        <v>0</v>
      </c>
      <c r="R34" s="234" t="s">
        <v>263</v>
      </c>
      <c r="S34" s="234" t="s">
        <v>269</v>
      </c>
      <c r="T34" s="235" t="s">
        <v>269</v>
      </c>
      <c r="U34" s="220">
        <v>0</v>
      </c>
      <c r="V34" s="220">
        <f>ROUND(E34*U34,2)</f>
        <v>0</v>
      </c>
      <c r="W34" s="220"/>
      <c r="X34" s="220" t="s">
        <v>264</v>
      </c>
      <c r="Y34" s="220" t="s">
        <v>169</v>
      </c>
      <c r="Z34" s="210"/>
      <c r="AA34" s="210"/>
      <c r="AB34" s="210"/>
      <c r="AC34" s="210"/>
      <c r="AD34" s="210"/>
      <c r="AE34" s="210"/>
      <c r="AF34" s="210"/>
      <c r="AG34" s="210" t="s">
        <v>265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5">
      <c r="A35" s="217"/>
      <c r="B35" s="218"/>
      <c r="C35" s="257" t="s">
        <v>373</v>
      </c>
      <c r="D35" s="246"/>
      <c r="E35" s="247">
        <v>2.3864999999999998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217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5">
      <c r="A36" s="222" t="s">
        <v>161</v>
      </c>
      <c r="B36" s="223" t="s">
        <v>111</v>
      </c>
      <c r="C36" s="239" t="s">
        <v>112</v>
      </c>
      <c r="D36" s="224"/>
      <c r="E36" s="225"/>
      <c r="F36" s="226"/>
      <c r="G36" s="226">
        <f>SUMIF(AG37:AG39,"&lt;&gt;NOR",G37:G39)</f>
        <v>0</v>
      </c>
      <c r="H36" s="226"/>
      <c r="I36" s="226">
        <f>SUM(I37:I39)</f>
        <v>0</v>
      </c>
      <c r="J36" s="226"/>
      <c r="K36" s="226">
        <f>SUM(K37:K39)</f>
        <v>0</v>
      </c>
      <c r="L36" s="226"/>
      <c r="M36" s="226">
        <f>SUM(M37:M39)</f>
        <v>0</v>
      </c>
      <c r="N36" s="225"/>
      <c r="O36" s="225">
        <f>SUM(O37:O39)</f>
        <v>98.9</v>
      </c>
      <c r="P36" s="225"/>
      <c r="Q36" s="225">
        <f>SUM(Q37:Q39)</f>
        <v>0</v>
      </c>
      <c r="R36" s="226"/>
      <c r="S36" s="226"/>
      <c r="T36" s="227"/>
      <c r="U36" s="221"/>
      <c r="V36" s="221">
        <f>SUM(V37:V39)</f>
        <v>6.6</v>
      </c>
      <c r="W36" s="221"/>
      <c r="X36" s="221"/>
      <c r="Y36" s="221"/>
      <c r="AG36" t="s">
        <v>162</v>
      </c>
    </row>
    <row r="37" spans="1:60" ht="20.399999999999999" outlineLevel="1" x14ac:dyDescent="0.25">
      <c r="A37" s="249">
        <v>12</v>
      </c>
      <c r="B37" s="250" t="s">
        <v>291</v>
      </c>
      <c r="C37" s="258" t="s">
        <v>292</v>
      </c>
      <c r="D37" s="251" t="s">
        <v>227</v>
      </c>
      <c r="E37" s="252">
        <v>120</v>
      </c>
      <c r="F37" s="253"/>
      <c r="G37" s="254">
        <f>ROUND(E37*F37,2)</f>
        <v>0</v>
      </c>
      <c r="H37" s="253"/>
      <c r="I37" s="254">
        <f>ROUND(E37*H37,2)</f>
        <v>0</v>
      </c>
      <c r="J37" s="253"/>
      <c r="K37" s="254">
        <f>ROUND(E37*J37,2)</f>
        <v>0</v>
      </c>
      <c r="L37" s="254">
        <v>21</v>
      </c>
      <c r="M37" s="254">
        <f>G37*(1+L37/100)</f>
        <v>0</v>
      </c>
      <c r="N37" s="252">
        <v>0.441</v>
      </c>
      <c r="O37" s="252">
        <f>ROUND(E37*N37,2)</f>
        <v>52.92</v>
      </c>
      <c r="P37" s="252">
        <v>0</v>
      </c>
      <c r="Q37" s="252">
        <f>ROUND(E37*P37,2)</f>
        <v>0</v>
      </c>
      <c r="R37" s="254" t="s">
        <v>228</v>
      </c>
      <c r="S37" s="254" t="s">
        <v>166</v>
      </c>
      <c r="T37" s="255" t="s">
        <v>211</v>
      </c>
      <c r="U37" s="220">
        <v>2.9000000000000001E-2</v>
      </c>
      <c r="V37" s="220">
        <f>ROUND(E37*U37,2)</f>
        <v>3.48</v>
      </c>
      <c r="W37" s="220"/>
      <c r="X37" s="220" t="s">
        <v>212</v>
      </c>
      <c r="Y37" s="220" t="s">
        <v>169</v>
      </c>
      <c r="Z37" s="210"/>
      <c r="AA37" s="210"/>
      <c r="AB37" s="210"/>
      <c r="AC37" s="210"/>
      <c r="AD37" s="210"/>
      <c r="AE37" s="210"/>
      <c r="AF37" s="210"/>
      <c r="AG37" s="210" t="s">
        <v>213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9">
        <v>13</v>
      </c>
      <c r="B38" s="230" t="s">
        <v>374</v>
      </c>
      <c r="C38" s="240" t="s">
        <v>375</v>
      </c>
      <c r="D38" s="231" t="s">
        <v>227</v>
      </c>
      <c r="E38" s="232">
        <v>120</v>
      </c>
      <c r="F38" s="233"/>
      <c r="G38" s="234">
        <f>ROUND(E38*F38,2)</f>
        <v>0</v>
      </c>
      <c r="H38" s="233"/>
      <c r="I38" s="234">
        <f>ROUND(E38*H38,2)</f>
        <v>0</v>
      </c>
      <c r="J38" s="233"/>
      <c r="K38" s="234">
        <f>ROUND(E38*J38,2)</f>
        <v>0</v>
      </c>
      <c r="L38" s="234">
        <v>21</v>
      </c>
      <c r="M38" s="234">
        <f>G38*(1+L38/100)</f>
        <v>0</v>
      </c>
      <c r="N38" s="232">
        <v>0.38313999999999998</v>
      </c>
      <c r="O38" s="232">
        <f>ROUND(E38*N38,2)</f>
        <v>45.98</v>
      </c>
      <c r="P38" s="232">
        <v>0</v>
      </c>
      <c r="Q38" s="232">
        <f>ROUND(E38*P38,2)</f>
        <v>0</v>
      </c>
      <c r="R38" s="234" t="s">
        <v>228</v>
      </c>
      <c r="S38" s="234" t="s">
        <v>166</v>
      </c>
      <c r="T38" s="235" t="s">
        <v>211</v>
      </c>
      <c r="U38" s="220">
        <v>2.5999999999999999E-2</v>
      </c>
      <c r="V38" s="220">
        <f>ROUND(E38*U38,2)</f>
        <v>3.12</v>
      </c>
      <c r="W38" s="220"/>
      <c r="X38" s="220" t="s">
        <v>212</v>
      </c>
      <c r="Y38" s="220" t="s">
        <v>169</v>
      </c>
      <c r="Z38" s="210"/>
      <c r="AA38" s="210"/>
      <c r="AB38" s="210"/>
      <c r="AC38" s="210"/>
      <c r="AD38" s="210"/>
      <c r="AE38" s="210"/>
      <c r="AF38" s="210"/>
      <c r="AG38" s="210" t="s">
        <v>213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5">
      <c r="A39" s="217"/>
      <c r="B39" s="218"/>
      <c r="C39" s="256" t="s">
        <v>376</v>
      </c>
      <c r="D39" s="248"/>
      <c r="E39" s="248"/>
      <c r="F39" s="248"/>
      <c r="G39" s="248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215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5">
      <c r="A40" s="222" t="s">
        <v>161</v>
      </c>
      <c r="B40" s="223" t="s">
        <v>115</v>
      </c>
      <c r="C40" s="239" t="s">
        <v>116</v>
      </c>
      <c r="D40" s="224"/>
      <c r="E40" s="225"/>
      <c r="F40" s="226"/>
      <c r="G40" s="226">
        <f>SUMIF(AG41:AG45,"&lt;&gt;NOR",G41:G45)</f>
        <v>0</v>
      </c>
      <c r="H40" s="226"/>
      <c r="I40" s="226">
        <f>SUM(I41:I45)</f>
        <v>0</v>
      </c>
      <c r="J40" s="226"/>
      <c r="K40" s="226">
        <f>SUM(K41:K45)</f>
        <v>0</v>
      </c>
      <c r="L40" s="226"/>
      <c r="M40" s="226">
        <f>SUM(M41:M45)</f>
        <v>0</v>
      </c>
      <c r="N40" s="225"/>
      <c r="O40" s="225">
        <f>SUM(O41:O45)</f>
        <v>32.880000000000003</v>
      </c>
      <c r="P40" s="225"/>
      <c r="Q40" s="225">
        <f>SUM(Q41:Q45)</f>
        <v>0</v>
      </c>
      <c r="R40" s="226"/>
      <c r="S40" s="226"/>
      <c r="T40" s="227"/>
      <c r="U40" s="221"/>
      <c r="V40" s="221">
        <f>SUM(V41:V45)</f>
        <v>70.260000000000005</v>
      </c>
      <c r="W40" s="221"/>
      <c r="X40" s="221"/>
      <c r="Y40" s="221"/>
      <c r="AG40" t="s">
        <v>162</v>
      </c>
    </row>
    <row r="41" spans="1:60" outlineLevel="1" x14ac:dyDescent="0.25">
      <c r="A41" s="229">
        <v>14</v>
      </c>
      <c r="B41" s="230" t="s">
        <v>377</v>
      </c>
      <c r="C41" s="240" t="s">
        <v>378</v>
      </c>
      <c r="D41" s="231" t="s">
        <v>227</v>
      </c>
      <c r="E41" s="232">
        <v>120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9.2799999999999994E-2</v>
      </c>
      <c r="O41" s="232">
        <f>ROUND(E41*N41,2)</f>
        <v>11.14</v>
      </c>
      <c r="P41" s="232">
        <v>0</v>
      </c>
      <c r="Q41" s="232">
        <f>ROUND(E41*P41,2)</f>
        <v>0</v>
      </c>
      <c r="R41" s="234" t="s">
        <v>228</v>
      </c>
      <c r="S41" s="234" t="s">
        <v>166</v>
      </c>
      <c r="T41" s="235" t="s">
        <v>211</v>
      </c>
      <c r="U41" s="220">
        <v>0.47799999999999998</v>
      </c>
      <c r="V41" s="220">
        <f>ROUND(E41*U41,2)</f>
        <v>57.36</v>
      </c>
      <c r="W41" s="220"/>
      <c r="X41" s="220" t="s">
        <v>212</v>
      </c>
      <c r="Y41" s="220" t="s">
        <v>169</v>
      </c>
      <c r="Z41" s="210"/>
      <c r="AA41" s="210"/>
      <c r="AB41" s="210"/>
      <c r="AC41" s="210"/>
      <c r="AD41" s="210"/>
      <c r="AE41" s="210"/>
      <c r="AF41" s="210"/>
      <c r="AG41" s="210" t="s">
        <v>213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1" outlineLevel="2" x14ac:dyDescent="0.25">
      <c r="A42" s="217"/>
      <c r="B42" s="218"/>
      <c r="C42" s="256" t="s">
        <v>379</v>
      </c>
      <c r="D42" s="248"/>
      <c r="E42" s="248"/>
      <c r="F42" s="248"/>
      <c r="G42" s="248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215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37" t="str">
        <f>C42</f>
        <v>s provedením lože z kameniva drceného, s vyplněním spár, s dvojitým hutněním a se smetením přebytečného materiálu na krajnici. S dodáním hmot pro lože a výplň spár.</v>
      </c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9">
        <v>15</v>
      </c>
      <c r="B43" s="250" t="s">
        <v>380</v>
      </c>
      <c r="C43" s="258" t="s">
        <v>381</v>
      </c>
      <c r="D43" s="251" t="s">
        <v>235</v>
      </c>
      <c r="E43" s="252">
        <v>30</v>
      </c>
      <c r="F43" s="253"/>
      <c r="G43" s="254">
        <f>ROUND(E43*F43,2)</f>
        <v>0</v>
      </c>
      <c r="H43" s="253"/>
      <c r="I43" s="254">
        <f>ROUND(E43*H43,2)</f>
        <v>0</v>
      </c>
      <c r="J43" s="253"/>
      <c r="K43" s="254">
        <f>ROUND(E43*J43,2)</f>
        <v>0</v>
      </c>
      <c r="L43" s="254">
        <v>21</v>
      </c>
      <c r="M43" s="254">
        <f>G43*(1+L43/100)</f>
        <v>0</v>
      </c>
      <c r="N43" s="252">
        <v>3.6000000000000002E-4</v>
      </c>
      <c r="O43" s="252">
        <f>ROUND(E43*N43,2)</f>
        <v>0.01</v>
      </c>
      <c r="P43" s="252">
        <v>0</v>
      </c>
      <c r="Q43" s="252">
        <f>ROUND(E43*P43,2)</f>
        <v>0</v>
      </c>
      <c r="R43" s="254" t="s">
        <v>228</v>
      </c>
      <c r="S43" s="254" t="s">
        <v>166</v>
      </c>
      <c r="T43" s="255" t="s">
        <v>211</v>
      </c>
      <c r="U43" s="220">
        <v>0.43</v>
      </c>
      <c r="V43" s="220">
        <f>ROUND(E43*U43,2)</f>
        <v>12.9</v>
      </c>
      <c r="W43" s="220"/>
      <c r="X43" s="220" t="s">
        <v>212</v>
      </c>
      <c r="Y43" s="220" t="s">
        <v>169</v>
      </c>
      <c r="Z43" s="210"/>
      <c r="AA43" s="210"/>
      <c r="AB43" s="210"/>
      <c r="AC43" s="210"/>
      <c r="AD43" s="210"/>
      <c r="AE43" s="210"/>
      <c r="AF43" s="210"/>
      <c r="AG43" s="210" t="s">
        <v>213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9">
        <v>16</v>
      </c>
      <c r="B44" s="230" t="s">
        <v>382</v>
      </c>
      <c r="C44" s="240" t="s">
        <v>383</v>
      </c>
      <c r="D44" s="231" t="s">
        <v>227</v>
      </c>
      <c r="E44" s="232">
        <v>126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2">
        <v>0.17244999999999999</v>
      </c>
      <c r="O44" s="232">
        <f>ROUND(E44*N44,2)</f>
        <v>21.73</v>
      </c>
      <c r="P44" s="232">
        <v>0</v>
      </c>
      <c r="Q44" s="232">
        <f>ROUND(E44*P44,2)</f>
        <v>0</v>
      </c>
      <c r="R44" s="234" t="s">
        <v>263</v>
      </c>
      <c r="S44" s="234" t="s">
        <v>166</v>
      </c>
      <c r="T44" s="235" t="s">
        <v>211</v>
      </c>
      <c r="U44" s="220">
        <v>0</v>
      </c>
      <c r="V44" s="220">
        <f>ROUND(E44*U44,2)</f>
        <v>0</v>
      </c>
      <c r="W44" s="220"/>
      <c r="X44" s="220" t="s">
        <v>264</v>
      </c>
      <c r="Y44" s="220" t="s">
        <v>169</v>
      </c>
      <c r="Z44" s="210"/>
      <c r="AA44" s="210"/>
      <c r="AB44" s="210"/>
      <c r="AC44" s="210"/>
      <c r="AD44" s="210"/>
      <c r="AE44" s="210"/>
      <c r="AF44" s="210"/>
      <c r="AG44" s="210" t="s">
        <v>265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5">
      <c r="A45" s="217"/>
      <c r="B45" s="218"/>
      <c r="C45" s="257" t="s">
        <v>384</v>
      </c>
      <c r="D45" s="246"/>
      <c r="E45" s="247">
        <v>126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217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5">
      <c r="A46" s="222" t="s">
        <v>161</v>
      </c>
      <c r="B46" s="223" t="s">
        <v>123</v>
      </c>
      <c r="C46" s="239" t="s">
        <v>124</v>
      </c>
      <c r="D46" s="224"/>
      <c r="E46" s="225"/>
      <c r="F46" s="226"/>
      <c r="G46" s="226">
        <f>SUMIF(AG47:AG50,"&lt;&gt;NOR",G47:G50)</f>
        <v>0</v>
      </c>
      <c r="H46" s="226"/>
      <c r="I46" s="226">
        <f>SUM(I47:I50)</f>
        <v>0</v>
      </c>
      <c r="J46" s="226"/>
      <c r="K46" s="226">
        <f>SUM(K47:K50)</f>
        <v>0</v>
      </c>
      <c r="L46" s="226"/>
      <c r="M46" s="226">
        <f>SUM(M47:M50)</f>
        <v>0</v>
      </c>
      <c r="N46" s="225"/>
      <c r="O46" s="225">
        <f>SUM(O47:O50)</f>
        <v>19.239999999999998</v>
      </c>
      <c r="P46" s="225"/>
      <c r="Q46" s="225">
        <f>SUM(Q47:Q50)</f>
        <v>0</v>
      </c>
      <c r="R46" s="226"/>
      <c r="S46" s="226"/>
      <c r="T46" s="227"/>
      <c r="U46" s="221"/>
      <c r="V46" s="221">
        <f>SUM(V47:V50)</f>
        <v>19.309999999999999</v>
      </c>
      <c r="W46" s="221"/>
      <c r="X46" s="221"/>
      <c r="Y46" s="221"/>
      <c r="AG46" t="s">
        <v>162</v>
      </c>
    </row>
    <row r="47" spans="1:60" ht="20.399999999999999" outlineLevel="1" x14ac:dyDescent="0.25">
      <c r="A47" s="229">
        <v>17</v>
      </c>
      <c r="B47" s="230" t="s">
        <v>307</v>
      </c>
      <c r="C47" s="240" t="s">
        <v>385</v>
      </c>
      <c r="D47" s="231" t="s">
        <v>235</v>
      </c>
      <c r="E47" s="232">
        <v>71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0.188</v>
      </c>
      <c r="O47" s="232">
        <f>ROUND(E47*N47,2)</f>
        <v>13.35</v>
      </c>
      <c r="P47" s="232">
        <v>0</v>
      </c>
      <c r="Q47" s="232">
        <f>ROUND(E47*P47,2)</f>
        <v>0</v>
      </c>
      <c r="R47" s="234" t="s">
        <v>228</v>
      </c>
      <c r="S47" s="234" t="s">
        <v>166</v>
      </c>
      <c r="T47" s="235" t="s">
        <v>211</v>
      </c>
      <c r="U47" s="220">
        <v>0.27200000000000002</v>
      </c>
      <c r="V47" s="220">
        <f>ROUND(E47*U47,2)</f>
        <v>19.309999999999999</v>
      </c>
      <c r="W47" s="220"/>
      <c r="X47" s="220" t="s">
        <v>212</v>
      </c>
      <c r="Y47" s="220" t="s">
        <v>169</v>
      </c>
      <c r="Z47" s="210"/>
      <c r="AA47" s="210"/>
      <c r="AB47" s="210"/>
      <c r="AC47" s="210"/>
      <c r="AD47" s="210"/>
      <c r="AE47" s="210"/>
      <c r="AF47" s="210"/>
      <c r="AG47" s="210" t="s">
        <v>213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5">
      <c r="A48" s="217"/>
      <c r="B48" s="218"/>
      <c r="C48" s="256" t="s">
        <v>309</v>
      </c>
      <c r="D48" s="248"/>
      <c r="E48" s="248"/>
      <c r="F48" s="248"/>
      <c r="G48" s="248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215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9">
        <v>18</v>
      </c>
      <c r="B49" s="230" t="s">
        <v>316</v>
      </c>
      <c r="C49" s="240" t="s">
        <v>317</v>
      </c>
      <c r="D49" s="231" t="s">
        <v>286</v>
      </c>
      <c r="E49" s="232">
        <v>71.709999999999994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8.2100000000000006E-2</v>
      </c>
      <c r="O49" s="232">
        <f>ROUND(E49*N49,2)</f>
        <v>5.89</v>
      </c>
      <c r="P49" s="232">
        <v>0</v>
      </c>
      <c r="Q49" s="232">
        <f>ROUND(E49*P49,2)</f>
        <v>0</v>
      </c>
      <c r="R49" s="234" t="s">
        <v>263</v>
      </c>
      <c r="S49" s="234" t="s">
        <v>166</v>
      </c>
      <c r="T49" s="235" t="s">
        <v>211</v>
      </c>
      <c r="U49" s="220">
        <v>0</v>
      </c>
      <c r="V49" s="220">
        <f>ROUND(E49*U49,2)</f>
        <v>0</v>
      </c>
      <c r="W49" s="220"/>
      <c r="X49" s="220" t="s">
        <v>264</v>
      </c>
      <c r="Y49" s="220" t="s">
        <v>169</v>
      </c>
      <c r="Z49" s="210"/>
      <c r="AA49" s="210"/>
      <c r="AB49" s="210"/>
      <c r="AC49" s="210"/>
      <c r="AD49" s="210"/>
      <c r="AE49" s="210"/>
      <c r="AF49" s="210"/>
      <c r="AG49" s="210" t="s">
        <v>265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5">
      <c r="A50" s="217"/>
      <c r="B50" s="218"/>
      <c r="C50" s="257" t="s">
        <v>386</v>
      </c>
      <c r="D50" s="246"/>
      <c r="E50" s="247">
        <v>71.709999999999994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217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5">
      <c r="A51" s="222" t="s">
        <v>161</v>
      </c>
      <c r="B51" s="223" t="s">
        <v>127</v>
      </c>
      <c r="C51" s="239" t="s">
        <v>128</v>
      </c>
      <c r="D51" s="224"/>
      <c r="E51" s="225"/>
      <c r="F51" s="226"/>
      <c r="G51" s="226">
        <f>SUMIF(AG52:AG54,"&lt;&gt;NOR",G52:G54)</f>
        <v>0</v>
      </c>
      <c r="H51" s="226"/>
      <c r="I51" s="226">
        <f>SUM(I52:I54)</f>
        <v>0</v>
      </c>
      <c r="J51" s="226"/>
      <c r="K51" s="226">
        <f>SUM(K52:K54)</f>
        <v>0</v>
      </c>
      <c r="L51" s="226"/>
      <c r="M51" s="226">
        <f>SUM(M52:M54)</f>
        <v>0</v>
      </c>
      <c r="N51" s="225"/>
      <c r="O51" s="225">
        <f>SUM(O52:O54)</f>
        <v>0</v>
      </c>
      <c r="P51" s="225"/>
      <c r="Q51" s="225">
        <f>SUM(Q52:Q54)</f>
        <v>0</v>
      </c>
      <c r="R51" s="226"/>
      <c r="S51" s="226"/>
      <c r="T51" s="227"/>
      <c r="U51" s="221"/>
      <c r="V51" s="221">
        <f>SUM(V52:V54)</f>
        <v>60.45</v>
      </c>
      <c r="W51" s="221"/>
      <c r="X51" s="221"/>
      <c r="Y51" s="221"/>
      <c r="AG51" t="s">
        <v>162</v>
      </c>
    </row>
    <row r="52" spans="1:60" outlineLevel="1" x14ac:dyDescent="0.25">
      <c r="A52" s="229">
        <v>19</v>
      </c>
      <c r="B52" s="230" t="s">
        <v>387</v>
      </c>
      <c r="C52" s="240" t="s">
        <v>388</v>
      </c>
      <c r="D52" s="231" t="s">
        <v>329</v>
      </c>
      <c r="E52" s="232">
        <v>154.99386000000001</v>
      </c>
      <c r="F52" s="233"/>
      <c r="G52" s="234">
        <f>ROUND(E52*F52,2)</f>
        <v>0</v>
      </c>
      <c r="H52" s="233"/>
      <c r="I52" s="234">
        <f>ROUND(E52*H52,2)</f>
        <v>0</v>
      </c>
      <c r="J52" s="233"/>
      <c r="K52" s="234">
        <f>ROUND(E52*J52,2)</f>
        <v>0</v>
      </c>
      <c r="L52" s="234">
        <v>21</v>
      </c>
      <c r="M52" s="234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4" t="s">
        <v>228</v>
      </c>
      <c r="S52" s="234" t="s">
        <v>166</v>
      </c>
      <c r="T52" s="235" t="s">
        <v>211</v>
      </c>
      <c r="U52" s="220">
        <v>0.39</v>
      </c>
      <c r="V52" s="220">
        <f>ROUND(E52*U52,2)</f>
        <v>60.45</v>
      </c>
      <c r="W52" s="220"/>
      <c r="X52" s="220" t="s">
        <v>212</v>
      </c>
      <c r="Y52" s="220" t="s">
        <v>169</v>
      </c>
      <c r="Z52" s="210"/>
      <c r="AA52" s="210"/>
      <c r="AB52" s="210"/>
      <c r="AC52" s="210"/>
      <c r="AD52" s="210"/>
      <c r="AE52" s="210"/>
      <c r="AF52" s="210"/>
      <c r="AG52" s="210" t="s">
        <v>213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5">
      <c r="A53" s="217"/>
      <c r="B53" s="218"/>
      <c r="C53" s="256" t="s">
        <v>330</v>
      </c>
      <c r="D53" s="248"/>
      <c r="E53" s="248"/>
      <c r="F53" s="248"/>
      <c r="G53" s="248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215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5">
      <c r="A54" s="217"/>
      <c r="B54" s="218"/>
      <c r="C54" s="257" t="s">
        <v>389</v>
      </c>
      <c r="D54" s="246"/>
      <c r="E54" s="247">
        <v>154.99386000000001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217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5">
      <c r="A55" s="3"/>
      <c r="B55" s="4"/>
      <c r="C55" s="243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v>12</v>
      </c>
      <c r="AF55">
        <v>21</v>
      </c>
      <c r="AG55" t="s">
        <v>147</v>
      </c>
    </row>
    <row r="56" spans="1:60" x14ac:dyDescent="0.25">
      <c r="A56" s="213"/>
      <c r="B56" s="214" t="s">
        <v>29</v>
      </c>
      <c r="C56" s="244"/>
      <c r="D56" s="215"/>
      <c r="E56" s="216"/>
      <c r="F56" s="216"/>
      <c r="G56" s="228">
        <f>G8+G15+G22+G36+G40+G46+G51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E56">
        <f>SUMIF(L7:L54,AE55,G7:G54)</f>
        <v>0</v>
      </c>
      <c r="AF56">
        <f>SUMIF(L7:L54,AF55,G7:G54)</f>
        <v>0</v>
      </c>
      <c r="AG56" t="s">
        <v>204</v>
      </c>
    </row>
    <row r="57" spans="1:60" x14ac:dyDescent="0.25">
      <c r="C57" s="245"/>
      <c r="D57" s="10"/>
      <c r="AG57" t="s">
        <v>206</v>
      </c>
    </row>
    <row r="58" spans="1:60" x14ac:dyDescent="0.25">
      <c r="D58" s="10"/>
    </row>
    <row r="59" spans="1:60" x14ac:dyDescent="0.25">
      <c r="D59" s="10"/>
    </row>
    <row r="60" spans="1:60" x14ac:dyDescent="0.25">
      <c r="D60" s="10"/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ORe4UkiaiVeOo0I/d03C80GOL7V4xAd3OCMo5bRNJi46sVVOf5Eg21TsD+Yc8JLR07vjL2ekNplKRwtC+RGFeQ==" saltValue="MlzHS2jgOS728BQRSqqSMw==" spinCount="100000" sheet="1" formatRows="0"/>
  <mergeCells count="15">
    <mergeCell ref="C42:G42"/>
    <mergeCell ref="C48:G48"/>
    <mergeCell ref="C53:G53"/>
    <mergeCell ref="C17:G17"/>
    <mergeCell ref="C19:G19"/>
    <mergeCell ref="C24:G24"/>
    <mergeCell ref="C27:G27"/>
    <mergeCell ref="C29:G29"/>
    <mergeCell ref="C39:G39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D0E58-045A-4BEA-B14F-C9875516B610}">
  <sheetPr>
    <outlinePr summaryBelow="0"/>
  </sheetPr>
  <dimension ref="A1:BH5000"/>
  <sheetViews>
    <sheetView workbookViewId="0">
      <pane ySplit="7" topLeftCell="A12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4" customWidth="1"/>
    <col min="3" max="3" width="63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134</v>
      </c>
      <c r="B1" s="195"/>
      <c r="C1" s="195"/>
      <c r="D1" s="195"/>
      <c r="E1" s="195"/>
      <c r="F1" s="195"/>
      <c r="G1" s="195"/>
      <c r="AG1" t="s">
        <v>135</v>
      </c>
    </row>
    <row r="2" spans="1:60" ht="25.05" customHeight="1" x14ac:dyDescent="0.25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136</v>
      </c>
    </row>
    <row r="3" spans="1:60" ht="25.05" customHeight="1" x14ac:dyDescent="0.25">
      <c r="A3" s="196" t="s">
        <v>8</v>
      </c>
      <c r="B3" s="48" t="s">
        <v>63</v>
      </c>
      <c r="C3" s="199" t="s">
        <v>64</v>
      </c>
      <c r="D3" s="197"/>
      <c r="E3" s="197"/>
      <c r="F3" s="197"/>
      <c r="G3" s="198"/>
      <c r="AC3" s="174" t="s">
        <v>136</v>
      </c>
      <c r="AG3" t="s">
        <v>137</v>
      </c>
    </row>
    <row r="4" spans="1:60" ht="25.05" customHeight="1" x14ac:dyDescent="0.25">
      <c r="A4" s="200" t="s">
        <v>9</v>
      </c>
      <c r="B4" s="201" t="s">
        <v>71</v>
      </c>
      <c r="C4" s="202" t="s">
        <v>72</v>
      </c>
      <c r="D4" s="203"/>
      <c r="E4" s="203"/>
      <c r="F4" s="203"/>
      <c r="G4" s="204"/>
      <c r="AG4" t="s">
        <v>138</v>
      </c>
    </row>
    <row r="5" spans="1:60" x14ac:dyDescent="0.25">
      <c r="D5" s="10"/>
    </row>
    <row r="6" spans="1:60" ht="39.6" x14ac:dyDescent="0.25">
      <c r="A6" s="206" t="s">
        <v>139</v>
      </c>
      <c r="B6" s="208" t="s">
        <v>140</v>
      </c>
      <c r="C6" s="208" t="s">
        <v>141</v>
      </c>
      <c r="D6" s="207" t="s">
        <v>142</v>
      </c>
      <c r="E6" s="206" t="s">
        <v>143</v>
      </c>
      <c r="F6" s="205" t="s">
        <v>144</v>
      </c>
      <c r="G6" s="206" t="s">
        <v>29</v>
      </c>
      <c r="H6" s="209" t="s">
        <v>30</v>
      </c>
      <c r="I6" s="209" t="s">
        <v>145</v>
      </c>
      <c r="J6" s="209" t="s">
        <v>31</v>
      </c>
      <c r="K6" s="209" t="s">
        <v>146</v>
      </c>
      <c r="L6" s="209" t="s">
        <v>147</v>
      </c>
      <c r="M6" s="209" t="s">
        <v>148</v>
      </c>
      <c r="N6" s="209" t="s">
        <v>149</v>
      </c>
      <c r="O6" s="209" t="s">
        <v>150</v>
      </c>
      <c r="P6" s="209" t="s">
        <v>151</v>
      </c>
      <c r="Q6" s="209" t="s">
        <v>152</v>
      </c>
      <c r="R6" s="209" t="s">
        <v>153</v>
      </c>
      <c r="S6" s="209" t="s">
        <v>154</v>
      </c>
      <c r="T6" s="209" t="s">
        <v>155</v>
      </c>
      <c r="U6" s="209" t="s">
        <v>156</v>
      </c>
      <c r="V6" s="209" t="s">
        <v>157</v>
      </c>
      <c r="W6" s="209" t="s">
        <v>158</v>
      </c>
      <c r="X6" s="209" t="s">
        <v>159</v>
      </c>
      <c r="Y6" s="209" t="s">
        <v>160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22" t="s">
        <v>161</v>
      </c>
      <c r="B8" s="223" t="s">
        <v>97</v>
      </c>
      <c r="C8" s="239" t="s">
        <v>98</v>
      </c>
      <c r="D8" s="224"/>
      <c r="E8" s="225"/>
      <c r="F8" s="226"/>
      <c r="G8" s="226">
        <f>SUMIF(AG9:AG15,"&lt;&gt;NOR",G9:G15)</f>
        <v>0</v>
      </c>
      <c r="H8" s="226"/>
      <c r="I8" s="226">
        <f>SUM(I9:I15)</f>
        <v>0</v>
      </c>
      <c r="J8" s="226"/>
      <c r="K8" s="226">
        <f>SUM(K9:K15)</f>
        <v>0</v>
      </c>
      <c r="L8" s="226"/>
      <c r="M8" s="226">
        <f>SUM(M9:M15)</f>
        <v>0</v>
      </c>
      <c r="N8" s="225"/>
      <c r="O8" s="225">
        <f>SUM(O9:O15)</f>
        <v>0</v>
      </c>
      <c r="P8" s="225"/>
      <c r="Q8" s="225">
        <f>SUM(Q9:Q15)</f>
        <v>0</v>
      </c>
      <c r="R8" s="226"/>
      <c r="S8" s="226"/>
      <c r="T8" s="227"/>
      <c r="U8" s="221"/>
      <c r="V8" s="221">
        <f>SUM(V9:V15)</f>
        <v>128.96</v>
      </c>
      <c r="W8" s="221"/>
      <c r="X8" s="221"/>
      <c r="Y8" s="221"/>
      <c r="AG8" t="s">
        <v>162</v>
      </c>
    </row>
    <row r="9" spans="1:60" outlineLevel="1" x14ac:dyDescent="0.25">
      <c r="A9" s="229">
        <v>1</v>
      </c>
      <c r="B9" s="230" t="s">
        <v>363</v>
      </c>
      <c r="C9" s="240" t="s">
        <v>364</v>
      </c>
      <c r="D9" s="231" t="s">
        <v>209</v>
      </c>
      <c r="E9" s="232">
        <v>288.5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210</v>
      </c>
      <c r="S9" s="234" t="s">
        <v>166</v>
      </c>
      <c r="T9" s="235" t="s">
        <v>211</v>
      </c>
      <c r="U9" s="220">
        <v>0.42</v>
      </c>
      <c r="V9" s="220">
        <f>ROUND(E9*U9,2)</f>
        <v>121.17</v>
      </c>
      <c r="W9" s="220"/>
      <c r="X9" s="220" t="s">
        <v>212</v>
      </c>
      <c r="Y9" s="220" t="s">
        <v>169</v>
      </c>
      <c r="Z9" s="210"/>
      <c r="AA9" s="210"/>
      <c r="AB9" s="210"/>
      <c r="AC9" s="210"/>
      <c r="AD9" s="210"/>
      <c r="AE9" s="210"/>
      <c r="AF9" s="210"/>
      <c r="AG9" s="210" t="s">
        <v>213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17"/>
      <c r="B10" s="218"/>
      <c r="C10" s="256" t="s">
        <v>214</v>
      </c>
      <c r="D10" s="248"/>
      <c r="E10" s="248"/>
      <c r="F10" s="248"/>
      <c r="G10" s="248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215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7" t="str">
        <f>C10</f>
        <v>s přemístěním výkopku v příčných profilech na vzdálenost do 15 m nebo s naložením na dopravní prostředek.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5">
      <c r="A11" s="217"/>
      <c r="B11" s="218"/>
      <c r="C11" s="257" t="s">
        <v>390</v>
      </c>
      <c r="D11" s="246"/>
      <c r="E11" s="247">
        <v>230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217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17"/>
      <c r="B12" s="218"/>
      <c r="C12" s="257" t="s">
        <v>391</v>
      </c>
      <c r="D12" s="246"/>
      <c r="E12" s="247">
        <v>58.5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217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9">
        <v>2</v>
      </c>
      <c r="B13" s="230" t="s">
        <v>218</v>
      </c>
      <c r="C13" s="240" t="s">
        <v>219</v>
      </c>
      <c r="D13" s="231" t="s">
        <v>209</v>
      </c>
      <c r="E13" s="232">
        <v>86.55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 t="s">
        <v>210</v>
      </c>
      <c r="S13" s="234" t="s">
        <v>166</v>
      </c>
      <c r="T13" s="235" t="s">
        <v>211</v>
      </c>
      <c r="U13" s="220">
        <v>0.09</v>
      </c>
      <c r="V13" s="220">
        <f>ROUND(E13*U13,2)</f>
        <v>7.79</v>
      </c>
      <c r="W13" s="220"/>
      <c r="X13" s="220" t="s">
        <v>212</v>
      </c>
      <c r="Y13" s="220" t="s">
        <v>169</v>
      </c>
      <c r="Z13" s="210"/>
      <c r="AA13" s="210"/>
      <c r="AB13" s="210"/>
      <c r="AC13" s="210"/>
      <c r="AD13" s="210"/>
      <c r="AE13" s="210"/>
      <c r="AF13" s="210"/>
      <c r="AG13" s="210" t="s">
        <v>213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5">
      <c r="A14" s="217"/>
      <c r="B14" s="218"/>
      <c r="C14" s="256" t="s">
        <v>214</v>
      </c>
      <c r="D14" s="248"/>
      <c r="E14" s="248"/>
      <c r="F14" s="248"/>
      <c r="G14" s="248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215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37" t="str">
        <f>C14</f>
        <v>s přemístěním výkopku v příčných profilech na vzdálenost do 15 m nebo s naložením na dopravní prostředek.</v>
      </c>
      <c r="BB14" s="210"/>
      <c r="BC14" s="210"/>
      <c r="BD14" s="210"/>
      <c r="BE14" s="210"/>
      <c r="BF14" s="210"/>
      <c r="BG14" s="210"/>
      <c r="BH14" s="210"/>
    </row>
    <row r="15" spans="1:60" outlineLevel="2" x14ac:dyDescent="0.25">
      <c r="A15" s="217"/>
      <c r="B15" s="218"/>
      <c r="C15" s="257" t="s">
        <v>392</v>
      </c>
      <c r="D15" s="246"/>
      <c r="E15" s="247">
        <v>86.55</v>
      </c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217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5">
      <c r="A16" s="222" t="s">
        <v>161</v>
      </c>
      <c r="B16" s="223" t="s">
        <v>101</v>
      </c>
      <c r="C16" s="239" t="s">
        <v>102</v>
      </c>
      <c r="D16" s="224"/>
      <c r="E16" s="225"/>
      <c r="F16" s="226"/>
      <c r="G16" s="226">
        <f>SUMIF(AG17:AG22,"&lt;&gt;NOR",G17:G22)</f>
        <v>0</v>
      </c>
      <c r="H16" s="226"/>
      <c r="I16" s="226">
        <f>SUM(I17:I22)</f>
        <v>0</v>
      </c>
      <c r="J16" s="226"/>
      <c r="K16" s="226">
        <f>SUM(K17:K22)</f>
        <v>0</v>
      </c>
      <c r="L16" s="226"/>
      <c r="M16" s="226">
        <f>SUM(M17:M22)</f>
        <v>0</v>
      </c>
      <c r="N16" s="225"/>
      <c r="O16" s="225">
        <f>SUM(O17:O22)</f>
        <v>0</v>
      </c>
      <c r="P16" s="225"/>
      <c r="Q16" s="225">
        <f>SUM(Q17:Q22)</f>
        <v>0</v>
      </c>
      <c r="R16" s="226"/>
      <c r="S16" s="226"/>
      <c r="T16" s="227"/>
      <c r="U16" s="221"/>
      <c r="V16" s="221">
        <f>SUM(V17:V22)</f>
        <v>2.89</v>
      </c>
      <c r="W16" s="221"/>
      <c r="X16" s="221"/>
      <c r="Y16" s="221"/>
      <c r="AG16" t="s">
        <v>162</v>
      </c>
    </row>
    <row r="17" spans="1:60" outlineLevel="1" x14ac:dyDescent="0.25">
      <c r="A17" s="229">
        <v>3</v>
      </c>
      <c r="B17" s="230" t="s">
        <v>237</v>
      </c>
      <c r="C17" s="240" t="s">
        <v>238</v>
      </c>
      <c r="D17" s="231" t="s">
        <v>209</v>
      </c>
      <c r="E17" s="232">
        <v>288.5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 t="s">
        <v>210</v>
      </c>
      <c r="S17" s="234" t="s">
        <v>166</v>
      </c>
      <c r="T17" s="235" t="s">
        <v>211</v>
      </c>
      <c r="U17" s="220">
        <v>0.01</v>
      </c>
      <c r="V17" s="220">
        <f>ROUND(E17*U17,2)</f>
        <v>2.89</v>
      </c>
      <c r="W17" s="220"/>
      <c r="X17" s="220" t="s">
        <v>212</v>
      </c>
      <c r="Y17" s="220" t="s">
        <v>169</v>
      </c>
      <c r="Z17" s="210"/>
      <c r="AA17" s="210"/>
      <c r="AB17" s="210"/>
      <c r="AC17" s="210"/>
      <c r="AD17" s="210"/>
      <c r="AE17" s="210"/>
      <c r="AF17" s="210"/>
      <c r="AG17" s="210" t="s">
        <v>213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5">
      <c r="A18" s="217"/>
      <c r="B18" s="218"/>
      <c r="C18" s="256" t="s">
        <v>367</v>
      </c>
      <c r="D18" s="248"/>
      <c r="E18" s="248"/>
      <c r="F18" s="248"/>
      <c r="G18" s="248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215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29">
        <v>4</v>
      </c>
      <c r="B19" s="230" t="s">
        <v>241</v>
      </c>
      <c r="C19" s="240" t="s">
        <v>242</v>
      </c>
      <c r="D19" s="231" t="s">
        <v>209</v>
      </c>
      <c r="E19" s="232">
        <v>2885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 t="s">
        <v>210</v>
      </c>
      <c r="S19" s="234" t="s">
        <v>166</v>
      </c>
      <c r="T19" s="235" t="s">
        <v>211</v>
      </c>
      <c r="U19" s="220">
        <v>0</v>
      </c>
      <c r="V19" s="220">
        <f>ROUND(E19*U19,2)</f>
        <v>0</v>
      </c>
      <c r="W19" s="220"/>
      <c r="X19" s="220" t="s">
        <v>212</v>
      </c>
      <c r="Y19" s="220" t="s">
        <v>169</v>
      </c>
      <c r="Z19" s="210"/>
      <c r="AA19" s="210"/>
      <c r="AB19" s="210"/>
      <c r="AC19" s="210"/>
      <c r="AD19" s="210"/>
      <c r="AE19" s="210"/>
      <c r="AF19" s="210"/>
      <c r="AG19" s="210" t="s">
        <v>213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5">
      <c r="A20" s="217"/>
      <c r="B20" s="218"/>
      <c r="C20" s="256" t="s">
        <v>367</v>
      </c>
      <c r="D20" s="248"/>
      <c r="E20" s="248"/>
      <c r="F20" s="248"/>
      <c r="G20" s="248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215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5">
      <c r="A21" s="217"/>
      <c r="B21" s="218"/>
      <c r="C21" s="257" t="s">
        <v>393</v>
      </c>
      <c r="D21" s="246"/>
      <c r="E21" s="247">
        <v>2885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217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9">
        <v>5</v>
      </c>
      <c r="B22" s="250" t="s">
        <v>244</v>
      </c>
      <c r="C22" s="258" t="s">
        <v>369</v>
      </c>
      <c r="D22" s="251" t="s">
        <v>209</v>
      </c>
      <c r="E22" s="252">
        <v>288.5</v>
      </c>
      <c r="F22" s="253"/>
      <c r="G22" s="254">
        <f>ROUND(E22*F22,2)</f>
        <v>0</v>
      </c>
      <c r="H22" s="253"/>
      <c r="I22" s="254">
        <f>ROUND(E22*H22,2)</f>
        <v>0</v>
      </c>
      <c r="J22" s="253"/>
      <c r="K22" s="254">
        <f>ROUND(E22*J22,2)</f>
        <v>0</v>
      </c>
      <c r="L22" s="254">
        <v>21</v>
      </c>
      <c r="M22" s="254">
        <f>G22*(1+L22/100)</f>
        <v>0</v>
      </c>
      <c r="N22" s="252">
        <v>0</v>
      </c>
      <c r="O22" s="252">
        <f>ROUND(E22*N22,2)</f>
        <v>0</v>
      </c>
      <c r="P22" s="252">
        <v>0</v>
      </c>
      <c r="Q22" s="252">
        <f>ROUND(E22*P22,2)</f>
        <v>0</v>
      </c>
      <c r="R22" s="254" t="s">
        <v>210</v>
      </c>
      <c r="S22" s="254" t="s">
        <v>166</v>
      </c>
      <c r="T22" s="255" t="s">
        <v>211</v>
      </c>
      <c r="U22" s="220">
        <v>0</v>
      </c>
      <c r="V22" s="220">
        <f>ROUND(E22*U22,2)</f>
        <v>0</v>
      </c>
      <c r="W22" s="220"/>
      <c r="X22" s="220" t="s">
        <v>212</v>
      </c>
      <c r="Y22" s="220" t="s">
        <v>169</v>
      </c>
      <c r="Z22" s="210"/>
      <c r="AA22" s="210"/>
      <c r="AB22" s="210"/>
      <c r="AC22" s="210"/>
      <c r="AD22" s="210"/>
      <c r="AE22" s="210"/>
      <c r="AF22" s="210"/>
      <c r="AG22" s="210" t="s">
        <v>213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5">
      <c r="A23" s="222" t="s">
        <v>161</v>
      </c>
      <c r="B23" s="223" t="s">
        <v>105</v>
      </c>
      <c r="C23" s="239" t="s">
        <v>106</v>
      </c>
      <c r="D23" s="224"/>
      <c r="E23" s="225"/>
      <c r="F23" s="226"/>
      <c r="G23" s="226">
        <f>SUMIF(AG24:AG37,"&lt;&gt;NOR",G24:G37)</f>
        <v>0</v>
      </c>
      <c r="H23" s="226"/>
      <c r="I23" s="226">
        <f>SUM(I24:I37)</f>
        <v>0</v>
      </c>
      <c r="J23" s="226"/>
      <c r="K23" s="226">
        <f>SUM(K24:K37)</f>
        <v>0</v>
      </c>
      <c r="L23" s="226"/>
      <c r="M23" s="226">
        <f>SUM(M24:M37)</f>
        <v>0</v>
      </c>
      <c r="N23" s="225"/>
      <c r="O23" s="225">
        <f>SUM(O24:O37)</f>
        <v>37.419999999999995</v>
      </c>
      <c r="P23" s="225"/>
      <c r="Q23" s="225">
        <f>SUM(Q24:Q37)</f>
        <v>0</v>
      </c>
      <c r="R23" s="226"/>
      <c r="S23" s="226"/>
      <c r="T23" s="227"/>
      <c r="U23" s="221"/>
      <c r="V23" s="221">
        <f>SUM(V24:V37)</f>
        <v>31.1</v>
      </c>
      <c r="W23" s="221"/>
      <c r="X23" s="221"/>
      <c r="Y23" s="221"/>
      <c r="AG23" t="s">
        <v>162</v>
      </c>
    </row>
    <row r="24" spans="1:60" outlineLevel="1" x14ac:dyDescent="0.25">
      <c r="A24" s="229">
        <v>6</v>
      </c>
      <c r="B24" s="230" t="s">
        <v>246</v>
      </c>
      <c r="C24" s="240" t="s">
        <v>247</v>
      </c>
      <c r="D24" s="231" t="s">
        <v>227</v>
      </c>
      <c r="E24" s="232">
        <v>224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4" t="s">
        <v>248</v>
      </c>
      <c r="S24" s="234" t="s">
        <v>166</v>
      </c>
      <c r="T24" s="235" t="s">
        <v>211</v>
      </c>
      <c r="U24" s="220">
        <v>0.06</v>
      </c>
      <c r="V24" s="220">
        <f>ROUND(E24*U24,2)</f>
        <v>13.44</v>
      </c>
      <c r="W24" s="220"/>
      <c r="X24" s="220" t="s">
        <v>212</v>
      </c>
      <c r="Y24" s="220" t="s">
        <v>169</v>
      </c>
      <c r="Z24" s="210"/>
      <c r="AA24" s="210"/>
      <c r="AB24" s="210"/>
      <c r="AC24" s="210"/>
      <c r="AD24" s="210"/>
      <c r="AE24" s="210"/>
      <c r="AF24" s="210"/>
      <c r="AG24" s="210" t="s">
        <v>213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5">
      <c r="A25" s="217"/>
      <c r="B25" s="218"/>
      <c r="C25" s="256" t="s">
        <v>249</v>
      </c>
      <c r="D25" s="248"/>
      <c r="E25" s="248"/>
      <c r="F25" s="248"/>
      <c r="G25" s="248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215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5">
      <c r="A26" s="217"/>
      <c r="B26" s="218"/>
      <c r="C26" s="257" t="s">
        <v>394</v>
      </c>
      <c r="D26" s="246"/>
      <c r="E26" s="247">
        <v>90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217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17"/>
      <c r="B27" s="218"/>
      <c r="C27" s="257" t="s">
        <v>395</v>
      </c>
      <c r="D27" s="246"/>
      <c r="E27" s="247">
        <v>134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217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9">
        <v>7</v>
      </c>
      <c r="B28" s="230" t="s">
        <v>251</v>
      </c>
      <c r="C28" s="240" t="s">
        <v>252</v>
      </c>
      <c r="D28" s="231" t="s">
        <v>227</v>
      </c>
      <c r="E28" s="232">
        <v>670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 t="s">
        <v>210</v>
      </c>
      <c r="S28" s="234" t="s">
        <v>166</v>
      </c>
      <c r="T28" s="235" t="s">
        <v>211</v>
      </c>
      <c r="U28" s="220">
        <v>1.7999999999999999E-2</v>
      </c>
      <c r="V28" s="220">
        <f>ROUND(E28*U28,2)</f>
        <v>12.06</v>
      </c>
      <c r="W28" s="220"/>
      <c r="X28" s="220" t="s">
        <v>212</v>
      </c>
      <c r="Y28" s="220" t="s">
        <v>169</v>
      </c>
      <c r="Z28" s="210"/>
      <c r="AA28" s="210"/>
      <c r="AB28" s="210"/>
      <c r="AC28" s="210"/>
      <c r="AD28" s="210"/>
      <c r="AE28" s="210"/>
      <c r="AF28" s="210"/>
      <c r="AG28" s="210" t="s">
        <v>213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5">
      <c r="A29" s="217"/>
      <c r="B29" s="218"/>
      <c r="C29" s="256" t="s">
        <v>253</v>
      </c>
      <c r="D29" s="248"/>
      <c r="E29" s="248"/>
      <c r="F29" s="248"/>
      <c r="G29" s="248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215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9">
        <v>8</v>
      </c>
      <c r="B30" s="230" t="s">
        <v>254</v>
      </c>
      <c r="C30" s="240" t="s">
        <v>255</v>
      </c>
      <c r="D30" s="231" t="s">
        <v>227</v>
      </c>
      <c r="E30" s="232">
        <v>224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 t="s">
        <v>210</v>
      </c>
      <c r="S30" s="234" t="s">
        <v>166</v>
      </c>
      <c r="T30" s="235" t="s">
        <v>211</v>
      </c>
      <c r="U30" s="220">
        <v>1.2E-2</v>
      </c>
      <c r="V30" s="220">
        <f>ROUND(E30*U30,2)</f>
        <v>2.69</v>
      </c>
      <c r="W30" s="220"/>
      <c r="X30" s="220" t="s">
        <v>212</v>
      </c>
      <c r="Y30" s="220" t="s">
        <v>169</v>
      </c>
      <c r="Z30" s="210"/>
      <c r="AA30" s="210"/>
      <c r="AB30" s="210"/>
      <c r="AC30" s="210"/>
      <c r="AD30" s="210"/>
      <c r="AE30" s="210"/>
      <c r="AF30" s="210"/>
      <c r="AG30" s="210" t="s">
        <v>213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5">
      <c r="A31" s="217"/>
      <c r="B31" s="218"/>
      <c r="C31" s="256" t="s">
        <v>256</v>
      </c>
      <c r="D31" s="248"/>
      <c r="E31" s="248"/>
      <c r="F31" s="248"/>
      <c r="G31" s="248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215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37" t="str">
        <f>C31</f>
        <v>s případným nutným přemístěním hromad nebo dočasných skládek na místo potřeby ze vzdálenosti do 30 m, v rovině nebo ve svahu do 1 : 5,</v>
      </c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9">
        <v>9</v>
      </c>
      <c r="B32" s="230" t="s">
        <v>257</v>
      </c>
      <c r="C32" s="240" t="s">
        <v>258</v>
      </c>
      <c r="D32" s="231" t="s">
        <v>209</v>
      </c>
      <c r="E32" s="232">
        <v>11.2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 t="s">
        <v>248</v>
      </c>
      <c r="S32" s="234" t="s">
        <v>166</v>
      </c>
      <c r="T32" s="235" t="s">
        <v>211</v>
      </c>
      <c r="U32" s="220">
        <v>0.26</v>
      </c>
      <c r="V32" s="220">
        <f>ROUND(E32*U32,2)</f>
        <v>2.91</v>
      </c>
      <c r="W32" s="220"/>
      <c r="X32" s="220" t="s">
        <v>212</v>
      </c>
      <c r="Y32" s="220" t="s">
        <v>169</v>
      </c>
      <c r="Z32" s="210"/>
      <c r="AA32" s="210"/>
      <c r="AB32" s="210"/>
      <c r="AC32" s="210"/>
      <c r="AD32" s="210"/>
      <c r="AE32" s="210"/>
      <c r="AF32" s="210"/>
      <c r="AG32" s="210" t="s">
        <v>213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5">
      <c r="A33" s="217"/>
      <c r="B33" s="218"/>
      <c r="C33" s="257" t="s">
        <v>396</v>
      </c>
      <c r="D33" s="246"/>
      <c r="E33" s="247">
        <v>11.2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217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9">
        <v>10</v>
      </c>
      <c r="B34" s="230" t="s">
        <v>260</v>
      </c>
      <c r="C34" s="240" t="s">
        <v>261</v>
      </c>
      <c r="D34" s="231" t="s">
        <v>262</v>
      </c>
      <c r="E34" s="232">
        <v>6.72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1E-3</v>
      </c>
      <c r="O34" s="232">
        <f>ROUND(E34*N34,2)</f>
        <v>0.01</v>
      </c>
      <c r="P34" s="232">
        <v>0</v>
      </c>
      <c r="Q34" s="232">
        <f>ROUND(E34*P34,2)</f>
        <v>0</v>
      </c>
      <c r="R34" s="234" t="s">
        <v>263</v>
      </c>
      <c r="S34" s="234" t="s">
        <v>166</v>
      </c>
      <c r="T34" s="235" t="s">
        <v>211</v>
      </c>
      <c r="U34" s="220">
        <v>0</v>
      </c>
      <c r="V34" s="220">
        <f>ROUND(E34*U34,2)</f>
        <v>0</v>
      </c>
      <c r="W34" s="220"/>
      <c r="X34" s="220" t="s">
        <v>264</v>
      </c>
      <c r="Y34" s="220" t="s">
        <v>169</v>
      </c>
      <c r="Z34" s="210"/>
      <c r="AA34" s="210"/>
      <c r="AB34" s="210"/>
      <c r="AC34" s="210"/>
      <c r="AD34" s="210"/>
      <c r="AE34" s="210"/>
      <c r="AF34" s="210"/>
      <c r="AG34" s="210" t="s">
        <v>265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5">
      <c r="A35" s="217"/>
      <c r="B35" s="218"/>
      <c r="C35" s="257" t="s">
        <v>397</v>
      </c>
      <c r="D35" s="246"/>
      <c r="E35" s="247">
        <v>6.72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217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9">
        <v>11</v>
      </c>
      <c r="B36" s="230" t="s">
        <v>267</v>
      </c>
      <c r="C36" s="240" t="s">
        <v>268</v>
      </c>
      <c r="D36" s="231" t="s">
        <v>209</v>
      </c>
      <c r="E36" s="232">
        <v>22.4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2">
        <v>1.67</v>
      </c>
      <c r="O36" s="232">
        <f>ROUND(E36*N36,2)</f>
        <v>37.409999999999997</v>
      </c>
      <c r="P36" s="232">
        <v>0</v>
      </c>
      <c r="Q36" s="232">
        <f>ROUND(E36*P36,2)</f>
        <v>0</v>
      </c>
      <c r="R36" s="234" t="s">
        <v>263</v>
      </c>
      <c r="S36" s="234" t="s">
        <v>269</v>
      </c>
      <c r="T36" s="235" t="s">
        <v>269</v>
      </c>
      <c r="U36" s="220">
        <v>0</v>
      </c>
      <c r="V36" s="220">
        <f>ROUND(E36*U36,2)</f>
        <v>0</v>
      </c>
      <c r="W36" s="220"/>
      <c r="X36" s="220" t="s">
        <v>264</v>
      </c>
      <c r="Y36" s="220" t="s">
        <v>169</v>
      </c>
      <c r="Z36" s="210"/>
      <c r="AA36" s="210"/>
      <c r="AB36" s="210"/>
      <c r="AC36" s="210"/>
      <c r="AD36" s="210"/>
      <c r="AE36" s="210"/>
      <c r="AF36" s="210"/>
      <c r="AG36" s="210" t="s">
        <v>265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5">
      <c r="A37" s="217"/>
      <c r="B37" s="218"/>
      <c r="C37" s="257" t="s">
        <v>398</v>
      </c>
      <c r="D37" s="246"/>
      <c r="E37" s="247">
        <v>22.4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217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5">
      <c r="A38" s="222" t="s">
        <v>161</v>
      </c>
      <c r="B38" s="223" t="s">
        <v>111</v>
      </c>
      <c r="C38" s="239" t="s">
        <v>112</v>
      </c>
      <c r="D38" s="224"/>
      <c r="E38" s="225"/>
      <c r="F38" s="226"/>
      <c r="G38" s="226">
        <f>SUMIF(AG39:AG43,"&lt;&gt;NOR",G39:G43)</f>
        <v>0</v>
      </c>
      <c r="H38" s="226"/>
      <c r="I38" s="226">
        <f>SUM(I39:I43)</f>
        <v>0</v>
      </c>
      <c r="J38" s="226"/>
      <c r="K38" s="226">
        <f>SUM(K39:K43)</f>
        <v>0</v>
      </c>
      <c r="L38" s="226"/>
      <c r="M38" s="226">
        <f>SUM(M39:M43)</f>
        <v>0</v>
      </c>
      <c r="N38" s="225"/>
      <c r="O38" s="225">
        <f>SUM(O39:O43)</f>
        <v>463.94</v>
      </c>
      <c r="P38" s="225"/>
      <c r="Q38" s="225">
        <f>SUM(Q39:Q43)</f>
        <v>0</v>
      </c>
      <c r="R38" s="226"/>
      <c r="S38" s="226"/>
      <c r="T38" s="227"/>
      <c r="U38" s="221"/>
      <c r="V38" s="221">
        <f>SUM(V39:V43)</f>
        <v>31.26</v>
      </c>
      <c r="W38" s="221"/>
      <c r="X38" s="221"/>
      <c r="Y38" s="221"/>
      <c r="AG38" t="s">
        <v>162</v>
      </c>
    </row>
    <row r="39" spans="1:60" ht="20.399999999999999" outlineLevel="1" x14ac:dyDescent="0.25">
      <c r="A39" s="229">
        <v>12</v>
      </c>
      <c r="B39" s="230" t="s">
        <v>399</v>
      </c>
      <c r="C39" s="240" t="s">
        <v>400</v>
      </c>
      <c r="D39" s="231" t="s">
        <v>227</v>
      </c>
      <c r="E39" s="232">
        <v>655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0.378</v>
      </c>
      <c r="O39" s="232">
        <f>ROUND(E39*N39,2)</f>
        <v>247.59</v>
      </c>
      <c r="P39" s="232">
        <v>0</v>
      </c>
      <c r="Q39" s="232">
        <f>ROUND(E39*P39,2)</f>
        <v>0</v>
      </c>
      <c r="R39" s="234" t="s">
        <v>228</v>
      </c>
      <c r="S39" s="234" t="s">
        <v>166</v>
      </c>
      <c r="T39" s="235" t="s">
        <v>211</v>
      </c>
      <c r="U39" s="220">
        <v>2.5999999999999999E-2</v>
      </c>
      <c r="V39" s="220">
        <f>ROUND(E39*U39,2)</f>
        <v>17.03</v>
      </c>
      <c r="W39" s="220"/>
      <c r="X39" s="220" t="s">
        <v>212</v>
      </c>
      <c r="Y39" s="220" t="s">
        <v>169</v>
      </c>
      <c r="Z39" s="210"/>
      <c r="AA39" s="210"/>
      <c r="AB39" s="210"/>
      <c r="AC39" s="210"/>
      <c r="AD39" s="210"/>
      <c r="AE39" s="210"/>
      <c r="AF39" s="210"/>
      <c r="AG39" s="210" t="s">
        <v>213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5">
      <c r="A40" s="217"/>
      <c r="B40" s="218"/>
      <c r="C40" s="257" t="s">
        <v>401</v>
      </c>
      <c r="D40" s="246"/>
      <c r="E40" s="247">
        <v>460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217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5">
      <c r="A41" s="217"/>
      <c r="B41" s="218"/>
      <c r="C41" s="257" t="s">
        <v>402</v>
      </c>
      <c r="D41" s="246"/>
      <c r="E41" s="247">
        <v>195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217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29">
        <v>13</v>
      </c>
      <c r="B42" s="230" t="s">
        <v>403</v>
      </c>
      <c r="C42" s="240" t="s">
        <v>404</v>
      </c>
      <c r="D42" s="231" t="s">
        <v>227</v>
      </c>
      <c r="E42" s="232">
        <v>490.6</v>
      </c>
      <c r="F42" s="233"/>
      <c r="G42" s="234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21</v>
      </c>
      <c r="M42" s="234">
        <f>G42*(1+L42/100)</f>
        <v>0</v>
      </c>
      <c r="N42" s="232">
        <v>0.441</v>
      </c>
      <c r="O42" s="232">
        <f>ROUND(E42*N42,2)</f>
        <v>216.35</v>
      </c>
      <c r="P42" s="232">
        <v>0</v>
      </c>
      <c r="Q42" s="232">
        <f>ROUND(E42*P42,2)</f>
        <v>0</v>
      </c>
      <c r="R42" s="234" t="s">
        <v>228</v>
      </c>
      <c r="S42" s="234" t="s">
        <v>166</v>
      </c>
      <c r="T42" s="235" t="s">
        <v>211</v>
      </c>
      <c r="U42" s="220">
        <v>2.9000000000000001E-2</v>
      </c>
      <c r="V42" s="220">
        <f>ROUND(E42*U42,2)</f>
        <v>14.23</v>
      </c>
      <c r="W42" s="220"/>
      <c r="X42" s="220" t="s">
        <v>212</v>
      </c>
      <c r="Y42" s="220" t="s">
        <v>169</v>
      </c>
      <c r="Z42" s="210"/>
      <c r="AA42" s="210"/>
      <c r="AB42" s="210"/>
      <c r="AC42" s="210"/>
      <c r="AD42" s="210"/>
      <c r="AE42" s="210"/>
      <c r="AF42" s="210"/>
      <c r="AG42" s="210" t="s">
        <v>213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5">
      <c r="A43" s="217"/>
      <c r="B43" s="218"/>
      <c r="C43" s="257" t="s">
        <v>405</v>
      </c>
      <c r="D43" s="246"/>
      <c r="E43" s="247">
        <v>490.6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217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5">
      <c r="A44" s="222" t="s">
        <v>161</v>
      </c>
      <c r="B44" s="223" t="s">
        <v>115</v>
      </c>
      <c r="C44" s="239" t="s">
        <v>116</v>
      </c>
      <c r="D44" s="224"/>
      <c r="E44" s="225"/>
      <c r="F44" s="226"/>
      <c r="G44" s="226">
        <f>SUMIF(AG45:AG62,"&lt;&gt;NOR",G45:G62)</f>
        <v>0</v>
      </c>
      <c r="H44" s="226"/>
      <c r="I44" s="226">
        <f>SUM(I45:I62)</f>
        <v>0</v>
      </c>
      <c r="J44" s="226"/>
      <c r="K44" s="226">
        <f>SUM(K45:K62)</f>
        <v>0</v>
      </c>
      <c r="L44" s="226"/>
      <c r="M44" s="226">
        <f>SUM(M45:M62)</f>
        <v>0</v>
      </c>
      <c r="N44" s="225"/>
      <c r="O44" s="225">
        <f>SUM(O45:O62)</f>
        <v>88.029999999999987</v>
      </c>
      <c r="P44" s="225"/>
      <c r="Q44" s="225">
        <f>SUM(Q45:Q62)</f>
        <v>0</v>
      </c>
      <c r="R44" s="226"/>
      <c r="S44" s="226"/>
      <c r="T44" s="227"/>
      <c r="U44" s="221"/>
      <c r="V44" s="221">
        <f>SUM(V45:V62)</f>
        <v>400.57</v>
      </c>
      <c r="W44" s="221"/>
      <c r="X44" s="221"/>
      <c r="Y44" s="221"/>
      <c r="AG44" t="s">
        <v>162</v>
      </c>
    </row>
    <row r="45" spans="1:60" outlineLevel="1" x14ac:dyDescent="0.25">
      <c r="A45" s="229">
        <v>14</v>
      </c>
      <c r="B45" s="230" t="s">
        <v>406</v>
      </c>
      <c r="C45" s="240" t="s">
        <v>407</v>
      </c>
      <c r="D45" s="231" t="s">
        <v>227</v>
      </c>
      <c r="E45" s="232">
        <v>195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2">
        <v>7.3899999999999993E-2</v>
      </c>
      <c r="O45" s="232">
        <f>ROUND(E45*N45,2)</f>
        <v>14.41</v>
      </c>
      <c r="P45" s="232">
        <v>0</v>
      </c>
      <c r="Q45" s="232">
        <f>ROUND(E45*P45,2)</f>
        <v>0</v>
      </c>
      <c r="R45" s="234" t="s">
        <v>228</v>
      </c>
      <c r="S45" s="234" t="s">
        <v>166</v>
      </c>
      <c r="T45" s="235" t="s">
        <v>211</v>
      </c>
      <c r="U45" s="220">
        <v>0.45</v>
      </c>
      <c r="V45" s="220">
        <f>ROUND(E45*U45,2)</f>
        <v>87.75</v>
      </c>
      <c r="W45" s="220"/>
      <c r="X45" s="220" t="s">
        <v>212</v>
      </c>
      <c r="Y45" s="220" t="s">
        <v>169</v>
      </c>
      <c r="Z45" s="210"/>
      <c r="AA45" s="210"/>
      <c r="AB45" s="210"/>
      <c r="AC45" s="210"/>
      <c r="AD45" s="210"/>
      <c r="AE45" s="210"/>
      <c r="AF45" s="210"/>
      <c r="AG45" s="210" t="s">
        <v>213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1" outlineLevel="2" x14ac:dyDescent="0.25">
      <c r="A46" s="217"/>
      <c r="B46" s="218"/>
      <c r="C46" s="256" t="s">
        <v>379</v>
      </c>
      <c r="D46" s="248"/>
      <c r="E46" s="248"/>
      <c r="F46" s="248"/>
      <c r="G46" s="248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215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37" t="str">
        <f>C46</f>
        <v>s provedením lože z kameniva drceného, s vyplněním spár, s dvojitým hutněním a se smetením přebytečného materiálu na krajnici. S dodáním hmot pro lože a výplň spár.</v>
      </c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9">
        <v>15</v>
      </c>
      <c r="B47" s="230" t="s">
        <v>377</v>
      </c>
      <c r="C47" s="240" t="s">
        <v>378</v>
      </c>
      <c r="D47" s="231" t="s">
        <v>227</v>
      </c>
      <c r="E47" s="232">
        <v>460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9.2799999999999994E-2</v>
      </c>
      <c r="O47" s="232">
        <f>ROUND(E47*N47,2)</f>
        <v>42.69</v>
      </c>
      <c r="P47" s="232">
        <v>0</v>
      </c>
      <c r="Q47" s="232">
        <f>ROUND(E47*P47,2)</f>
        <v>0</v>
      </c>
      <c r="R47" s="234" t="s">
        <v>228</v>
      </c>
      <c r="S47" s="234" t="s">
        <v>166</v>
      </c>
      <c r="T47" s="235" t="s">
        <v>211</v>
      </c>
      <c r="U47" s="220">
        <v>0.47799999999999998</v>
      </c>
      <c r="V47" s="220">
        <f>ROUND(E47*U47,2)</f>
        <v>219.88</v>
      </c>
      <c r="W47" s="220"/>
      <c r="X47" s="220" t="s">
        <v>212</v>
      </c>
      <c r="Y47" s="220" t="s">
        <v>169</v>
      </c>
      <c r="Z47" s="210"/>
      <c r="AA47" s="210"/>
      <c r="AB47" s="210"/>
      <c r="AC47" s="210"/>
      <c r="AD47" s="210"/>
      <c r="AE47" s="210"/>
      <c r="AF47" s="210"/>
      <c r="AG47" s="210" t="s">
        <v>213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1" outlineLevel="2" x14ac:dyDescent="0.25">
      <c r="A48" s="217"/>
      <c r="B48" s="218"/>
      <c r="C48" s="256" t="s">
        <v>379</v>
      </c>
      <c r="D48" s="248"/>
      <c r="E48" s="248"/>
      <c r="F48" s="248"/>
      <c r="G48" s="248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215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37" t="str">
        <f>C48</f>
        <v>s provedením lože z kameniva drceného, s vyplněním spár, s dvojitým hutněním a se smetením přebytečného materiálu na krajnici. S dodáním hmot pro lože a výplň spár.</v>
      </c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9">
        <v>16</v>
      </c>
      <c r="B49" s="230" t="s">
        <v>408</v>
      </c>
      <c r="C49" s="240" t="s">
        <v>409</v>
      </c>
      <c r="D49" s="231" t="s">
        <v>227</v>
      </c>
      <c r="E49" s="232">
        <v>7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4" t="s">
        <v>228</v>
      </c>
      <c r="S49" s="234" t="s">
        <v>166</v>
      </c>
      <c r="T49" s="235" t="s">
        <v>211</v>
      </c>
      <c r="U49" s="220">
        <v>0.06</v>
      </c>
      <c r="V49" s="220">
        <f>ROUND(E49*U49,2)</f>
        <v>0.42</v>
      </c>
      <c r="W49" s="220"/>
      <c r="X49" s="220" t="s">
        <v>212</v>
      </c>
      <c r="Y49" s="220" t="s">
        <v>169</v>
      </c>
      <c r="Z49" s="210"/>
      <c r="AA49" s="210"/>
      <c r="AB49" s="210"/>
      <c r="AC49" s="210"/>
      <c r="AD49" s="210"/>
      <c r="AE49" s="210"/>
      <c r="AF49" s="210"/>
      <c r="AG49" s="210" t="s">
        <v>213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1" outlineLevel="2" x14ac:dyDescent="0.25">
      <c r="A50" s="217"/>
      <c r="B50" s="218"/>
      <c r="C50" s="256" t="s">
        <v>379</v>
      </c>
      <c r="D50" s="248"/>
      <c r="E50" s="248"/>
      <c r="F50" s="248"/>
      <c r="G50" s="248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215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37" t="str">
        <f>C50</f>
        <v>s provedením lože z kameniva drceného, s vyplněním spár, s dvojitým hutněním a se smetením přebytečného materiálu na krajnici. S dodáním hmot pro lože a výplň spár.</v>
      </c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9">
        <v>17</v>
      </c>
      <c r="B51" s="230" t="s">
        <v>410</v>
      </c>
      <c r="C51" s="240" t="s">
        <v>411</v>
      </c>
      <c r="D51" s="231" t="s">
        <v>227</v>
      </c>
      <c r="E51" s="232">
        <v>7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4" t="s">
        <v>228</v>
      </c>
      <c r="S51" s="234" t="s">
        <v>166</v>
      </c>
      <c r="T51" s="235" t="s">
        <v>211</v>
      </c>
      <c r="U51" s="220">
        <v>0.08</v>
      </c>
      <c r="V51" s="220">
        <f>ROUND(E51*U51,2)</f>
        <v>0.56000000000000005</v>
      </c>
      <c r="W51" s="220"/>
      <c r="X51" s="220" t="s">
        <v>212</v>
      </c>
      <c r="Y51" s="220" t="s">
        <v>169</v>
      </c>
      <c r="Z51" s="210"/>
      <c r="AA51" s="210"/>
      <c r="AB51" s="210"/>
      <c r="AC51" s="210"/>
      <c r="AD51" s="210"/>
      <c r="AE51" s="210"/>
      <c r="AF51" s="210"/>
      <c r="AG51" s="210" t="s">
        <v>213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1" outlineLevel="2" x14ac:dyDescent="0.25">
      <c r="A52" s="217"/>
      <c r="B52" s="218"/>
      <c r="C52" s="256" t="s">
        <v>379</v>
      </c>
      <c r="D52" s="248"/>
      <c r="E52" s="248"/>
      <c r="F52" s="248"/>
      <c r="G52" s="248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215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37" t="str">
        <f>C52</f>
        <v>s provedením lože z kameniva drceného, s vyplněním spár, s dvojitým hutněním a se smetením přebytečného materiálu na krajnici. S dodáním hmot pro lože a výplň spár.</v>
      </c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9">
        <v>18</v>
      </c>
      <c r="B53" s="230" t="s">
        <v>412</v>
      </c>
      <c r="C53" s="240" t="s">
        <v>413</v>
      </c>
      <c r="D53" s="231" t="s">
        <v>235</v>
      </c>
      <c r="E53" s="232">
        <v>121.5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3.3E-4</v>
      </c>
      <c r="O53" s="232">
        <f>ROUND(E53*N53,2)</f>
        <v>0.04</v>
      </c>
      <c r="P53" s="232">
        <v>0</v>
      </c>
      <c r="Q53" s="232">
        <f>ROUND(E53*P53,2)</f>
        <v>0</v>
      </c>
      <c r="R53" s="234" t="s">
        <v>228</v>
      </c>
      <c r="S53" s="234" t="s">
        <v>166</v>
      </c>
      <c r="T53" s="235" t="s">
        <v>211</v>
      </c>
      <c r="U53" s="220">
        <v>0.41</v>
      </c>
      <c r="V53" s="220">
        <f>ROUND(E53*U53,2)</f>
        <v>49.82</v>
      </c>
      <c r="W53" s="220"/>
      <c r="X53" s="220" t="s">
        <v>212</v>
      </c>
      <c r="Y53" s="220" t="s">
        <v>169</v>
      </c>
      <c r="Z53" s="210"/>
      <c r="AA53" s="210"/>
      <c r="AB53" s="210"/>
      <c r="AC53" s="210"/>
      <c r="AD53" s="210"/>
      <c r="AE53" s="210"/>
      <c r="AF53" s="210"/>
      <c r="AG53" s="210" t="s">
        <v>213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5">
      <c r="A54" s="217"/>
      <c r="B54" s="218"/>
      <c r="C54" s="257" t="s">
        <v>414</v>
      </c>
      <c r="D54" s="246"/>
      <c r="E54" s="247">
        <v>121.5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217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9">
        <v>19</v>
      </c>
      <c r="B55" s="230" t="s">
        <v>380</v>
      </c>
      <c r="C55" s="240" t="s">
        <v>381</v>
      </c>
      <c r="D55" s="231" t="s">
        <v>235</v>
      </c>
      <c r="E55" s="232">
        <v>98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2">
        <v>3.6000000000000002E-4</v>
      </c>
      <c r="O55" s="232">
        <f>ROUND(E55*N55,2)</f>
        <v>0.04</v>
      </c>
      <c r="P55" s="232">
        <v>0</v>
      </c>
      <c r="Q55" s="232">
        <f>ROUND(E55*P55,2)</f>
        <v>0</v>
      </c>
      <c r="R55" s="234" t="s">
        <v>228</v>
      </c>
      <c r="S55" s="234" t="s">
        <v>166</v>
      </c>
      <c r="T55" s="235" t="s">
        <v>211</v>
      </c>
      <c r="U55" s="220">
        <v>0.43</v>
      </c>
      <c r="V55" s="220">
        <f>ROUND(E55*U55,2)</f>
        <v>42.14</v>
      </c>
      <c r="W55" s="220"/>
      <c r="X55" s="220" t="s">
        <v>212</v>
      </c>
      <c r="Y55" s="220" t="s">
        <v>169</v>
      </c>
      <c r="Z55" s="210"/>
      <c r="AA55" s="210"/>
      <c r="AB55" s="210"/>
      <c r="AC55" s="210"/>
      <c r="AD55" s="210"/>
      <c r="AE55" s="210"/>
      <c r="AF55" s="210"/>
      <c r="AG55" s="210" t="s">
        <v>213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5">
      <c r="A56" s="217"/>
      <c r="B56" s="218"/>
      <c r="C56" s="257" t="s">
        <v>415</v>
      </c>
      <c r="D56" s="246"/>
      <c r="E56" s="247">
        <v>98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217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9">
        <v>20</v>
      </c>
      <c r="B57" s="230" t="s">
        <v>416</v>
      </c>
      <c r="C57" s="240" t="s">
        <v>417</v>
      </c>
      <c r="D57" s="231" t="s">
        <v>227</v>
      </c>
      <c r="E57" s="232">
        <v>197.4</v>
      </c>
      <c r="F57" s="233"/>
      <c r="G57" s="234">
        <f>ROUND(E57*F57,2)</f>
        <v>0</v>
      </c>
      <c r="H57" s="233"/>
      <c r="I57" s="234">
        <f>ROUND(E57*H57,2)</f>
        <v>0</v>
      </c>
      <c r="J57" s="233"/>
      <c r="K57" s="234">
        <f>ROUND(E57*J57,2)</f>
        <v>0</v>
      </c>
      <c r="L57" s="234">
        <v>21</v>
      </c>
      <c r="M57" s="234">
        <f>G57*(1+L57/100)</f>
        <v>0</v>
      </c>
      <c r="N57" s="232">
        <v>0.129</v>
      </c>
      <c r="O57" s="232">
        <f>ROUND(E57*N57,2)</f>
        <v>25.46</v>
      </c>
      <c r="P57" s="232">
        <v>0</v>
      </c>
      <c r="Q57" s="232">
        <f>ROUND(E57*P57,2)</f>
        <v>0</v>
      </c>
      <c r="R57" s="234" t="s">
        <v>263</v>
      </c>
      <c r="S57" s="234" t="s">
        <v>166</v>
      </c>
      <c r="T57" s="235" t="s">
        <v>211</v>
      </c>
      <c r="U57" s="220">
        <v>0</v>
      </c>
      <c r="V57" s="220">
        <f>ROUND(E57*U57,2)</f>
        <v>0</v>
      </c>
      <c r="W57" s="220"/>
      <c r="X57" s="220" t="s">
        <v>264</v>
      </c>
      <c r="Y57" s="220" t="s">
        <v>169</v>
      </c>
      <c r="Z57" s="210"/>
      <c r="AA57" s="210"/>
      <c r="AB57" s="210"/>
      <c r="AC57" s="210"/>
      <c r="AD57" s="210"/>
      <c r="AE57" s="210"/>
      <c r="AF57" s="210"/>
      <c r="AG57" s="210" t="s">
        <v>265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5">
      <c r="A58" s="217"/>
      <c r="B58" s="218"/>
      <c r="C58" s="257" t="s">
        <v>418</v>
      </c>
      <c r="D58" s="246"/>
      <c r="E58" s="247">
        <v>197.4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217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0.399999999999999" outlineLevel="1" x14ac:dyDescent="0.25">
      <c r="A59" s="229">
        <v>21</v>
      </c>
      <c r="B59" s="230" t="s">
        <v>419</v>
      </c>
      <c r="C59" s="240" t="s">
        <v>420</v>
      </c>
      <c r="D59" s="231" t="s">
        <v>227</v>
      </c>
      <c r="E59" s="232">
        <v>7.35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21</v>
      </c>
      <c r="M59" s="234">
        <f>G59*(1+L59/100)</f>
        <v>0</v>
      </c>
      <c r="N59" s="232">
        <v>0.14099999999999999</v>
      </c>
      <c r="O59" s="232">
        <f>ROUND(E59*N59,2)</f>
        <v>1.04</v>
      </c>
      <c r="P59" s="232">
        <v>0</v>
      </c>
      <c r="Q59" s="232">
        <f>ROUND(E59*P59,2)</f>
        <v>0</v>
      </c>
      <c r="R59" s="234" t="s">
        <v>263</v>
      </c>
      <c r="S59" s="234" t="s">
        <v>166</v>
      </c>
      <c r="T59" s="235" t="s">
        <v>211</v>
      </c>
      <c r="U59" s="220">
        <v>0</v>
      </c>
      <c r="V59" s="220">
        <f>ROUND(E59*U59,2)</f>
        <v>0</v>
      </c>
      <c r="W59" s="220"/>
      <c r="X59" s="220" t="s">
        <v>264</v>
      </c>
      <c r="Y59" s="220" t="s">
        <v>169</v>
      </c>
      <c r="Z59" s="210"/>
      <c r="AA59" s="210"/>
      <c r="AB59" s="210"/>
      <c r="AC59" s="210"/>
      <c r="AD59" s="210"/>
      <c r="AE59" s="210"/>
      <c r="AF59" s="210"/>
      <c r="AG59" s="210" t="s">
        <v>265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5">
      <c r="A60" s="217"/>
      <c r="B60" s="218"/>
      <c r="C60" s="257" t="s">
        <v>421</v>
      </c>
      <c r="D60" s="246"/>
      <c r="E60" s="247">
        <v>7.35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217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29">
        <v>22</v>
      </c>
      <c r="B61" s="230" t="s">
        <v>422</v>
      </c>
      <c r="C61" s="240" t="s">
        <v>423</v>
      </c>
      <c r="D61" s="231" t="s">
        <v>424</v>
      </c>
      <c r="E61" s="232">
        <v>483</v>
      </c>
      <c r="F61" s="233"/>
      <c r="G61" s="234">
        <f>ROUND(E61*F61,2)</f>
        <v>0</v>
      </c>
      <c r="H61" s="233"/>
      <c r="I61" s="234">
        <f>ROUND(E61*H61,2)</f>
        <v>0</v>
      </c>
      <c r="J61" s="233"/>
      <c r="K61" s="234">
        <f>ROUND(E61*J61,2)</f>
        <v>0</v>
      </c>
      <c r="L61" s="234">
        <v>21</v>
      </c>
      <c r="M61" s="234">
        <f>G61*(1+L61/100)</f>
        <v>0</v>
      </c>
      <c r="N61" s="232">
        <v>8.9999999999999993E-3</v>
      </c>
      <c r="O61" s="232">
        <f>ROUND(E61*N61,2)</f>
        <v>4.3499999999999996</v>
      </c>
      <c r="P61" s="232">
        <v>0</v>
      </c>
      <c r="Q61" s="232">
        <f>ROUND(E61*P61,2)</f>
        <v>0</v>
      </c>
      <c r="R61" s="234" t="s">
        <v>263</v>
      </c>
      <c r="S61" s="234" t="s">
        <v>211</v>
      </c>
      <c r="T61" s="235" t="s">
        <v>167</v>
      </c>
      <c r="U61" s="220">
        <v>0</v>
      </c>
      <c r="V61" s="220">
        <f>ROUND(E61*U61,2)</f>
        <v>0</v>
      </c>
      <c r="W61" s="220"/>
      <c r="X61" s="220" t="s">
        <v>264</v>
      </c>
      <c r="Y61" s="220" t="s">
        <v>169</v>
      </c>
      <c r="Z61" s="210"/>
      <c r="AA61" s="210"/>
      <c r="AB61" s="210"/>
      <c r="AC61" s="210"/>
      <c r="AD61" s="210"/>
      <c r="AE61" s="210"/>
      <c r="AF61" s="210"/>
      <c r="AG61" s="210" t="s">
        <v>265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5">
      <c r="A62" s="217"/>
      <c r="B62" s="218"/>
      <c r="C62" s="257" t="s">
        <v>425</v>
      </c>
      <c r="D62" s="246"/>
      <c r="E62" s="247">
        <v>483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217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5">
      <c r="A63" s="222" t="s">
        <v>161</v>
      </c>
      <c r="B63" s="223" t="s">
        <v>123</v>
      </c>
      <c r="C63" s="239" t="s">
        <v>124</v>
      </c>
      <c r="D63" s="224"/>
      <c r="E63" s="225"/>
      <c r="F63" s="226"/>
      <c r="G63" s="226">
        <f>SUMIF(AG64:AG80,"&lt;&gt;NOR",G64:G80)</f>
        <v>0</v>
      </c>
      <c r="H63" s="226"/>
      <c r="I63" s="226">
        <f>SUM(I64:I80)</f>
        <v>0</v>
      </c>
      <c r="J63" s="226"/>
      <c r="K63" s="226">
        <f>SUM(K64:K80)</f>
        <v>0</v>
      </c>
      <c r="L63" s="226"/>
      <c r="M63" s="226">
        <f>SUM(M64:M80)</f>
        <v>0</v>
      </c>
      <c r="N63" s="225"/>
      <c r="O63" s="225">
        <f>SUM(O64:O80)</f>
        <v>62.69</v>
      </c>
      <c r="P63" s="225"/>
      <c r="Q63" s="225">
        <f>SUM(Q64:Q80)</f>
        <v>0</v>
      </c>
      <c r="R63" s="226"/>
      <c r="S63" s="226"/>
      <c r="T63" s="227"/>
      <c r="U63" s="221"/>
      <c r="V63" s="221">
        <f>SUM(V64:V80)</f>
        <v>66.099999999999994</v>
      </c>
      <c r="W63" s="221"/>
      <c r="X63" s="221"/>
      <c r="Y63" s="221"/>
      <c r="AG63" t="s">
        <v>162</v>
      </c>
    </row>
    <row r="64" spans="1:60" ht="20.399999999999999" outlineLevel="1" x14ac:dyDescent="0.25">
      <c r="A64" s="229">
        <v>23</v>
      </c>
      <c r="B64" s="230" t="s">
        <v>307</v>
      </c>
      <c r="C64" s="240" t="s">
        <v>308</v>
      </c>
      <c r="D64" s="231" t="s">
        <v>235</v>
      </c>
      <c r="E64" s="232">
        <v>243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0.188</v>
      </c>
      <c r="O64" s="232">
        <f>ROUND(E64*N64,2)</f>
        <v>45.68</v>
      </c>
      <c r="P64" s="232">
        <v>0</v>
      </c>
      <c r="Q64" s="232">
        <f>ROUND(E64*P64,2)</f>
        <v>0</v>
      </c>
      <c r="R64" s="234" t="s">
        <v>228</v>
      </c>
      <c r="S64" s="234" t="s">
        <v>166</v>
      </c>
      <c r="T64" s="235" t="s">
        <v>211</v>
      </c>
      <c r="U64" s="220">
        <v>0.27200000000000002</v>
      </c>
      <c r="V64" s="220">
        <f>ROUND(E64*U64,2)</f>
        <v>66.099999999999994</v>
      </c>
      <c r="W64" s="220"/>
      <c r="X64" s="220" t="s">
        <v>212</v>
      </c>
      <c r="Y64" s="220" t="s">
        <v>169</v>
      </c>
      <c r="Z64" s="210"/>
      <c r="AA64" s="210"/>
      <c r="AB64" s="210"/>
      <c r="AC64" s="210"/>
      <c r="AD64" s="210"/>
      <c r="AE64" s="210"/>
      <c r="AF64" s="210"/>
      <c r="AG64" s="210" t="s">
        <v>213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5">
      <c r="A65" s="217"/>
      <c r="B65" s="218"/>
      <c r="C65" s="256" t="s">
        <v>309</v>
      </c>
      <c r="D65" s="248"/>
      <c r="E65" s="248"/>
      <c r="F65" s="248"/>
      <c r="G65" s="248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215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5">
      <c r="A66" s="217"/>
      <c r="B66" s="218"/>
      <c r="C66" s="257" t="s">
        <v>426</v>
      </c>
      <c r="D66" s="246"/>
      <c r="E66" s="247">
        <v>243</v>
      </c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217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0.399999999999999" outlineLevel="1" x14ac:dyDescent="0.25">
      <c r="A67" s="229">
        <v>24</v>
      </c>
      <c r="B67" s="230" t="s">
        <v>427</v>
      </c>
      <c r="C67" s="240" t="s">
        <v>428</v>
      </c>
      <c r="D67" s="231" t="s">
        <v>286</v>
      </c>
      <c r="E67" s="232">
        <v>2.02</v>
      </c>
      <c r="F67" s="233"/>
      <c r="G67" s="234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21</v>
      </c>
      <c r="M67" s="234">
        <f>G67*(1+L67/100)</f>
        <v>0</v>
      </c>
      <c r="N67" s="232">
        <v>4.863E-2</v>
      </c>
      <c r="O67" s="232">
        <f>ROUND(E67*N67,2)</f>
        <v>0.1</v>
      </c>
      <c r="P67" s="232">
        <v>0</v>
      </c>
      <c r="Q67" s="232">
        <f>ROUND(E67*P67,2)</f>
        <v>0</v>
      </c>
      <c r="R67" s="234" t="s">
        <v>263</v>
      </c>
      <c r="S67" s="234" t="s">
        <v>166</v>
      </c>
      <c r="T67" s="235" t="s">
        <v>211</v>
      </c>
      <c r="U67" s="220">
        <v>0</v>
      </c>
      <c r="V67" s="220">
        <f>ROUND(E67*U67,2)</f>
        <v>0</v>
      </c>
      <c r="W67" s="220"/>
      <c r="X67" s="220" t="s">
        <v>264</v>
      </c>
      <c r="Y67" s="220" t="s">
        <v>169</v>
      </c>
      <c r="Z67" s="210"/>
      <c r="AA67" s="210"/>
      <c r="AB67" s="210"/>
      <c r="AC67" s="210"/>
      <c r="AD67" s="210"/>
      <c r="AE67" s="210"/>
      <c r="AF67" s="210"/>
      <c r="AG67" s="210" t="s">
        <v>265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5">
      <c r="A68" s="217"/>
      <c r="B68" s="218"/>
      <c r="C68" s="257" t="s">
        <v>361</v>
      </c>
      <c r="D68" s="246"/>
      <c r="E68" s="247">
        <v>2.02</v>
      </c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217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9">
        <v>25</v>
      </c>
      <c r="B69" s="230" t="s">
        <v>429</v>
      </c>
      <c r="C69" s="240" t="s">
        <v>430</v>
      </c>
      <c r="D69" s="231" t="s">
        <v>286</v>
      </c>
      <c r="E69" s="232">
        <v>121.2</v>
      </c>
      <c r="F69" s="233"/>
      <c r="G69" s="234">
        <f>ROUND(E69*F69,2)</f>
        <v>0</v>
      </c>
      <c r="H69" s="233"/>
      <c r="I69" s="234">
        <f>ROUND(E69*H69,2)</f>
        <v>0</v>
      </c>
      <c r="J69" s="233"/>
      <c r="K69" s="234">
        <f>ROUND(E69*J69,2)</f>
        <v>0</v>
      </c>
      <c r="L69" s="234">
        <v>21</v>
      </c>
      <c r="M69" s="234">
        <f>G69*(1+L69/100)</f>
        <v>0</v>
      </c>
      <c r="N69" s="232">
        <v>0.06</v>
      </c>
      <c r="O69" s="232">
        <f>ROUND(E69*N69,2)</f>
        <v>7.27</v>
      </c>
      <c r="P69" s="232">
        <v>0</v>
      </c>
      <c r="Q69" s="232">
        <f>ROUND(E69*P69,2)</f>
        <v>0</v>
      </c>
      <c r="R69" s="234" t="s">
        <v>263</v>
      </c>
      <c r="S69" s="234" t="s">
        <v>166</v>
      </c>
      <c r="T69" s="235" t="s">
        <v>211</v>
      </c>
      <c r="U69" s="220">
        <v>0</v>
      </c>
      <c r="V69" s="220">
        <f>ROUND(E69*U69,2)</f>
        <v>0</v>
      </c>
      <c r="W69" s="220"/>
      <c r="X69" s="220" t="s">
        <v>264</v>
      </c>
      <c r="Y69" s="220" t="s">
        <v>169</v>
      </c>
      <c r="Z69" s="210"/>
      <c r="AA69" s="210"/>
      <c r="AB69" s="210"/>
      <c r="AC69" s="210"/>
      <c r="AD69" s="210"/>
      <c r="AE69" s="210"/>
      <c r="AF69" s="210"/>
      <c r="AG69" s="210" t="s">
        <v>265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5">
      <c r="A70" s="217"/>
      <c r="B70" s="218"/>
      <c r="C70" s="257" t="s">
        <v>431</v>
      </c>
      <c r="D70" s="246"/>
      <c r="E70" s="247">
        <v>121.2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217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9">
        <v>26</v>
      </c>
      <c r="B71" s="230" t="s">
        <v>316</v>
      </c>
      <c r="C71" s="240" t="s">
        <v>317</v>
      </c>
      <c r="D71" s="231" t="s">
        <v>286</v>
      </c>
      <c r="E71" s="232">
        <v>106.05</v>
      </c>
      <c r="F71" s="233"/>
      <c r="G71" s="234">
        <f>ROUND(E71*F71,2)</f>
        <v>0</v>
      </c>
      <c r="H71" s="233"/>
      <c r="I71" s="234">
        <f>ROUND(E71*H71,2)</f>
        <v>0</v>
      </c>
      <c r="J71" s="233"/>
      <c r="K71" s="234">
        <f>ROUND(E71*J71,2)</f>
        <v>0</v>
      </c>
      <c r="L71" s="234">
        <v>21</v>
      </c>
      <c r="M71" s="234">
        <f>G71*(1+L71/100)</f>
        <v>0</v>
      </c>
      <c r="N71" s="232">
        <v>8.2100000000000006E-2</v>
      </c>
      <c r="O71" s="232">
        <f>ROUND(E71*N71,2)</f>
        <v>8.7100000000000009</v>
      </c>
      <c r="P71" s="232">
        <v>0</v>
      </c>
      <c r="Q71" s="232">
        <f>ROUND(E71*P71,2)</f>
        <v>0</v>
      </c>
      <c r="R71" s="234" t="s">
        <v>263</v>
      </c>
      <c r="S71" s="234" t="s">
        <v>166</v>
      </c>
      <c r="T71" s="235" t="s">
        <v>211</v>
      </c>
      <c r="U71" s="220">
        <v>0</v>
      </c>
      <c r="V71" s="220">
        <f>ROUND(E71*U71,2)</f>
        <v>0</v>
      </c>
      <c r="W71" s="220"/>
      <c r="X71" s="220" t="s">
        <v>264</v>
      </c>
      <c r="Y71" s="220" t="s">
        <v>169</v>
      </c>
      <c r="Z71" s="210"/>
      <c r="AA71" s="210"/>
      <c r="AB71" s="210"/>
      <c r="AC71" s="210"/>
      <c r="AD71" s="210"/>
      <c r="AE71" s="210"/>
      <c r="AF71" s="210"/>
      <c r="AG71" s="210" t="s">
        <v>265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5">
      <c r="A72" s="217"/>
      <c r="B72" s="218"/>
      <c r="C72" s="257" t="s">
        <v>432</v>
      </c>
      <c r="D72" s="246"/>
      <c r="E72" s="247">
        <v>106.05</v>
      </c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217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.399999999999999" outlineLevel="1" x14ac:dyDescent="0.25">
      <c r="A73" s="229">
        <v>27</v>
      </c>
      <c r="B73" s="230" t="s">
        <v>319</v>
      </c>
      <c r="C73" s="240" t="s">
        <v>320</v>
      </c>
      <c r="D73" s="231" t="s">
        <v>286</v>
      </c>
      <c r="E73" s="232">
        <v>6.06</v>
      </c>
      <c r="F73" s="233"/>
      <c r="G73" s="234">
        <f>ROUND(E73*F73,2)</f>
        <v>0</v>
      </c>
      <c r="H73" s="233"/>
      <c r="I73" s="234">
        <f>ROUND(E73*H73,2)</f>
        <v>0</v>
      </c>
      <c r="J73" s="233"/>
      <c r="K73" s="234">
        <f>ROUND(E73*J73,2)</f>
        <v>0</v>
      </c>
      <c r="L73" s="234">
        <v>21</v>
      </c>
      <c r="M73" s="234">
        <f>G73*(1+L73/100)</f>
        <v>0</v>
      </c>
      <c r="N73" s="232">
        <v>4.8300000000000003E-2</v>
      </c>
      <c r="O73" s="232">
        <f>ROUND(E73*N73,2)</f>
        <v>0.28999999999999998</v>
      </c>
      <c r="P73" s="232">
        <v>0</v>
      </c>
      <c r="Q73" s="232">
        <f>ROUND(E73*P73,2)</f>
        <v>0</v>
      </c>
      <c r="R73" s="234" t="s">
        <v>263</v>
      </c>
      <c r="S73" s="234" t="s">
        <v>166</v>
      </c>
      <c r="T73" s="235" t="s">
        <v>211</v>
      </c>
      <c r="U73" s="220">
        <v>0</v>
      </c>
      <c r="V73" s="220">
        <f>ROUND(E73*U73,2)</f>
        <v>0</v>
      </c>
      <c r="W73" s="220"/>
      <c r="X73" s="220" t="s">
        <v>264</v>
      </c>
      <c r="Y73" s="220" t="s">
        <v>169</v>
      </c>
      <c r="Z73" s="210"/>
      <c r="AA73" s="210"/>
      <c r="AB73" s="210"/>
      <c r="AC73" s="210"/>
      <c r="AD73" s="210"/>
      <c r="AE73" s="210"/>
      <c r="AF73" s="210"/>
      <c r="AG73" s="210" t="s">
        <v>265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5">
      <c r="A74" s="217"/>
      <c r="B74" s="218"/>
      <c r="C74" s="257" t="s">
        <v>433</v>
      </c>
      <c r="D74" s="246"/>
      <c r="E74" s="247">
        <v>6.06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217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0.399999999999999" outlineLevel="1" x14ac:dyDescent="0.25">
      <c r="A75" s="229">
        <v>28</v>
      </c>
      <c r="B75" s="230" t="s">
        <v>322</v>
      </c>
      <c r="C75" s="240" t="s">
        <v>323</v>
      </c>
      <c r="D75" s="231" t="s">
        <v>286</v>
      </c>
      <c r="E75" s="232">
        <v>2.02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2">
        <v>6.7000000000000004E-2</v>
      </c>
      <c r="O75" s="232">
        <f>ROUND(E75*N75,2)</f>
        <v>0.14000000000000001</v>
      </c>
      <c r="P75" s="232">
        <v>0</v>
      </c>
      <c r="Q75" s="232">
        <f>ROUND(E75*P75,2)</f>
        <v>0</v>
      </c>
      <c r="R75" s="234" t="s">
        <v>263</v>
      </c>
      <c r="S75" s="234" t="s">
        <v>166</v>
      </c>
      <c r="T75" s="235" t="s">
        <v>211</v>
      </c>
      <c r="U75" s="220">
        <v>0</v>
      </c>
      <c r="V75" s="220">
        <f>ROUND(E75*U75,2)</f>
        <v>0</v>
      </c>
      <c r="W75" s="220"/>
      <c r="X75" s="220" t="s">
        <v>264</v>
      </c>
      <c r="Y75" s="220" t="s">
        <v>169</v>
      </c>
      <c r="Z75" s="210"/>
      <c r="AA75" s="210"/>
      <c r="AB75" s="210"/>
      <c r="AC75" s="210"/>
      <c r="AD75" s="210"/>
      <c r="AE75" s="210"/>
      <c r="AF75" s="210"/>
      <c r="AG75" s="210" t="s">
        <v>265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5">
      <c r="A76" s="217"/>
      <c r="B76" s="218"/>
      <c r="C76" s="257" t="s">
        <v>361</v>
      </c>
      <c r="D76" s="246"/>
      <c r="E76" s="247">
        <v>2.02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217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0.399999999999999" outlineLevel="1" x14ac:dyDescent="0.25">
      <c r="A77" s="229">
        <v>29</v>
      </c>
      <c r="B77" s="230" t="s">
        <v>325</v>
      </c>
      <c r="C77" s="240" t="s">
        <v>326</v>
      </c>
      <c r="D77" s="231" t="s">
        <v>286</v>
      </c>
      <c r="E77" s="232">
        <v>2.02</v>
      </c>
      <c r="F77" s="233"/>
      <c r="G77" s="234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2">
        <v>6.7000000000000004E-2</v>
      </c>
      <c r="O77" s="232">
        <f>ROUND(E77*N77,2)</f>
        <v>0.14000000000000001</v>
      </c>
      <c r="P77" s="232">
        <v>0</v>
      </c>
      <c r="Q77" s="232">
        <f>ROUND(E77*P77,2)</f>
        <v>0</v>
      </c>
      <c r="R77" s="234" t="s">
        <v>263</v>
      </c>
      <c r="S77" s="234" t="s">
        <v>166</v>
      </c>
      <c r="T77" s="235" t="s">
        <v>211</v>
      </c>
      <c r="U77" s="220">
        <v>0</v>
      </c>
      <c r="V77" s="220">
        <f>ROUND(E77*U77,2)</f>
        <v>0</v>
      </c>
      <c r="W77" s="220"/>
      <c r="X77" s="220" t="s">
        <v>264</v>
      </c>
      <c r="Y77" s="220" t="s">
        <v>169</v>
      </c>
      <c r="Z77" s="210"/>
      <c r="AA77" s="210"/>
      <c r="AB77" s="210"/>
      <c r="AC77" s="210"/>
      <c r="AD77" s="210"/>
      <c r="AE77" s="210"/>
      <c r="AF77" s="210"/>
      <c r="AG77" s="210" t="s">
        <v>265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5">
      <c r="A78" s="217"/>
      <c r="B78" s="218"/>
      <c r="C78" s="257" t="s">
        <v>361</v>
      </c>
      <c r="D78" s="246"/>
      <c r="E78" s="247">
        <v>2.02</v>
      </c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217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0.399999999999999" outlineLevel="1" x14ac:dyDescent="0.25">
      <c r="A79" s="229">
        <v>30</v>
      </c>
      <c r="B79" s="230" t="s">
        <v>434</v>
      </c>
      <c r="C79" s="240" t="s">
        <v>435</v>
      </c>
      <c r="D79" s="231" t="s">
        <v>286</v>
      </c>
      <c r="E79" s="232">
        <v>6.06</v>
      </c>
      <c r="F79" s="233"/>
      <c r="G79" s="234">
        <f>ROUND(E79*F79,2)</f>
        <v>0</v>
      </c>
      <c r="H79" s="233"/>
      <c r="I79" s="234">
        <f>ROUND(E79*H79,2)</f>
        <v>0</v>
      </c>
      <c r="J79" s="233"/>
      <c r="K79" s="234">
        <f>ROUND(E79*J79,2)</f>
        <v>0</v>
      </c>
      <c r="L79" s="234">
        <v>21</v>
      </c>
      <c r="M79" s="234">
        <f>G79*(1+L79/100)</f>
        <v>0</v>
      </c>
      <c r="N79" s="232">
        <v>5.8999999999999997E-2</v>
      </c>
      <c r="O79" s="232">
        <f>ROUND(E79*N79,2)</f>
        <v>0.36</v>
      </c>
      <c r="P79" s="232">
        <v>0</v>
      </c>
      <c r="Q79" s="232">
        <f>ROUND(E79*P79,2)</f>
        <v>0</v>
      </c>
      <c r="R79" s="234" t="s">
        <v>263</v>
      </c>
      <c r="S79" s="234" t="s">
        <v>166</v>
      </c>
      <c r="T79" s="235" t="s">
        <v>211</v>
      </c>
      <c r="U79" s="220">
        <v>0</v>
      </c>
      <c r="V79" s="220">
        <f>ROUND(E79*U79,2)</f>
        <v>0</v>
      </c>
      <c r="W79" s="220"/>
      <c r="X79" s="220" t="s">
        <v>264</v>
      </c>
      <c r="Y79" s="220" t="s">
        <v>169</v>
      </c>
      <c r="Z79" s="210"/>
      <c r="AA79" s="210"/>
      <c r="AB79" s="210"/>
      <c r="AC79" s="210"/>
      <c r="AD79" s="210"/>
      <c r="AE79" s="210"/>
      <c r="AF79" s="210"/>
      <c r="AG79" s="210" t="s">
        <v>265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5">
      <c r="A80" s="217"/>
      <c r="B80" s="218"/>
      <c r="C80" s="257" t="s">
        <v>433</v>
      </c>
      <c r="D80" s="246"/>
      <c r="E80" s="247">
        <v>6.06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217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x14ac:dyDescent="0.25">
      <c r="A81" s="222" t="s">
        <v>161</v>
      </c>
      <c r="B81" s="223" t="s">
        <v>127</v>
      </c>
      <c r="C81" s="239" t="s">
        <v>128</v>
      </c>
      <c r="D81" s="224"/>
      <c r="E81" s="225"/>
      <c r="F81" s="226"/>
      <c r="G81" s="226">
        <f>SUMIF(AG82:AG84,"&lt;&gt;NOR",G82:G84)</f>
        <v>0</v>
      </c>
      <c r="H81" s="226"/>
      <c r="I81" s="226">
        <f>SUM(I82:I84)</f>
        <v>0</v>
      </c>
      <c r="J81" s="226"/>
      <c r="K81" s="226">
        <f>SUM(K82:K84)</f>
        <v>0</v>
      </c>
      <c r="L81" s="226"/>
      <c r="M81" s="226">
        <f>SUM(M82:M84)</f>
        <v>0</v>
      </c>
      <c r="N81" s="225"/>
      <c r="O81" s="225">
        <f>SUM(O82:O84)</f>
        <v>0</v>
      </c>
      <c r="P81" s="225"/>
      <c r="Q81" s="225">
        <f>SUM(Q82:Q84)</f>
        <v>0</v>
      </c>
      <c r="R81" s="226"/>
      <c r="S81" s="226"/>
      <c r="T81" s="227"/>
      <c r="U81" s="221"/>
      <c r="V81" s="221">
        <f>SUM(V82:V84)</f>
        <v>254.3</v>
      </c>
      <c r="W81" s="221"/>
      <c r="X81" s="221"/>
      <c r="Y81" s="221"/>
      <c r="AG81" t="s">
        <v>162</v>
      </c>
    </row>
    <row r="82" spans="1:60" outlineLevel="1" x14ac:dyDescent="0.25">
      <c r="A82" s="229">
        <v>31</v>
      </c>
      <c r="B82" s="230" t="s">
        <v>387</v>
      </c>
      <c r="C82" s="240" t="s">
        <v>388</v>
      </c>
      <c r="D82" s="231" t="s">
        <v>329</v>
      </c>
      <c r="E82" s="232">
        <v>652.06300999999996</v>
      </c>
      <c r="F82" s="233"/>
      <c r="G82" s="234">
        <f>ROUND(E82*F82,2)</f>
        <v>0</v>
      </c>
      <c r="H82" s="233"/>
      <c r="I82" s="234">
        <f>ROUND(E82*H82,2)</f>
        <v>0</v>
      </c>
      <c r="J82" s="233"/>
      <c r="K82" s="234">
        <f>ROUND(E82*J82,2)</f>
        <v>0</v>
      </c>
      <c r="L82" s="234">
        <v>21</v>
      </c>
      <c r="M82" s="234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4" t="s">
        <v>228</v>
      </c>
      <c r="S82" s="234" t="s">
        <v>166</v>
      </c>
      <c r="T82" s="235" t="s">
        <v>211</v>
      </c>
      <c r="U82" s="220">
        <v>0.39</v>
      </c>
      <c r="V82" s="220">
        <f>ROUND(E82*U82,2)</f>
        <v>254.3</v>
      </c>
      <c r="W82" s="220"/>
      <c r="X82" s="220" t="s">
        <v>212</v>
      </c>
      <c r="Y82" s="220" t="s">
        <v>169</v>
      </c>
      <c r="Z82" s="210"/>
      <c r="AA82" s="210"/>
      <c r="AB82" s="210"/>
      <c r="AC82" s="210"/>
      <c r="AD82" s="210"/>
      <c r="AE82" s="210"/>
      <c r="AF82" s="210"/>
      <c r="AG82" s="210" t="s">
        <v>213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5">
      <c r="A83" s="217"/>
      <c r="B83" s="218"/>
      <c r="C83" s="256" t="s">
        <v>330</v>
      </c>
      <c r="D83" s="248"/>
      <c r="E83" s="248"/>
      <c r="F83" s="248"/>
      <c r="G83" s="248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215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5">
      <c r="A84" s="217"/>
      <c r="B84" s="218"/>
      <c r="C84" s="257" t="s">
        <v>436</v>
      </c>
      <c r="D84" s="246"/>
      <c r="E84" s="247">
        <v>652.06300999999996</v>
      </c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217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5">
      <c r="A85" s="3"/>
      <c r="B85" s="4"/>
      <c r="C85" s="243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v>12</v>
      </c>
      <c r="AF85">
        <v>21</v>
      </c>
      <c r="AG85" t="s">
        <v>147</v>
      </c>
    </row>
    <row r="86" spans="1:60" x14ac:dyDescent="0.25">
      <c r="A86" s="213"/>
      <c r="B86" s="214" t="s">
        <v>29</v>
      </c>
      <c r="C86" s="244"/>
      <c r="D86" s="215"/>
      <c r="E86" s="216"/>
      <c r="F86" s="216"/>
      <c r="G86" s="228">
        <f>G8+G16+G23+G38+G44+G63+G81</f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f>SUMIF(L7:L84,AE85,G7:G84)</f>
        <v>0</v>
      </c>
      <c r="AF86">
        <f>SUMIF(L7:L84,AF85,G7:G84)</f>
        <v>0</v>
      </c>
      <c r="AG86" t="s">
        <v>204</v>
      </c>
    </row>
    <row r="87" spans="1:60" x14ac:dyDescent="0.25">
      <c r="C87" s="245"/>
      <c r="D87" s="10"/>
      <c r="AG87" t="s">
        <v>206</v>
      </c>
    </row>
    <row r="88" spans="1:60" x14ac:dyDescent="0.25">
      <c r="D88" s="10"/>
    </row>
    <row r="89" spans="1:60" x14ac:dyDescent="0.25">
      <c r="D89" s="10"/>
    </row>
    <row r="90" spans="1:60" x14ac:dyDescent="0.25">
      <c r="D90" s="10"/>
    </row>
    <row r="91" spans="1:60" x14ac:dyDescent="0.25">
      <c r="D91" s="10"/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+0fqHhiSBx+5v+De1ojrvkhn+jyFp58+pmSkCxJU2jiKjzmpMEI7UFcvYVDptJCw/GeEtTnstgZq7YNuRl3nNw==" saltValue="v7zAahVOUItwYkr+0FBZQg==" spinCount="100000" sheet="1" formatRows="0"/>
  <mergeCells count="17">
    <mergeCell ref="C48:G48"/>
    <mergeCell ref="C50:G50"/>
    <mergeCell ref="C52:G52"/>
    <mergeCell ref="C65:G65"/>
    <mergeCell ref="C83:G83"/>
    <mergeCell ref="C18:G18"/>
    <mergeCell ref="C20:G20"/>
    <mergeCell ref="C25:G25"/>
    <mergeCell ref="C29:G29"/>
    <mergeCell ref="C31:G31"/>
    <mergeCell ref="C46:G46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1C5C3-6FA1-4739-922C-04CAE62A43CF}">
  <sheetPr>
    <outlinePr summaryBelow="0"/>
  </sheetPr>
  <dimension ref="A1:BH5000"/>
  <sheetViews>
    <sheetView workbookViewId="0">
      <pane ySplit="7" topLeftCell="A21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4" customWidth="1"/>
    <col min="3" max="3" width="63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134</v>
      </c>
      <c r="B1" s="195"/>
      <c r="C1" s="195"/>
      <c r="D1" s="195"/>
      <c r="E1" s="195"/>
      <c r="F1" s="195"/>
      <c r="G1" s="195"/>
      <c r="AG1" t="s">
        <v>135</v>
      </c>
    </row>
    <row r="2" spans="1:60" ht="25.05" customHeight="1" x14ac:dyDescent="0.25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136</v>
      </c>
    </row>
    <row r="3" spans="1:60" ht="25.05" customHeight="1" x14ac:dyDescent="0.25">
      <c r="A3" s="196" t="s">
        <v>8</v>
      </c>
      <c r="B3" s="48" t="s">
        <v>63</v>
      </c>
      <c r="C3" s="199" t="s">
        <v>64</v>
      </c>
      <c r="D3" s="197"/>
      <c r="E3" s="197"/>
      <c r="F3" s="197"/>
      <c r="G3" s="198"/>
      <c r="AC3" s="174" t="s">
        <v>136</v>
      </c>
      <c r="AG3" t="s">
        <v>137</v>
      </c>
    </row>
    <row r="4" spans="1:60" ht="25.05" customHeight="1" x14ac:dyDescent="0.25">
      <c r="A4" s="200" t="s">
        <v>9</v>
      </c>
      <c r="B4" s="201" t="s">
        <v>73</v>
      </c>
      <c r="C4" s="202" t="s">
        <v>74</v>
      </c>
      <c r="D4" s="203"/>
      <c r="E4" s="203"/>
      <c r="F4" s="203"/>
      <c r="G4" s="204"/>
      <c r="AG4" t="s">
        <v>138</v>
      </c>
    </row>
    <row r="5" spans="1:60" x14ac:dyDescent="0.25">
      <c r="D5" s="10"/>
    </row>
    <row r="6" spans="1:60" ht="39.6" x14ac:dyDescent="0.25">
      <c r="A6" s="206" t="s">
        <v>139</v>
      </c>
      <c r="B6" s="208" t="s">
        <v>140</v>
      </c>
      <c r="C6" s="208" t="s">
        <v>141</v>
      </c>
      <c r="D6" s="207" t="s">
        <v>142</v>
      </c>
      <c r="E6" s="206" t="s">
        <v>143</v>
      </c>
      <c r="F6" s="205" t="s">
        <v>144</v>
      </c>
      <c r="G6" s="206" t="s">
        <v>29</v>
      </c>
      <c r="H6" s="209" t="s">
        <v>30</v>
      </c>
      <c r="I6" s="209" t="s">
        <v>145</v>
      </c>
      <c r="J6" s="209" t="s">
        <v>31</v>
      </c>
      <c r="K6" s="209" t="s">
        <v>146</v>
      </c>
      <c r="L6" s="209" t="s">
        <v>147</v>
      </c>
      <c r="M6" s="209" t="s">
        <v>148</v>
      </c>
      <c r="N6" s="209" t="s">
        <v>149</v>
      </c>
      <c r="O6" s="209" t="s">
        <v>150</v>
      </c>
      <c r="P6" s="209" t="s">
        <v>151</v>
      </c>
      <c r="Q6" s="209" t="s">
        <v>152</v>
      </c>
      <c r="R6" s="209" t="s">
        <v>153</v>
      </c>
      <c r="S6" s="209" t="s">
        <v>154</v>
      </c>
      <c r="T6" s="209" t="s">
        <v>155</v>
      </c>
      <c r="U6" s="209" t="s">
        <v>156</v>
      </c>
      <c r="V6" s="209" t="s">
        <v>157</v>
      </c>
      <c r="W6" s="209" t="s">
        <v>158</v>
      </c>
      <c r="X6" s="209" t="s">
        <v>159</v>
      </c>
      <c r="Y6" s="209" t="s">
        <v>160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22" t="s">
        <v>161</v>
      </c>
      <c r="B8" s="223" t="s">
        <v>97</v>
      </c>
      <c r="C8" s="239" t="s">
        <v>98</v>
      </c>
      <c r="D8" s="224"/>
      <c r="E8" s="225"/>
      <c r="F8" s="226"/>
      <c r="G8" s="226">
        <f>SUMIF(AG9:AG14,"&lt;&gt;NOR",G9:G14)</f>
        <v>0</v>
      </c>
      <c r="H8" s="226"/>
      <c r="I8" s="226">
        <f>SUM(I9:I14)</f>
        <v>0</v>
      </c>
      <c r="J8" s="226"/>
      <c r="K8" s="226">
        <f>SUM(K9:K14)</f>
        <v>0</v>
      </c>
      <c r="L8" s="226"/>
      <c r="M8" s="226">
        <f>SUM(M9:M14)</f>
        <v>0</v>
      </c>
      <c r="N8" s="225"/>
      <c r="O8" s="225">
        <f>SUM(O9:O14)</f>
        <v>0</v>
      </c>
      <c r="P8" s="225"/>
      <c r="Q8" s="225">
        <f>SUM(Q9:Q14)</f>
        <v>0</v>
      </c>
      <c r="R8" s="226"/>
      <c r="S8" s="226"/>
      <c r="T8" s="227"/>
      <c r="U8" s="221"/>
      <c r="V8" s="221">
        <f>SUM(V9:V14)</f>
        <v>17.43</v>
      </c>
      <c r="W8" s="221"/>
      <c r="X8" s="221"/>
      <c r="Y8" s="221"/>
      <c r="AG8" t="s">
        <v>162</v>
      </c>
    </row>
    <row r="9" spans="1:60" outlineLevel="1" x14ac:dyDescent="0.25">
      <c r="A9" s="229">
        <v>1</v>
      </c>
      <c r="B9" s="230" t="s">
        <v>363</v>
      </c>
      <c r="C9" s="240" t="s">
        <v>364</v>
      </c>
      <c r="D9" s="231" t="s">
        <v>209</v>
      </c>
      <c r="E9" s="232">
        <v>39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210</v>
      </c>
      <c r="S9" s="234" t="s">
        <v>166</v>
      </c>
      <c r="T9" s="235" t="s">
        <v>211</v>
      </c>
      <c r="U9" s="220">
        <v>0.42</v>
      </c>
      <c r="V9" s="220">
        <f>ROUND(E9*U9,2)</f>
        <v>16.38</v>
      </c>
      <c r="W9" s="220"/>
      <c r="X9" s="220" t="s">
        <v>212</v>
      </c>
      <c r="Y9" s="220" t="s">
        <v>169</v>
      </c>
      <c r="Z9" s="210"/>
      <c r="AA9" s="210"/>
      <c r="AB9" s="210"/>
      <c r="AC9" s="210"/>
      <c r="AD9" s="210"/>
      <c r="AE9" s="210"/>
      <c r="AF9" s="210"/>
      <c r="AG9" s="210" t="s">
        <v>213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17"/>
      <c r="B10" s="218"/>
      <c r="C10" s="256" t="s">
        <v>214</v>
      </c>
      <c r="D10" s="248"/>
      <c r="E10" s="248"/>
      <c r="F10" s="248"/>
      <c r="G10" s="248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215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7" t="str">
        <f>C10</f>
        <v>s přemístěním výkopku v příčných profilech na vzdálenost do 15 m nebo s naložením na dopravní prostředek.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5">
      <c r="A11" s="217"/>
      <c r="B11" s="218"/>
      <c r="C11" s="257" t="s">
        <v>437</v>
      </c>
      <c r="D11" s="246"/>
      <c r="E11" s="247">
        <v>39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217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9">
        <v>2</v>
      </c>
      <c r="B12" s="230" t="s">
        <v>218</v>
      </c>
      <c r="C12" s="240" t="s">
        <v>219</v>
      </c>
      <c r="D12" s="231" t="s">
        <v>209</v>
      </c>
      <c r="E12" s="232">
        <v>11.7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21</v>
      </c>
      <c r="M12" s="234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4" t="s">
        <v>210</v>
      </c>
      <c r="S12" s="234" t="s">
        <v>166</v>
      </c>
      <c r="T12" s="235" t="s">
        <v>211</v>
      </c>
      <c r="U12" s="220">
        <v>0.09</v>
      </c>
      <c r="V12" s="220">
        <f>ROUND(E12*U12,2)</f>
        <v>1.05</v>
      </c>
      <c r="W12" s="220"/>
      <c r="X12" s="220" t="s">
        <v>212</v>
      </c>
      <c r="Y12" s="220" t="s">
        <v>169</v>
      </c>
      <c r="Z12" s="210"/>
      <c r="AA12" s="210"/>
      <c r="AB12" s="210"/>
      <c r="AC12" s="210"/>
      <c r="AD12" s="210"/>
      <c r="AE12" s="210"/>
      <c r="AF12" s="210"/>
      <c r="AG12" s="210" t="s">
        <v>213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5">
      <c r="A13" s="217"/>
      <c r="B13" s="218"/>
      <c r="C13" s="256" t="s">
        <v>214</v>
      </c>
      <c r="D13" s="248"/>
      <c r="E13" s="248"/>
      <c r="F13" s="248"/>
      <c r="G13" s="248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215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37" t="str">
        <f>C13</f>
        <v>s přemístěním výkopku v příčných profilech na vzdálenost do 15 m nebo s naložením na dopravní prostředek.</v>
      </c>
      <c r="BB13" s="210"/>
      <c r="BC13" s="210"/>
      <c r="BD13" s="210"/>
      <c r="BE13" s="210"/>
      <c r="BF13" s="210"/>
      <c r="BG13" s="210"/>
      <c r="BH13" s="210"/>
    </row>
    <row r="14" spans="1:60" outlineLevel="2" x14ac:dyDescent="0.25">
      <c r="A14" s="217"/>
      <c r="B14" s="218"/>
      <c r="C14" s="257" t="s">
        <v>438</v>
      </c>
      <c r="D14" s="246"/>
      <c r="E14" s="247">
        <v>11.7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217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5">
      <c r="A15" s="222" t="s">
        <v>161</v>
      </c>
      <c r="B15" s="223" t="s">
        <v>101</v>
      </c>
      <c r="C15" s="239" t="s">
        <v>102</v>
      </c>
      <c r="D15" s="224"/>
      <c r="E15" s="225"/>
      <c r="F15" s="226"/>
      <c r="G15" s="226">
        <f>SUMIF(AG16:AG21,"&lt;&gt;NOR",G16:G21)</f>
        <v>0</v>
      </c>
      <c r="H15" s="226"/>
      <c r="I15" s="226">
        <f>SUM(I16:I21)</f>
        <v>0</v>
      </c>
      <c r="J15" s="226"/>
      <c r="K15" s="226">
        <f>SUM(K16:K21)</f>
        <v>0</v>
      </c>
      <c r="L15" s="226"/>
      <c r="M15" s="226">
        <f>SUM(M16:M21)</f>
        <v>0</v>
      </c>
      <c r="N15" s="225"/>
      <c r="O15" s="225">
        <f>SUM(O16:O21)</f>
        <v>0</v>
      </c>
      <c r="P15" s="225"/>
      <c r="Q15" s="225">
        <f>SUM(Q16:Q21)</f>
        <v>0</v>
      </c>
      <c r="R15" s="226"/>
      <c r="S15" s="226"/>
      <c r="T15" s="227"/>
      <c r="U15" s="221"/>
      <c r="V15" s="221">
        <f>SUM(V16:V21)</f>
        <v>0.39</v>
      </c>
      <c r="W15" s="221"/>
      <c r="X15" s="221"/>
      <c r="Y15" s="221"/>
      <c r="AG15" t="s">
        <v>162</v>
      </c>
    </row>
    <row r="16" spans="1:60" outlineLevel="1" x14ac:dyDescent="0.25">
      <c r="A16" s="229">
        <v>3</v>
      </c>
      <c r="B16" s="230" t="s">
        <v>237</v>
      </c>
      <c r="C16" s="240" t="s">
        <v>238</v>
      </c>
      <c r="D16" s="231" t="s">
        <v>209</v>
      </c>
      <c r="E16" s="232">
        <v>39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4" t="s">
        <v>210</v>
      </c>
      <c r="S16" s="234" t="s">
        <v>166</v>
      </c>
      <c r="T16" s="235" t="s">
        <v>211</v>
      </c>
      <c r="U16" s="220">
        <v>0.01</v>
      </c>
      <c r="V16" s="220">
        <f>ROUND(E16*U16,2)</f>
        <v>0.39</v>
      </c>
      <c r="W16" s="220"/>
      <c r="X16" s="220" t="s">
        <v>212</v>
      </c>
      <c r="Y16" s="220" t="s">
        <v>169</v>
      </c>
      <c r="Z16" s="210"/>
      <c r="AA16" s="210"/>
      <c r="AB16" s="210"/>
      <c r="AC16" s="210"/>
      <c r="AD16" s="210"/>
      <c r="AE16" s="210"/>
      <c r="AF16" s="210"/>
      <c r="AG16" s="210" t="s">
        <v>213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5">
      <c r="A17" s="217"/>
      <c r="B17" s="218"/>
      <c r="C17" s="256" t="s">
        <v>367</v>
      </c>
      <c r="D17" s="248"/>
      <c r="E17" s="248"/>
      <c r="F17" s="248"/>
      <c r="G17" s="248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215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29">
        <v>4</v>
      </c>
      <c r="B18" s="230" t="s">
        <v>241</v>
      </c>
      <c r="C18" s="240" t="s">
        <v>242</v>
      </c>
      <c r="D18" s="231" t="s">
        <v>209</v>
      </c>
      <c r="E18" s="232">
        <v>390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21</v>
      </c>
      <c r="M18" s="234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4" t="s">
        <v>210</v>
      </c>
      <c r="S18" s="234" t="s">
        <v>166</v>
      </c>
      <c r="T18" s="235" t="s">
        <v>211</v>
      </c>
      <c r="U18" s="220">
        <v>0</v>
      </c>
      <c r="V18" s="220">
        <f>ROUND(E18*U18,2)</f>
        <v>0</v>
      </c>
      <c r="W18" s="220"/>
      <c r="X18" s="220" t="s">
        <v>212</v>
      </c>
      <c r="Y18" s="220" t="s">
        <v>169</v>
      </c>
      <c r="Z18" s="210"/>
      <c r="AA18" s="210"/>
      <c r="AB18" s="210"/>
      <c r="AC18" s="210"/>
      <c r="AD18" s="210"/>
      <c r="AE18" s="210"/>
      <c r="AF18" s="210"/>
      <c r="AG18" s="210" t="s">
        <v>213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5">
      <c r="A19" s="217"/>
      <c r="B19" s="218"/>
      <c r="C19" s="256" t="s">
        <v>367</v>
      </c>
      <c r="D19" s="248"/>
      <c r="E19" s="248"/>
      <c r="F19" s="248"/>
      <c r="G19" s="248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215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5">
      <c r="A20" s="217"/>
      <c r="B20" s="218"/>
      <c r="C20" s="257" t="s">
        <v>439</v>
      </c>
      <c r="D20" s="246"/>
      <c r="E20" s="247">
        <v>390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217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9">
        <v>5</v>
      </c>
      <c r="B21" s="250" t="s">
        <v>244</v>
      </c>
      <c r="C21" s="258" t="s">
        <v>369</v>
      </c>
      <c r="D21" s="251" t="s">
        <v>209</v>
      </c>
      <c r="E21" s="252">
        <v>39</v>
      </c>
      <c r="F21" s="253"/>
      <c r="G21" s="254">
        <f>ROUND(E21*F21,2)</f>
        <v>0</v>
      </c>
      <c r="H21" s="253"/>
      <c r="I21" s="254">
        <f>ROUND(E21*H21,2)</f>
        <v>0</v>
      </c>
      <c r="J21" s="253"/>
      <c r="K21" s="254">
        <f>ROUND(E21*J21,2)</f>
        <v>0</v>
      </c>
      <c r="L21" s="254">
        <v>21</v>
      </c>
      <c r="M21" s="254">
        <f>G21*(1+L21/100)</f>
        <v>0</v>
      </c>
      <c r="N21" s="252">
        <v>0</v>
      </c>
      <c r="O21" s="252">
        <f>ROUND(E21*N21,2)</f>
        <v>0</v>
      </c>
      <c r="P21" s="252">
        <v>0</v>
      </c>
      <c r="Q21" s="252">
        <f>ROUND(E21*P21,2)</f>
        <v>0</v>
      </c>
      <c r="R21" s="254" t="s">
        <v>210</v>
      </c>
      <c r="S21" s="254" t="s">
        <v>166</v>
      </c>
      <c r="T21" s="255" t="s">
        <v>211</v>
      </c>
      <c r="U21" s="220">
        <v>0</v>
      </c>
      <c r="V21" s="220">
        <f>ROUND(E21*U21,2)</f>
        <v>0</v>
      </c>
      <c r="W21" s="220"/>
      <c r="X21" s="220" t="s">
        <v>212</v>
      </c>
      <c r="Y21" s="220" t="s">
        <v>169</v>
      </c>
      <c r="Z21" s="210"/>
      <c r="AA21" s="210"/>
      <c r="AB21" s="210"/>
      <c r="AC21" s="210"/>
      <c r="AD21" s="210"/>
      <c r="AE21" s="210"/>
      <c r="AF21" s="210"/>
      <c r="AG21" s="210" t="s">
        <v>213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5">
      <c r="A22" s="222" t="s">
        <v>161</v>
      </c>
      <c r="B22" s="223" t="s">
        <v>105</v>
      </c>
      <c r="C22" s="239" t="s">
        <v>106</v>
      </c>
      <c r="D22" s="224"/>
      <c r="E22" s="225"/>
      <c r="F22" s="226"/>
      <c r="G22" s="226">
        <f>SUMIF(AG23:AG35,"&lt;&gt;NOR",G23:G35)</f>
        <v>0</v>
      </c>
      <c r="H22" s="226"/>
      <c r="I22" s="226">
        <f>SUM(I23:I35)</f>
        <v>0</v>
      </c>
      <c r="J22" s="226"/>
      <c r="K22" s="226">
        <f>SUM(K23:K35)</f>
        <v>0</v>
      </c>
      <c r="L22" s="226"/>
      <c r="M22" s="226">
        <f>SUM(M23:M35)</f>
        <v>0</v>
      </c>
      <c r="N22" s="225"/>
      <c r="O22" s="225">
        <f>SUM(O23:O35)</f>
        <v>115.65</v>
      </c>
      <c r="P22" s="225"/>
      <c r="Q22" s="225">
        <f>SUM(Q23:Q35)</f>
        <v>0</v>
      </c>
      <c r="R22" s="226"/>
      <c r="S22" s="226"/>
      <c r="T22" s="227"/>
      <c r="U22" s="221"/>
      <c r="V22" s="221">
        <f>SUM(V23:V35)</f>
        <v>6.7000000000000011</v>
      </c>
      <c r="W22" s="221"/>
      <c r="X22" s="221"/>
      <c r="Y22" s="221"/>
      <c r="AG22" t="s">
        <v>162</v>
      </c>
    </row>
    <row r="23" spans="1:60" outlineLevel="1" x14ac:dyDescent="0.25">
      <c r="A23" s="229">
        <v>6</v>
      </c>
      <c r="B23" s="230" t="s">
        <v>246</v>
      </c>
      <c r="C23" s="240" t="s">
        <v>247</v>
      </c>
      <c r="D23" s="231" t="s">
        <v>227</v>
      </c>
      <c r="E23" s="232">
        <v>69.25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4" t="s">
        <v>248</v>
      </c>
      <c r="S23" s="234" t="s">
        <v>166</v>
      </c>
      <c r="T23" s="235" t="s">
        <v>211</v>
      </c>
      <c r="U23" s="220">
        <v>0.06</v>
      </c>
      <c r="V23" s="220">
        <f>ROUND(E23*U23,2)</f>
        <v>4.16</v>
      </c>
      <c r="W23" s="220"/>
      <c r="X23" s="220" t="s">
        <v>212</v>
      </c>
      <c r="Y23" s="220" t="s">
        <v>169</v>
      </c>
      <c r="Z23" s="210"/>
      <c r="AA23" s="210"/>
      <c r="AB23" s="210"/>
      <c r="AC23" s="210"/>
      <c r="AD23" s="210"/>
      <c r="AE23" s="210"/>
      <c r="AF23" s="210"/>
      <c r="AG23" s="210" t="s">
        <v>213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5">
      <c r="A24" s="217"/>
      <c r="B24" s="218"/>
      <c r="C24" s="256" t="s">
        <v>249</v>
      </c>
      <c r="D24" s="248"/>
      <c r="E24" s="248"/>
      <c r="F24" s="248"/>
      <c r="G24" s="248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215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5">
      <c r="A25" s="217"/>
      <c r="B25" s="218"/>
      <c r="C25" s="257" t="s">
        <v>440</v>
      </c>
      <c r="D25" s="246"/>
      <c r="E25" s="247">
        <v>56.25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217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17"/>
      <c r="B26" s="218"/>
      <c r="C26" s="257" t="s">
        <v>441</v>
      </c>
      <c r="D26" s="246"/>
      <c r="E26" s="247">
        <v>13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217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9">
        <v>7</v>
      </c>
      <c r="B27" s="230" t="s">
        <v>251</v>
      </c>
      <c r="C27" s="240" t="s">
        <v>252</v>
      </c>
      <c r="D27" s="231" t="s">
        <v>227</v>
      </c>
      <c r="E27" s="232">
        <v>45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4" t="s">
        <v>210</v>
      </c>
      <c r="S27" s="234" t="s">
        <v>166</v>
      </c>
      <c r="T27" s="235" t="s">
        <v>211</v>
      </c>
      <c r="U27" s="220">
        <v>1.7999999999999999E-2</v>
      </c>
      <c r="V27" s="220">
        <f>ROUND(E27*U27,2)</f>
        <v>0.81</v>
      </c>
      <c r="W27" s="220"/>
      <c r="X27" s="220" t="s">
        <v>212</v>
      </c>
      <c r="Y27" s="220" t="s">
        <v>169</v>
      </c>
      <c r="Z27" s="210"/>
      <c r="AA27" s="210"/>
      <c r="AB27" s="210"/>
      <c r="AC27" s="210"/>
      <c r="AD27" s="210"/>
      <c r="AE27" s="210"/>
      <c r="AF27" s="210"/>
      <c r="AG27" s="210" t="s">
        <v>213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5">
      <c r="A28" s="217"/>
      <c r="B28" s="218"/>
      <c r="C28" s="256" t="s">
        <v>253</v>
      </c>
      <c r="D28" s="248"/>
      <c r="E28" s="248"/>
      <c r="F28" s="248"/>
      <c r="G28" s="248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215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9">
        <v>8</v>
      </c>
      <c r="B29" s="230" t="s">
        <v>254</v>
      </c>
      <c r="C29" s="240" t="s">
        <v>255</v>
      </c>
      <c r="D29" s="231" t="s">
        <v>227</v>
      </c>
      <c r="E29" s="232">
        <v>69.25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4" t="s">
        <v>210</v>
      </c>
      <c r="S29" s="234" t="s">
        <v>166</v>
      </c>
      <c r="T29" s="235" t="s">
        <v>211</v>
      </c>
      <c r="U29" s="220">
        <v>1.2E-2</v>
      </c>
      <c r="V29" s="220">
        <f>ROUND(E29*U29,2)</f>
        <v>0.83</v>
      </c>
      <c r="W29" s="220"/>
      <c r="X29" s="220" t="s">
        <v>212</v>
      </c>
      <c r="Y29" s="220" t="s">
        <v>169</v>
      </c>
      <c r="Z29" s="210"/>
      <c r="AA29" s="210"/>
      <c r="AB29" s="210"/>
      <c r="AC29" s="210"/>
      <c r="AD29" s="210"/>
      <c r="AE29" s="210"/>
      <c r="AF29" s="210"/>
      <c r="AG29" s="210" t="s">
        <v>213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5">
      <c r="A30" s="217"/>
      <c r="B30" s="218"/>
      <c r="C30" s="256" t="s">
        <v>256</v>
      </c>
      <c r="D30" s="248"/>
      <c r="E30" s="248"/>
      <c r="F30" s="248"/>
      <c r="G30" s="248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215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37" t="str">
        <f>C30</f>
        <v>s případným nutným přemístěním hromad nebo dočasných skládek na místo potřeby ze vzdálenosti do 30 m, v rovině nebo ve svahu do 1 : 5,</v>
      </c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9">
        <v>9</v>
      </c>
      <c r="B31" s="230" t="s">
        <v>257</v>
      </c>
      <c r="C31" s="240" t="s">
        <v>258</v>
      </c>
      <c r="D31" s="231" t="s">
        <v>209</v>
      </c>
      <c r="E31" s="232">
        <v>3.4624999999999999</v>
      </c>
      <c r="F31" s="233"/>
      <c r="G31" s="234">
        <f>ROUND(E31*F31,2)</f>
        <v>0</v>
      </c>
      <c r="H31" s="233"/>
      <c r="I31" s="234">
        <f>ROUND(E31*H31,2)</f>
        <v>0</v>
      </c>
      <c r="J31" s="233"/>
      <c r="K31" s="234">
        <f>ROUND(E31*J31,2)</f>
        <v>0</v>
      </c>
      <c r="L31" s="234">
        <v>21</v>
      </c>
      <c r="M31" s="234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4" t="s">
        <v>248</v>
      </c>
      <c r="S31" s="234" t="s">
        <v>166</v>
      </c>
      <c r="T31" s="235" t="s">
        <v>211</v>
      </c>
      <c r="U31" s="220">
        <v>0.26</v>
      </c>
      <c r="V31" s="220">
        <f>ROUND(E31*U31,2)</f>
        <v>0.9</v>
      </c>
      <c r="W31" s="220"/>
      <c r="X31" s="220" t="s">
        <v>212</v>
      </c>
      <c r="Y31" s="220" t="s">
        <v>169</v>
      </c>
      <c r="Z31" s="210"/>
      <c r="AA31" s="210"/>
      <c r="AB31" s="210"/>
      <c r="AC31" s="210"/>
      <c r="AD31" s="210"/>
      <c r="AE31" s="210"/>
      <c r="AF31" s="210"/>
      <c r="AG31" s="210" t="s">
        <v>213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5">
      <c r="A32" s="217"/>
      <c r="B32" s="218"/>
      <c r="C32" s="257" t="s">
        <v>442</v>
      </c>
      <c r="D32" s="246"/>
      <c r="E32" s="247">
        <v>3.4624999999999999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217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9">
        <v>10</v>
      </c>
      <c r="B33" s="230" t="s">
        <v>260</v>
      </c>
      <c r="C33" s="240" t="s">
        <v>261</v>
      </c>
      <c r="D33" s="231" t="s">
        <v>262</v>
      </c>
      <c r="E33" s="232">
        <v>2.0775000000000001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21</v>
      </c>
      <c r="M33" s="234">
        <f>G33*(1+L33/100)</f>
        <v>0</v>
      </c>
      <c r="N33" s="232">
        <v>1E-3</v>
      </c>
      <c r="O33" s="232">
        <f>ROUND(E33*N33,2)</f>
        <v>0</v>
      </c>
      <c r="P33" s="232">
        <v>0</v>
      </c>
      <c r="Q33" s="232">
        <f>ROUND(E33*P33,2)</f>
        <v>0</v>
      </c>
      <c r="R33" s="234" t="s">
        <v>263</v>
      </c>
      <c r="S33" s="234" t="s">
        <v>166</v>
      </c>
      <c r="T33" s="235" t="s">
        <v>211</v>
      </c>
      <c r="U33" s="220">
        <v>0</v>
      </c>
      <c r="V33" s="220">
        <f>ROUND(E33*U33,2)</f>
        <v>0</v>
      </c>
      <c r="W33" s="220"/>
      <c r="X33" s="220" t="s">
        <v>264</v>
      </c>
      <c r="Y33" s="220" t="s">
        <v>169</v>
      </c>
      <c r="Z33" s="210"/>
      <c r="AA33" s="210"/>
      <c r="AB33" s="210"/>
      <c r="AC33" s="210"/>
      <c r="AD33" s="210"/>
      <c r="AE33" s="210"/>
      <c r="AF33" s="210"/>
      <c r="AG33" s="210" t="s">
        <v>265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5">
      <c r="A34" s="217"/>
      <c r="B34" s="218"/>
      <c r="C34" s="257" t="s">
        <v>443</v>
      </c>
      <c r="D34" s="246"/>
      <c r="E34" s="247">
        <v>2.0775000000000001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217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9">
        <v>11</v>
      </c>
      <c r="B35" s="250" t="s">
        <v>267</v>
      </c>
      <c r="C35" s="258" t="s">
        <v>268</v>
      </c>
      <c r="D35" s="251" t="s">
        <v>209</v>
      </c>
      <c r="E35" s="252">
        <v>69.25</v>
      </c>
      <c r="F35" s="253"/>
      <c r="G35" s="254">
        <f>ROUND(E35*F35,2)</f>
        <v>0</v>
      </c>
      <c r="H35" s="253"/>
      <c r="I35" s="254">
        <f>ROUND(E35*H35,2)</f>
        <v>0</v>
      </c>
      <c r="J35" s="253"/>
      <c r="K35" s="254">
        <f>ROUND(E35*J35,2)</f>
        <v>0</v>
      </c>
      <c r="L35" s="254">
        <v>21</v>
      </c>
      <c r="M35" s="254">
        <f>G35*(1+L35/100)</f>
        <v>0</v>
      </c>
      <c r="N35" s="252">
        <v>1.67</v>
      </c>
      <c r="O35" s="252">
        <f>ROUND(E35*N35,2)</f>
        <v>115.65</v>
      </c>
      <c r="P35" s="252">
        <v>0</v>
      </c>
      <c r="Q35" s="252">
        <f>ROUND(E35*P35,2)</f>
        <v>0</v>
      </c>
      <c r="R35" s="254" t="s">
        <v>263</v>
      </c>
      <c r="S35" s="254" t="s">
        <v>269</v>
      </c>
      <c r="T35" s="255" t="s">
        <v>269</v>
      </c>
      <c r="U35" s="220">
        <v>0</v>
      </c>
      <c r="V35" s="220">
        <f>ROUND(E35*U35,2)</f>
        <v>0</v>
      </c>
      <c r="W35" s="220"/>
      <c r="X35" s="220" t="s">
        <v>264</v>
      </c>
      <c r="Y35" s="220" t="s">
        <v>169</v>
      </c>
      <c r="Z35" s="210"/>
      <c r="AA35" s="210"/>
      <c r="AB35" s="210"/>
      <c r="AC35" s="210"/>
      <c r="AD35" s="210"/>
      <c r="AE35" s="210"/>
      <c r="AF35" s="210"/>
      <c r="AG35" s="210" t="s">
        <v>265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5">
      <c r="A36" s="222" t="s">
        <v>161</v>
      </c>
      <c r="B36" s="223" t="s">
        <v>111</v>
      </c>
      <c r="C36" s="239" t="s">
        <v>112</v>
      </c>
      <c r="D36" s="224"/>
      <c r="E36" s="225"/>
      <c r="F36" s="226"/>
      <c r="G36" s="226">
        <f>SUMIF(AG37:AG37,"&lt;&gt;NOR",G37:G37)</f>
        <v>0</v>
      </c>
      <c r="H36" s="226"/>
      <c r="I36" s="226">
        <f>SUM(I37:I37)</f>
        <v>0</v>
      </c>
      <c r="J36" s="226"/>
      <c r="K36" s="226">
        <f>SUM(K37:K37)</f>
        <v>0</v>
      </c>
      <c r="L36" s="226"/>
      <c r="M36" s="226">
        <f>SUM(M37:M37)</f>
        <v>0</v>
      </c>
      <c r="N36" s="225"/>
      <c r="O36" s="225">
        <f>SUM(O37:O37)</f>
        <v>49.14</v>
      </c>
      <c r="P36" s="225"/>
      <c r="Q36" s="225">
        <f>SUM(Q37:Q37)</f>
        <v>0</v>
      </c>
      <c r="R36" s="226"/>
      <c r="S36" s="226"/>
      <c r="T36" s="227"/>
      <c r="U36" s="221"/>
      <c r="V36" s="221">
        <f>SUM(V37:V37)</f>
        <v>3.38</v>
      </c>
      <c r="W36" s="221"/>
      <c r="X36" s="221"/>
      <c r="Y36" s="221"/>
      <c r="AG36" t="s">
        <v>162</v>
      </c>
    </row>
    <row r="37" spans="1:60" ht="20.399999999999999" outlineLevel="1" x14ac:dyDescent="0.25">
      <c r="A37" s="249">
        <v>12</v>
      </c>
      <c r="B37" s="250" t="s">
        <v>399</v>
      </c>
      <c r="C37" s="258" t="s">
        <v>400</v>
      </c>
      <c r="D37" s="251" t="s">
        <v>227</v>
      </c>
      <c r="E37" s="252">
        <v>130</v>
      </c>
      <c r="F37" s="253"/>
      <c r="G37" s="254">
        <f>ROUND(E37*F37,2)</f>
        <v>0</v>
      </c>
      <c r="H37" s="253"/>
      <c r="I37" s="254">
        <f>ROUND(E37*H37,2)</f>
        <v>0</v>
      </c>
      <c r="J37" s="253"/>
      <c r="K37" s="254">
        <f>ROUND(E37*J37,2)</f>
        <v>0</v>
      </c>
      <c r="L37" s="254">
        <v>21</v>
      </c>
      <c r="M37" s="254">
        <f>G37*(1+L37/100)</f>
        <v>0</v>
      </c>
      <c r="N37" s="252">
        <v>0.378</v>
      </c>
      <c r="O37" s="252">
        <f>ROUND(E37*N37,2)</f>
        <v>49.14</v>
      </c>
      <c r="P37" s="252">
        <v>0</v>
      </c>
      <c r="Q37" s="252">
        <f>ROUND(E37*P37,2)</f>
        <v>0</v>
      </c>
      <c r="R37" s="254" t="s">
        <v>228</v>
      </c>
      <c r="S37" s="254" t="s">
        <v>166</v>
      </c>
      <c r="T37" s="255" t="s">
        <v>211</v>
      </c>
      <c r="U37" s="220">
        <v>2.5999999999999999E-2</v>
      </c>
      <c r="V37" s="220">
        <f>ROUND(E37*U37,2)</f>
        <v>3.38</v>
      </c>
      <c r="W37" s="220"/>
      <c r="X37" s="220" t="s">
        <v>212</v>
      </c>
      <c r="Y37" s="220" t="s">
        <v>169</v>
      </c>
      <c r="Z37" s="210"/>
      <c r="AA37" s="210"/>
      <c r="AB37" s="210"/>
      <c r="AC37" s="210"/>
      <c r="AD37" s="210"/>
      <c r="AE37" s="210"/>
      <c r="AF37" s="210"/>
      <c r="AG37" s="210" t="s">
        <v>213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5">
      <c r="A38" s="222" t="s">
        <v>161</v>
      </c>
      <c r="B38" s="223" t="s">
        <v>115</v>
      </c>
      <c r="C38" s="239" t="s">
        <v>116</v>
      </c>
      <c r="D38" s="224"/>
      <c r="E38" s="225"/>
      <c r="F38" s="226"/>
      <c r="G38" s="226">
        <f>SUMIF(AG39:AG49,"&lt;&gt;NOR",G39:G49)</f>
        <v>0</v>
      </c>
      <c r="H38" s="226"/>
      <c r="I38" s="226">
        <f>SUM(I39:I49)</f>
        <v>0</v>
      </c>
      <c r="J38" s="226"/>
      <c r="K38" s="226">
        <f>SUM(K39:K49)</f>
        <v>0</v>
      </c>
      <c r="L38" s="226"/>
      <c r="M38" s="226">
        <f>SUM(M39:M49)</f>
        <v>0</v>
      </c>
      <c r="N38" s="225"/>
      <c r="O38" s="225">
        <f>SUM(O39:O49)</f>
        <v>27.26</v>
      </c>
      <c r="P38" s="225"/>
      <c r="Q38" s="225">
        <f>SUM(Q39:Q49)</f>
        <v>0</v>
      </c>
      <c r="R38" s="226"/>
      <c r="S38" s="226"/>
      <c r="T38" s="227"/>
      <c r="U38" s="221"/>
      <c r="V38" s="221">
        <f>SUM(V39:V49)</f>
        <v>75.319999999999993</v>
      </c>
      <c r="W38" s="221"/>
      <c r="X38" s="221"/>
      <c r="Y38" s="221"/>
      <c r="AG38" t="s">
        <v>162</v>
      </c>
    </row>
    <row r="39" spans="1:60" outlineLevel="1" x14ac:dyDescent="0.25">
      <c r="A39" s="229">
        <v>13</v>
      </c>
      <c r="B39" s="230" t="s">
        <v>406</v>
      </c>
      <c r="C39" s="240" t="s">
        <v>407</v>
      </c>
      <c r="D39" s="231" t="s">
        <v>227</v>
      </c>
      <c r="E39" s="232">
        <v>130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2">
        <v>7.3899999999999993E-2</v>
      </c>
      <c r="O39" s="232">
        <f>ROUND(E39*N39,2)</f>
        <v>9.61</v>
      </c>
      <c r="P39" s="232">
        <v>0</v>
      </c>
      <c r="Q39" s="232">
        <f>ROUND(E39*P39,2)</f>
        <v>0</v>
      </c>
      <c r="R39" s="234" t="s">
        <v>228</v>
      </c>
      <c r="S39" s="234" t="s">
        <v>166</v>
      </c>
      <c r="T39" s="235" t="s">
        <v>211</v>
      </c>
      <c r="U39" s="220">
        <v>0.45</v>
      </c>
      <c r="V39" s="220">
        <f>ROUND(E39*U39,2)</f>
        <v>58.5</v>
      </c>
      <c r="W39" s="220"/>
      <c r="X39" s="220" t="s">
        <v>212</v>
      </c>
      <c r="Y39" s="220" t="s">
        <v>169</v>
      </c>
      <c r="Z39" s="210"/>
      <c r="AA39" s="210"/>
      <c r="AB39" s="210"/>
      <c r="AC39" s="210"/>
      <c r="AD39" s="210"/>
      <c r="AE39" s="210"/>
      <c r="AF39" s="210"/>
      <c r="AG39" s="210" t="s">
        <v>213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1" outlineLevel="2" x14ac:dyDescent="0.25">
      <c r="A40" s="217"/>
      <c r="B40" s="218"/>
      <c r="C40" s="256" t="s">
        <v>379</v>
      </c>
      <c r="D40" s="248"/>
      <c r="E40" s="248"/>
      <c r="F40" s="248"/>
      <c r="G40" s="248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215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37" t="str">
        <f>C40</f>
        <v>s provedením lože z kameniva drceného, s vyplněním spár, s dvojitým hutněním a se smetením přebytečného materiálu na krajnici. S dodáním hmot pro lože a výplň spár.</v>
      </c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9">
        <v>14</v>
      </c>
      <c r="B41" s="230" t="s">
        <v>408</v>
      </c>
      <c r="C41" s="240" t="s">
        <v>409</v>
      </c>
      <c r="D41" s="231" t="s">
        <v>227</v>
      </c>
      <c r="E41" s="232">
        <v>3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 t="s">
        <v>228</v>
      </c>
      <c r="S41" s="234" t="s">
        <v>166</v>
      </c>
      <c r="T41" s="235" t="s">
        <v>211</v>
      </c>
      <c r="U41" s="220">
        <v>0.06</v>
      </c>
      <c r="V41" s="220">
        <f>ROUND(E41*U41,2)</f>
        <v>0.18</v>
      </c>
      <c r="W41" s="220"/>
      <c r="X41" s="220" t="s">
        <v>212</v>
      </c>
      <c r="Y41" s="220" t="s">
        <v>169</v>
      </c>
      <c r="Z41" s="210"/>
      <c r="AA41" s="210"/>
      <c r="AB41" s="210"/>
      <c r="AC41" s="210"/>
      <c r="AD41" s="210"/>
      <c r="AE41" s="210"/>
      <c r="AF41" s="210"/>
      <c r="AG41" s="210" t="s">
        <v>213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1" outlineLevel="2" x14ac:dyDescent="0.25">
      <c r="A42" s="217"/>
      <c r="B42" s="218"/>
      <c r="C42" s="256" t="s">
        <v>379</v>
      </c>
      <c r="D42" s="248"/>
      <c r="E42" s="248"/>
      <c r="F42" s="248"/>
      <c r="G42" s="248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215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37" t="str">
        <f>C42</f>
        <v>s provedením lože z kameniva drceného, s vyplněním spár, s dvojitým hutněním a se smetením přebytečného materiálu na krajnici. S dodáním hmot pro lože a výplň spár.</v>
      </c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9">
        <v>15</v>
      </c>
      <c r="B43" s="230" t="s">
        <v>410</v>
      </c>
      <c r="C43" s="240" t="s">
        <v>411</v>
      </c>
      <c r="D43" s="231" t="s">
        <v>227</v>
      </c>
      <c r="E43" s="232">
        <v>3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4" t="s">
        <v>228</v>
      </c>
      <c r="S43" s="234" t="s">
        <v>166</v>
      </c>
      <c r="T43" s="235" t="s">
        <v>211</v>
      </c>
      <c r="U43" s="220">
        <v>0.08</v>
      </c>
      <c r="V43" s="220">
        <f>ROUND(E43*U43,2)</f>
        <v>0.24</v>
      </c>
      <c r="W43" s="220"/>
      <c r="X43" s="220" t="s">
        <v>212</v>
      </c>
      <c r="Y43" s="220" t="s">
        <v>169</v>
      </c>
      <c r="Z43" s="210"/>
      <c r="AA43" s="210"/>
      <c r="AB43" s="210"/>
      <c r="AC43" s="210"/>
      <c r="AD43" s="210"/>
      <c r="AE43" s="210"/>
      <c r="AF43" s="210"/>
      <c r="AG43" s="210" t="s">
        <v>213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1" outlineLevel="2" x14ac:dyDescent="0.25">
      <c r="A44" s="217"/>
      <c r="B44" s="218"/>
      <c r="C44" s="256" t="s">
        <v>379</v>
      </c>
      <c r="D44" s="248"/>
      <c r="E44" s="248"/>
      <c r="F44" s="248"/>
      <c r="G44" s="248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215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37" t="str">
        <f>C44</f>
        <v>s provedením lože z kameniva drceného, s vyplněním spár, s dvojitým hutněním a se smetením přebytečného materiálu na krajnici. S dodáním hmot pro lože a výplň spár.</v>
      </c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9">
        <v>16</v>
      </c>
      <c r="B45" s="250" t="s">
        <v>412</v>
      </c>
      <c r="C45" s="258" t="s">
        <v>413</v>
      </c>
      <c r="D45" s="251" t="s">
        <v>235</v>
      </c>
      <c r="E45" s="252">
        <v>40</v>
      </c>
      <c r="F45" s="253"/>
      <c r="G45" s="254">
        <f>ROUND(E45*F45,2)</f>
        <v>0</v>
      </c>
      <c r="H45" s="253"/>
      <c r="I45" s="254">
        <f>ROUND(E45*H45,2)</f>
        <v>0</v>
      </c>
      <c r="J45" s="253"/>
      <c r="K45" s="254">
        <f>ROUND(E45*J45,2)</f>
        <v>0</v>
      </c>
      <c r="L45" s="254">
        <v>21</v>
      </c>
      <c r="M45" s="254">
        <f>G45*(1+L45/100)</f>
        <v>0</v>
      </c>
      <c r="N45" s="252">
        <v>3.3E-4</v>
      </c>
      <c r="O45" s="252">
        <f>ROUND(E45*N45,2)</f>
        <v>0.01</v>
      </c>
      <c r="P45" s="252">
        <v>0</v>
      </c>
      <c r="Q45" s="252">
        <f>ROUND(E45*P45,2)</f>
        <v>0</v>
      </c>
      <c r="R45" s="254" t="s">
        <v>228</v>
      </c>
      <c r="S45" s="254" t="s">
        <v>166</v>
      </c>
      <c r="T45" s="255" t="s">
        <v>211</v>
      </c>
      <c r="U45" s="220">
        <v>0.41</v>
      </c>
      <c r="V45" s="220">
        <f>ROUND(E45*U45,2)</f>
        <v>16.399999999999999</v>
      </c>
      <c r="W45" s="220"/>
      <c r="X45" s="220" t="s">
        <v>212</v>
      </c>
      <c r="Y45" s="220" t="s">
        <v>169</v>
      </c>
      <c r="Z45" s="210"/>
      <c r="AA45" s="210"/>
      <c r="AB45" s="210"/>
      <c r="AC45" s="210"/>
      <c r="AD45" s="210"/>
      <c r="AE45" s="210"/>
      <c r="AF45" s="210"/>
      <c r="AG45" s="210" t="s">
        <v>213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9">
        <v>17</v>
      </c>
      <c r="B46" s="230" t="s">
        <v>416</v>
      </c>
      <c r="C46" s="240" t="s">
        <v>417</v>
      </c>
      <c r="D46" s="231" t="s">
        <v>227</v>
      </c>
      <c r="E46" s="232">
        <v>133.35</v>
      </c>
      <c r="F46" s="233"/>
      <c r="G46" s="234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32">
        <v>0.129</v>
      </c>
      <c r="O46" s="232">
        <f>ROUND(E46*N46,2)</f>
        <v>17.2</v>
      </c>
      <c r="P46" s="232">
        <v>0</v>
      </c>
      <c r="Q46" s="232">
        <f>ROUND(E46*P46,2)</f>
        <v>0</v>
      </c>
      <c r="R46" s="234" t="s">
        <v>263</v>
      </c>
      <c r="S46" s="234" t="s">
        <v>166</v>
      </c>
      <c r="T46" s="235" t="s">
        <v>211</v>
      </c>
      <c r="U46" s="220">
        <v>0</v>
      </c>
      <c r="V46" s="220">
        <f>ROUND(E46*U46,2)</f>
        <v>0</v>
      </c>
      <c r="W46" s="220"/>
      <c r="X46" s="220" t="s">
        <v>264</v>
      </c>
      <c r="Y46" s="220" t="s">
        <v>169</v>
      </c>
      <c r="Z46" s="210"/>
      <c r="AA46" s="210"/>
      <c r="AB46" s="210"/>
      <c r="AC46" s="210"/>
      <c r="AD46" s="210"/>
      <c r="AE46" s="210"/>
      <c r="AF46" s="210"/>
      <c r="AG46" s="210" t="s">
        <v>265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5">
      <c r="A47" s="217"/>
      <c r="B47" s="218"/>
      <c r="C47" s="257" t="s">
        <v>444</v>
      </c>
      <c r="D47" s="246"/>
      <c r="E47" s="247">
        <v>133.35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217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29">
        <v>18</v>
      </c>
      <c r="B48" s="230" t="s">
        <v>419</v>
      </c>
      <c r="C48" s="240" t="s">
        <v>420</v>
      </c>
      <c r="D48" s="231" t="s">
        <v>227</v>
      </c>
      <c r="E48" s="232">
        <v>3.15</v>
      </c>
      <c r="F48" s="233"/>
      <c r="G48" s="234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2">
        <v>0.14099999999999999</v>
      </c>
      <c r="O48" s="232">
        <f>ROUND(E48*N48,2)</f>
        <v>0.44</v>
      </c>
      <c r="P48" s="232">
        <v>0</v>
      </c>
      <c r="Q48" s="232">
        <f>ROUND(E48*P48,2)</f>
        <v>0</v>
      </c>
      <c r="R48" s="234" t="s">
        <v>263</v>
      </c>
      <c r="S48" s="234" t="s">
        <v>166</v>
      </c>
      <c r="T48" s="235" t="s">
        <v>211</v>
      </c>
      <c r="U48" s="220">
        <v>0</v>
      </c>
      <c r="V48" s="220">
        <f>ROUND(E48*U48,2)</f>
        <v>0</v>
      </c>
      <c r="W48" s="220"/>
      <c r="X48" s="220" t="s">
        <v>264</v>
      </c>
      <c r="Y48" s="220" t="s">
        <v>169</v>
      </c>
      <c r="Z48" s="210"/>
      <c r="AA48" s="210"/>
      <c r="AB48" s="210"/>
      <c r="AC48" s="210"/>
      <c r="AD48" s="210"/>
      <c r="AE48" s="210"/>
      <c r="AF48" s="210"/>
      <c r="AG48" s="210" t="s">
        <v>265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5">
      <c r="A49" s="217"/>
      <c r="B49" s="218"/>
      <c r="C49" s="257" t="s">
        <v>445</v>
      </c>
      <c r="D49" s="246"/>
      <c r="E49" s="247">
        <v>3.15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217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5">
      <c r="A50" s="222" t="s">
        <v>161</v>
      </c>
      <c r="B50" s="223" t="s">
        <v>123</v>
      </c>
      <c r="C50" s="239" t="s">
        <v>124</v>
      </c>
      <c r="D50" s="224"/>
      <c r="E50" s="225"/>
      <c r="F50" s="226"/>
      <c r="G50" s="226">
        <f>SUMIF(AG51:AG54,"&lt;&gt;NOR",G51:G54)</f>
        <v>0</v>
      </c>
      <c r="H50" s="226"/>
      <c r="I50" s="226">
        <f>SUM(I51:I54)</f>
        <v>0</v>
      </c>
      <c r="J50" s="226"/>
      <c r="K50" s="226">
        <f>SUM(K51:K54)</f>
        <v>0</v>
      </c>
      <c r="L50" s="226"/>
      <c r="M50" s="226">
        <f>SUM(M51:M54)</f>
        <v>0</v>
      </c>
      <c r="N50" s="225"/>
      <c r="O50" s="225">
        <f>SUM(O51:O54)</f>
        <v>18.829999999999998</v>
      </c>
      <c r="P50" s="225"/>
      <c r="Q50" s="225">
        <f>SUM(Q51:Q54)</f>
        <v>0</v>
      </c>
      <c r="R50" s="226"/>
      <c r="S50" s="226"/>
      <c r="T50" s="227"/>
      <c r="U50" s="221"/>
      <c r="V50" s="221">
        <f>SUM(V51:V54)</f>
        <v>20.399999999999999</v>
      </c>
      <c r="W50" s="221"/>
      <c r="X50" s="221"/>
      <c r="Y50" s="221"/>
      <c r="AG50" t="s">
        <v>162</v>
      </c>
    </row>
    <row r="51" spans="1:60" ht="20.399999999999999" outlineLevel="1" x14ac:dyDescent="0.25">
      <c r="A51" s="229">
        <v>19</v>
      </c>
      <c r="B51" s="230" t="s">
        <v>307</v>
      </c>
      <c r="C51" s="240" t="s">
        <v>308</v>
      </c>
      <c r="D51" s="231" t="s">
        <v>235</v>
      </c>
      <c r="E51" s="232">
        <v>75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0.188</v>
      </c>
      <c r="O51" s="232">
        <f>ROUND(E51*N51,2)</f>
        <v>14.1</v>
      </c>
      <c r="P51" s="232">
        <v>0</v>
      </c>
      <c r="Q51" s="232">
        <f>ROUND(E51*P51,2)</f>
        <v>0</v>
      </c>
      <c r="R51" s="234" t="s">
        <v>228</v>
      </c>
      <c r="S51" s="234" t="s">
        <v>166</v>
      </c>
      <c r="T51" s="235" t="s">
        <v>211</v>
      </c>
      <c r="U51" s="220">
        <v>0.27200000000000002</v>
      </c>
      <c r="V51" s="220">
        <f>ROUND(E51*U51,2)</f>
        <v>20.399999999999999</v>
      </c>
      <c r="W51" s="220"/>
      <c r="X51" s="220" t="s">
        <v>212</v>
      </c>
      <c r="Y51" s="220" t="s">
        <v>169</v>
      </c>
      <c r="Z51" s="210"/>
      <c r="AA51" s="210"/>
      <c r="AB51" s="210"/>
      <c r="AC51" s="210"/>
      <c r="AD51" s="210"/>
      <c r="AE51" s="210"/>
      <c r="AF51" s="210"/>
      <c r="AG51" s="210" t="s">
        <v>213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5">
      <c r="A52" s="217"/>
      <c r="B52" s="218"/>
      <c r="C52" s="256" t="s">
        <v>309</v>
      </c>
      <c r="D52" s="248"/>
      <c r="E52" s="248"/>
      <c r="F52" s="248"/>
      <c r="G52" s="248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215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9">
        <v>20</v>
      </c>
      <c r="B53" s="230" t="s">
        <v>429</v>
      </c>
      <c r="C53" s="240" t="s">
        <v>430</v>
      </c>
      <c r="D53" s="231" t="s">
        <v>286</v>
      </c>
      <c r="E53" s="232">
        <v>78.75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0.06</v>
      </c>
      <c r="O53" s="232">
        <f>ROUND(E53*N53,2)</f>
        <v>4.7300000000000004</v>
      </c>
      <c r="P53" s="232">
        <v>0</v>
      </c>
      <c r="Q53" s="232">
        <f>ROUND(E53*P53,2)</f>
        <v>0</v>
      </c>
      <c r="R53" s="234" t="s">
        <v>263</v>
      </c>
      <c r="S53" s="234" t="s">
        <v>166</v>
      </c>
      <c r="T53" s="235" t="s">
        <v>211</v>
      </c>
      <c r="U53" s="220">
        <v>0</v>
      </c>
      <c r="V53" s="220">
        <f>ROUND(E53*U53,2)</f>
        <v>0</v>
      </c>
      <c r="W53" s="220"/>
      <c r="X53" s="220" t="s">
        <v>264</v>
      </c>
      <c r="Y53" s="220" t="s">
        <v>169</v>
      </c>
      <c r="Z53" s="210"/>
      <c r="AA53" s="210"/>
      <c r="AB53" s="210"/>
      <c r="AC53" s="210"/>
      <c r="AD53" s="210"/>
      <c r="AE53" s="210"/>
      <c r="AF53" s="210"/>
      <c r="AG53" s="210" t="s">
        <v>265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5">
      <c r="A54" s="217"/>
      <c r="B54" s="218"/>
      <c r="C54" s="257" t="s">
        <v>446</v>
      </c>
      <c r="D54" s="246"/>
      <c r="E54" s="247">
        <v>78.75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217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5">
      <c r="A55" s="222" t="s">
        <v>161</v>
      </c>
      <c r="B55" s="223" t="s">
        <v>127</v>
      </c>
      <c r="C55" s="239" t="s">
        <v>128</v>
      </c>
      <c r="D55" s="224"/>
      <c r="E55" s="225"/>
      <c r="F55" s="226"/>
      <c r="G55" s="226">
        <f>SUMIF(AG56:AG58,"&lt;&gt;NOR",G56:G58)</f>
        <v>0</v>
      </c>
      <c r="H55" s="226"/>
      <c r="I55" s="226">
        <f>SUM(I56:I58)</f>
        <v>0</v>
      </c>
      <c r="J55" s="226"/>
      <c r="K55" s="226">
        <f>SUM(K56:K58)</f>
        <v>0</v>
      </c>
      <c r="L55" s="226"/>
      <c r="M55" s="226">
        <f>SUM(M56:M58)</f>
        <v>0</v>
      </c>
      <c r="N55" s="225"/>
      <c r="O55" s="225">
        <f>SUM(O56:O58)</f>
        <v>0</v>
      </c>
      <c r="P55" s="225"/>
      <c r="Q55" s="225">
        <f>SUM(Q56:Q58)</f>
        <v>0</v>
      </c>
      <c r="R55" s="226"/>
      <c r="S55" s="226"/>
      <c r="T55" s="227"/>
      <c r="U55" s="221"/>
      <c r="V55" s="221">
        <f>SUM(V56:V58)</f>
        <v>82.24</v>
      </c>
      <c r="W55" s="221"/>
      <c r="X55" s="221"/>
      <c r="Y55" s="221"/>
      <c r="AG55" t="s">
        <v>162</v>
      </c>
    </row>
    <row r="56" spans="1:60" outlineLevel="1" x14ac:dyDescent="0.25">
      <c r="A56" s="229">
        <v>21</v>
      </c>
      <c r="B56" s="230" t="s">
        <v>387</v>
      </c>
      <c r="C56" s="240" t="s">
        <v>388</v>
      </c>
      <c r="D56" s="231" t="s">
        <v>329</v>
      </c>
      <c r="E56" s="232">
        <v>210.88108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4" t="s">
        <v>228</v>
      </c>
      <c r="S56" s="234" t="s">
        <v>166</v>
      </c>
      <c r="T56" s="235" t="s">
        <v>211</v>
      </c>
      <c r="U56" s="220">
        <v>0.39</v>
      </c>
      <c r="V56" s="220">
        <f>ROUND(E56*U56,2)</f>
        <v>82.24</v>
      </c>
      <c r="W56" s="220"/>
      <c r="X56" s="220" t="s">
        <v>212</v>
      </c>
      <c r="Y56" s="220" t="s">
        <v>169</v>
      </c>
      <c r="Z56" s="210"/>
      <c r="AA56" s="210"/>
      <c r="AB56" s="210"/>
      <c r="AC56" s="210"/>
      <c r="AD56" s="210"/>
      <c r="AE56" s="210"/>
      <c r="AF56" s="210"/>
      <c r="AG56" s="210" t="s">
        <v>213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5">
      <c r="A57" s="217"/>
      <c r="B57" s="218"/>
      <c r="C57" s="256" t="s">
        <v>330</v>
      </c>
      <c r="D57" s="248"/>
      <c r="E57" s="248"/>
      <c r="F57" s="248"/>
      <c r="G57" s="248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215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5">
      <c r="A58" s="217"/>
      <c r="B58" s="218"/>
      <c r="C58" s="257" t="s">
        <v>447</v>
      </c>
      <c r="D58" s="246"/>
      <c r="E58" s="247">
        <v>210.88108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217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5">
      <c r="A59" s="3"/>
      <c r="B59" s="4"/>
      <c r="C59" s="24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E59">
        <v>12</v>
      </c>
      <c r="AF59">
        <v>21</v>
      </c>
      <c r="AG59" t="s">
        <v>147</v>
      </c>
    </row>
    <row r="60" spans="1:60" x14ac:dyDescent="0.25">
      <c r="A60" s="213"/>
      <c r="B60" s="214" t="s">
        <v>29</v>
      </c>
      <c r="C60" s="244"/>
      <c r="D60" s="215"/>
      <c r="E60" s="216"/>
      <c r="F60" s="216"/>
      <c r="G60" s="228">
        <f>G8+G15+G22+G36+G38+G50+G55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E60">
        <f>SUMIF(L7:L58,AE59,G7:G58)</f>
        <v>0</v>
      </c>
      <c r="AF60">
        <f>SUMIF(L7:L58,AF59,G7:G58)</f>
        <v>0</v>
      </c>
      <c r="AG60" t="s">
        <v>204</v>
      </c>
    </row>
    <row r="61" spans="1:60" x14ac:dyDescent="0.25">
      <c r="C61" s="245"/>
      <c r="D61" s="10"/>
      <c r="AG61" t="s">
        <v>206</v>
      </c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BQmyuLQ89foEYTh3BRWXyVLnRWdnPjfpqecW5uOQG+LmLrWsQ+sL8/Eq0rr64rkJdmAKOLmJ5UihLcaCRfwYJw==" saltValue="m5lMn+ueMAKnSA6a+8pzkg==" spinCount="100000" sheet="1" formatRows="0"/>
  <mergeCells count="16">
    <mergeCell ref="C42:G42"/>
    <mergeCell ref="C44:G44"/>
    <mergeCell ref="C52:G52"/>
    <mergeCell ref="C57:G57"/>
    <mergeCell ref="C17:G17"/>
    <mergeCell ref="C19:G19"/>
    <mergeCell ref="C24:G24"/>
    <mergeCell ref="C28:G28"/>
    <mergeCell ref="C30:G30"/>
    <mergeCell ref="C40:G40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F8C8A-32BE-4B0D-B10B-147959210532}">
  <sheetPr>
    <outlinePr summaryBelow="0"/>
  </sheetPr>
  <dimension ref="A1:BH5000"/>
  <sheetViews>
    <sheetView workbookViewId="0">
      <pane ySplit="7" topLeftCell="A11" activePane="bottomLeft" state="frozen"/>
      <selection pane="bottomLeft" activeCell="C43" sqref="C43"/>
    </sheetView>
  </sheetViews>
  <sheetFormatPr defaultRowHeight="13.2" outlineLevelRow="2" x14ac:dyDescent="0.25"/>
  <cols>
    <col min="1" max="1" width="3.44140625" customWidth="1"/>
    <col min="2" max="2" width="12.6640625" style="174" customWidth="1"/>
    <col min="3" max="3" width="63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134</v>
      </c>
      <c r="B1" s="195"/>
      <c r="C1" s="195"/>
      <c r="D1" s="195"/>
      <c r="E1" s="195"/>
      <c r="F1" s="195"/>
      <c r="G1" s="195"/>
      <c r="AG1" t="s">
        <v>135</v>
      </c>
    </row>
    <row r="2" spans="1:60" ht="25.05" customHeight="1" x14ac:dyDescent="0.25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136</v>
      </c>
    </row>
    <row r="3" spans="1:60" ht="25.05" customHeight="1" x14ac:dyDescent="0.25">
      <c r="A3" s="196" t="s">
        <v>8</v>
      </c>
      <c r="B3" s="48" t="s">
        <v>63</v>
      </c>
      <c r="C3" s="199" t="s">
        <v>64</v>
      </c>
      <c r="D3" s="197"/>
      <c r="E3" s="197"/>
      <c r="F3" s="197"/>
      <c r="G3" s="198"/>
      <c r="AC3" s="174" t="s">
        <v>136</v>
      </c>
      <c r="AG3" t="s">
        <v>137</v>
      </c>
    </row>
    <row r="4" spans="1:60" ht="25.05" customHeight="1" x14ac:dyDescent="0.25">
      <c r="A4" s="200" t="s">
        <v>9</v>
      </c>
      <c r="B4" s="201" t="s">
        <v>75</v>
      </c>
      <c r="C4" s="202" t="s">
        <v>76</v>
      </c>
      <c r="D4" s="203"/>
      <c r="E4" s="203"/>
      <c r="F4" s="203"/>
      <c r="G4" s="204"/>
      <c r="AG4" t="s">
        <v>138</v>
      </c>
    </row>
    <row r="5" spans="1:60" x14ac:dyDescent="0.25">
      <c r="D5" s="10"/>
    </row>
    <row r="6" spans="1:60" ht="39.6" x14ac:dyDescent="0.25">
      <c r="A6" s="206" t="s">
        <v>139</v>
      </c>
      <c r="B6" s="208" t="s">
        <v>140</v>
      </c>
      <c r="C6" s="208" t="s">
        <v>141</v>
      </c>
      <c r="D6" s="207" t="s">
        <v>142</v>
      </c>
      <c r="E6" s="206" t="s">
        <v>143</v>
      </c>
      <c r="F6" s="205" t="s">
        <v>144</v>
      </c>
      <c r="G6" s="206" t="s">
        <v>29</v>
      </c>
      <c r="H6" s="209" t="s">
        <v>30</v>
      </c>
      <c r="I6" s="209" t="s">
        <v>145</v>
      </c>
      <c r="J6" s="209" t="s">
        <v>31</v>
      </c>
      <c r="K6" s="209" t="s">
        <v>146</v>
      </c>
      <c r="L6" s="209" t="s">
        <v>147</v>
      </c>
      <c r="M6" s="209" t="s">
        <v>148</v>
      </c>
      <c r="N6" s="209" t="s">
        <v>149</v>
      </c>
      <c r="O6" s="209" t="s">
        <v>150</v>
      </c>
      <c r="P6" s="209" t="s">
        <v>151</v>
      </c>
      <c r="Q6" s="209" t="s">
        <v>152</v>
      </c>
      <c r="R6" s="209" t="s">
        <v>153</v>
      </c>
      <c r="S6" s="209" t="s">
        <v>154</v>
      </c>
      <c r="T6" s="209" t="s">
        <v>155</v>
      </c>
      <c r="U6" s="209" t="s">
        <v>156</v>
      </c>
      <c r="V6" s="209" t="s">
        <v>157</v>
      </c>
      <c r="W6" s="209" t="s">
        <v>158</v>
      </c>
      <c r="X6" s="209" t="s">
        <v>159</v>
      </c>
      <c r="Y6" s="209" t="s">
        <v>160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22" t="s">
        <v>161</v>
      </c>
      <c r="B8" s="223" t="s">
        <v>97</v>
      </c>
      <c r="C8" s="239" t="s">
        <v>98</v>
      </c>
      <c r="D8" s="224"/>
      <c r="E8" s="225"/>
      <c r="F8" s="226"/>
      <c r="G8" s="226">
        <f>SUMIF(AG9:AG14,"&lt;&gt;NOR",G9:G14)</f>
        <v>0</v>
      </c>
      <c r="H8" s="226"/>
      <c r="I8" s="226">
        <f>SUM(I9:I14)</f>
        <v>0</v>
      </c>
      <c r="J8" s="226"/>
      <c r="K8" s="226">
        <f>SUM(K9:K14)</f>
        <v>0</v>
      </c>
      <c r="L8" s="226"/>
      <c r="M8" s="226">
        <f>SUM(M9:M14)</f>
        <v>0</v>
      </c>
      <c r="N8" s="225"/>
      <c r="O8" s="225">
        <f>SUM(O9:O14)</f>
        <v>0</v>
      </c>
      <c r="P8" s="225"/>
      <c r="Q8" s="225">
        <f>SUM(Q9:Q14)</f>
        <v>0</v>
      </c>
      <c r="R8" s="226"/>
      <c r="S8" s="226"/>
      <c r="T8" s="227"/>
      <c r="U8" s="221"/>
      <c r="V8" s="221">
        <f>SUM(V9:V14)</f>
        <v>23.139999999999997</v>
      </c>
      <c r="W8" s="221"/>
      <c r="X8" s="221"/>
      <c r="Y8" s="221"/>
      <c r="AG8" t="s">
        <v>162</v>
      </c>
    </row>
    <row r="9" spans="1:60" outlineLevel="1" x14ac:dyDescent="0.25">
      <c r="A9" s="229">
        <v>1</v>
      </c>
      <c r="B9" s="230" t="s">
        <v>363</v>
      </c>
      <c r="C9" s="240" t="s">
        <v>364</v>
      </c>
      <c r="D9" s="231" t="s">
        <v>209</v>
      </c>
      <c r="E9" s="232">
        <v>51.75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210</v>
      </c>
      <c r="S9" s="234" t="s">
        <v>166</v>
      </c>
      <c r="T9" s="235" t="s">
        <v>211</v>
      </c>
      <c r="U9" s="220">
        <v>0.42</v>
      </c>
      <c r="V9" s="220">
        <f>ROUND(E9*U9,2)</f>
        <v>21.74</v>
      </c>
      <c r="W9" s="220"/>
      <c r="X9" s="220" t="s">
        <v>212</v>
      </c>
      <c r="Y9" s="220" t="s">
        <v>169</v>
      </c>
      <c r="Z9" s="210"/>
      <c r="AA9" s="210"/>
      <c r="AB9" s="210"/>
      <c r="AC9" s="210"/>
      <c r="AD9" s="210"/>
      <c r="AE9" s="210"/>
      <c r="AF9" s="210"/>
      <c r="AG9" s="210" t="s">
        <v>213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17"/>
      <c r="B10" s="218"/>
      <c r="C10" s="256" t="s">
        <v>214</v>
      </c>
      <c r="D10" s="248"/>
      <c r="E10" s="248"/>
      <c r="F10" s="248"/>
      <c r="G10" s="248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215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7" t="str">
        <f>C10</f>
        <v>s přemístěním výkopku v příčných profilech na vzdálenost do 15 m nebo s naložením na dopravní prostředek.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5">
      <c r="A11" s="217"/>
      <c r="B11" s="218"/>
      <c r="C11" s="257" t="s">
        <v>448</v>
      </c>
      <c r="D11" s="246"/>
      <c r="E11" s="247">
        <v>51.75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217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9">
        <v>2</v>
      </c>
      <c r="B12" s="230" t="s">
        <v>218</v>
      </c>
      <c r="C12" s="240" t="s">
        <v>219</v>
      </c>
      <c r="D12" s="231" t="s">
        <v>209</v>
      </c>
      <c r="E12" s="232">
        <v>15.525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21</v>
      </c>
      <c r="M12" s="234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4" t="s">
        <v>210</v>
      </c>
      <c r="S12" s="234" t="s">
        <v>166</v>
      </c>
      <c r="T12" s="235" t="s">
        <v>211</v>
      </c>
      <c r="U12" s="220">
        <v>0.09</v>
      </c>
      <c r="V12" s="220">
        <f>ROUND(E12*U12,2)</f>
        <v>1.4</v>
      </c>
      <c r="W12" s="220"/>
      <c r="X12" s="220" t="s">
        <v>212</v>
      </c>
      <c r="Y12" s="220" t="s">
        <v>169</v>
      </c>
      <c r="Z12" s="210"/>
      <c r="AA12" s="210"/>
      <c r="AB12" s="210"/>
      <c r="AC12" s="210"/>
      <c r="AD12" s="210"/>
      <c r="AE12" s="210"/>
      <c r="AF12" s="210"/>
      <c r="AG12" s="210" t="s">
        <v>213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5">
      <c r="A13" s="217"/>
      <c r="B13" s="218"/>
      <c r="C13" s="256" t="s">
        <v>214</v>
      </c>
      <c r="D13" s="248"/>
      <c r="E13" s="248"/>
      <c r="F13" s="248"/>
      <c r="G13" s="248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215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37" t="str">
        <f>C13</f>
        <v>s přemístěním výkopku v příčných profilech na vzdálenost do 15 m nebo s naložením na dopravní prostředek.</v>
      </c>
      <c r="BB13" s="210"/>
      <c r="BC13" s="210"/>
      <c r="BD13" s="210"/>
      <c r="BE13" s="210"/>
      <c r="BF13" s="210"/>
      <c r="BG13" s="210"/>
      <c r="BH13" s="210"/>
    </row>
    <row r="14" spans="1:60" outlineLevel="2" x14ac:dyDescent="0.25">
      <c r="A14" s="217"/>
      <c r="B14" s="218"/>
      <c r="C14" s="257" t="s">
        <v>449</v>
      </c>
      <c r="D14" s="246"/>
      <c r="E14" s="247">
        <v>15.525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217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5">
      <c r="A15" s="222" t="s">
        <v>161</v>
      </c>
      <c r="B15" s="223" t="s">
        <v>99</v>
      </c>
      <c r="C15" s="239" t="s">
        <v>100</v>
      </c>
      <c r="D15" s="224"/>
      <c r="E15" s="225"/>
      <c r="F15" s="226"/>
      <c r="G15" s="226">
        <f>SUMIF(AG16:AG16,"&lt;&gt;NOR",G16:G16)</f>
        <v>0</v>
      </c>
      <c r="H15" s="226"/>
      <c r="I15" s="226">
        <f>SUM(I16:I16)</f>
        <v>0</v>
      </c>
      <c r="J15" s="226"/>
      <c r="K15" s="226">
        <f>SUM(K16:K16)</f>
        <v>0</v>
      </c>
      <c r="L15" s="226"/>
      <c r="M15" s="226">
        <f>SUM(M16:M16)</f>
        <v>0</v>
      </c>
      <c r="N15" s="225"/>
      <c r="O15" s="225">
        <f>SUM(O16:O16)</f>
        <v>0</v>
      </c>
      <c r="P15" s="225"/>
      <c r="Q15" s="225">
        <f>SUM(Q16:Q16)</f>
        <v>9.49</v>
      </c>
      <c r="R15" s="226"/>
      <c r="S15" s="226"/>
      <c r="T15" s="227"/>
      <c r="U15" s="221"/>
      <c r="V15" s="221">
        <f>SUM(V16:V16)</f>
        <v>3.71</v>
      </c>
      <c r="W15" s="221"/>
      <c r="X15" s="221"/>
      <c r="Y15" s="221"/>
      <c r="AG15" t="s">
        <v>162</v>
      </c>
    </row>
    <row r="16" spans="1:60" outlineLevel="1" x14ac:dyDescent="0.25">
      <c r="A16" s="249">
        <v>3</v>
      </c>
      <c r="B16" s="250" t="s">
        <v>450</v>
      </c>
      <c r="C16" s="258" t="s">
        <v>451</v>
      </c>
      <c r="D16" s="251" t="s">
        <v>227</v>
      </c>
      <c r="E16" s="252">
        <v>86.25</v>
      </c>
      <c r="F16" s="253"/>
      <c r="G16" s="254">
        <f>ROUND(E16*F16,2)</f>
        <v>0</v>
      </c>
      <c r="H16" s="253"/>
      <c r="I16" s="254">
        <f>ROUND(E16*H16,2)</f>
        <v>0</v>
      </c>
      <c r="J16" s="253"/>
      <c r="K16" s="254">
        <f>ROUND(E16*J16,2)</f>
        <v>0</v>
      </c>
      <c r="L16" s="254">
        <v>21</v>
      </c>
      <c r="M16" s="254">
        <f>G16*(1+L16/100)</f>
        <v>0</v>
      </c>
      <c r="N16" s="252">
        <v>0</v>
      </c>
      <c r="O16" s="252">
        <f>ROUND(E16*N16,2)</f>
        <v>0</v>
      </c>
      <c r="P16" s="252">
        <v>0.11</v>
      </c>
      <c r="Q16" s="252">
        <f>ROUND(E16*P16,2)</f>
        <v>9.49</v>
      </c>
      <c r="R16" s="254" t="s">
        <v>228</v>
      </c>
      <c r="S16" s="254" t="s">
        <v>166</v>
      </c>
      <c r="T16" s="255" t="s">
        <v>211</v>
      </c>
      <c r="U16" s="220">
        <v>4.2999999999999997E-2</v>
      </c>
      <c r="V16" s="220">
        <f>ROUND(E16*U16,2)</f>
        <v>3.71</v>
      </c>
      <c r="W16" s="220"/>
      <c r="X16" s="220" t="s">
        <v>212</v>
      </c>
      <c r="Y16" s="220" t="s">
        <v>169</v>
      </c>
      <c r="Z16" s="210"/>
      <c r="AA16" s="210"/>
      <c r="AB16" s="210"/>
      <c r="AC16" s="210"/>
      <c r="AD16" s="210"/>
      <c r="AE16" s="210"/>
      <c r="AF16" s="210"/>
      <c r="AG16" s="210" t="s">
        <v>213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5">
      <c r="A17" s="222" t="s">
        <v>161</v>
      </c>
      <c r="B17" s="223" t="s">
        <v>101</v>
      </c>
      <c r="C17" s="239" t="s">
        <v>102</v>
      </c>
      <c r="D17" s="224"/>
      <c r="E17" s="225"/>
      <c r="F17" s="226"/>
      <c r="G17" s="226">
        <f>SUMIF(AG18:AG23,"&lt;&gt;NOR",G18:G23)</f>
        <v>0</v>
      </c>
      <c r="H17" s="226"/>
      <c r="I17" s="226">
        <f>SUM(I18:I23)</f>
        <v>0</v>
      </c>
      <c r="J17" s="226"/>
      <c r="K17" s="226">
        <f>SUM(K18:K23)</f>
        <v>0</v>
      </c>
      <c r="L17" s="226"/>
      <c r="M17" s="226">
        <f>SUM(M18:M23)</f>
        <v>0</v>
      </c>
      <c r="N17" s="225"/>
      <c r="O17" s="225">
        <f>SUM(O18:O23)</f>
        <v>0</v>
      </c>
      <c r="P17" s="225"/>
      <c r="Q17" s="225">
        <f>SUM(Q18:Q23)</f>
        <v>0</v>
      </c>
      <c r="R17" s="226"/>
      <c r="S17" s="226"/>
      <c r="T17" s="227"/>
      <c r="U17" s="221"/>
      <c r="V17" s="221">
        <f>SUM(V18:V23)</f>
        <v>0.52</v>
      </c>
      <c r="W17" s="221"/>
      <c r="X17" s="221"/>
      <c r="Y17" s="221"/>
      <c r="AG17" t="s">
        <v>162</v>
      </c>
    </row>
    <row r="18" spans="1:60" outlineLevel="1" x14ac:dyDescent="0.25">
      <c r="A18" s="229">
        <v>4</v>
      </c>
      <c r="B18" s="230" t="s">
        <v>237</v>
      </c>
      <c r="C18" s="240" t="s">
        <v>238</v>
      </c>
      <c r="D18" s="231" t="s">
        <v>209</v>
      </c>
      <c r="E18" s="232">
        <v>51.75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21</v>
      </c>
      <c r="M18" s="234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4" t="s">
        <v>210</v>
      </c>
      <c r="S18" s="234" t="s">
        <v>166</v>
      </c>
      <c r="T18" s="235" t="s">
        <v>211</v>
      </c>
      <c r="U18" s="220">
        <v>0.01</v>
      </c>
      <c r="V18" s="220">
        <f>ROUND(E18*U18,2)</f>
        <v>0.52</v>
      </c>
      <c r="W18" s="220"/>
      <c r="X18" s="220" t="s">
        <v>212</v>
      </c>
      <c r="Y18" s="220" t="s">
        <v>169</v>
      </c>
      <c r="Z18" s="210"/>
      <c r="AA18" s="210"/>
      <c r="AB18" s="210"/>
      <c r="AC18" s="210"/>
      <c r="AD18" s="210"/>
      <c r="AE18" s="210"/>
      <c r="AF18" s="210"/>
      <c r="AG18" s="210" t="s">
        <v>213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5">
      <c r="A19" s="217"/>
      <c r="B19" s="218"/>
      <c r="C19" s="256" t="s">
        <v>367</v>
      </c>
      <c r="D19" s="248"/>
      <c r="E19" s="248"/>
      <c r="F19" s="248"/>
      <c r="G19" s="248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215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29">
        <v>5</v>
      </c>
      <c r="B20" s="230" t="s">
        <v>241</v>
      </c>
      <c r="C20" s="240" t="s">
        <v>242</v>
      </c>
      <c r="D20" s="231" t="s">
        <v>209</v>
      </c>
      <c r="E20" s="232">
        <v>517.5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4" t="s">
        <v>210</v>
      </c>
      <c r="S20" s="234" t="s">
        <v>166</v>
      </c>
      <c r="T20" s="235" t="s">
        <v>211</v>
      </c>
      <c r="U20" s="220">
        <v>0</v>
      </c>
      <c r="V20" s="220">
        <f>ROUND(E20*U20,2)</f>
        <v>0</v>
      </c>
      <c r="W20" s="220"/>
      <c r="X20" s="220" t="s">
        <v>212</v>
      </c>
      <c r="Y20" s="220" t="s">
        <v>169</v>
      </c>
      <c r="Z20" s="210"/>
      <c r="AA20" s="210"/>
      <c r="AB20" s="210"/>
      <c r="AC20" s="210"/>
      <c r="AD20" s="210"/>
      <c r="AE20" s="210"/>
      <c r="AF20" s="210"/>
      <c r="AG20" s="210" t="s">
        <v>213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5">
      <c r="A21" s="217"/>
      <c r="B21" s="218"/>
      <c r="C21" s="256" t="s">
        <v>367</v>
      </c>
      <c r="D21" s="248"/>
      <c r="E21" s="248"/>
      <c r="F21" s="248"/>
      <c r="G21" s="248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215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5">
      <c r="A22" s="217"/>
      <c r="B22" s="218"/>
      <c r="C22" s="257" t="s">
        <v>452</v>
      </c>
      <c r="D22" s="246"/>
      <c r="E22" s="247">
        <v>517.5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217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9">
        <v>6</v>
      </c>
      <c r="B23" s="250" t="s">
        <v>244</v>
      </c>
      <c r="C23" s="258" t="s">
        <v>369</v>
      </c>
      <c r="D23" s="251" t="s">
        <v>209</v>
      </c>
      <c r="E23" s="252">
        <v>51.75</v>
      </c>
      <c r="F23" s="253"/>
      <c r="G23" s="254">
        <f>ROUND(E23*F23,2)</f>
        <v>0</v>
      </c>
      <c r="H23" s="253"/>
      <c r="I23" s="254">
        <f>ROUND(E23*H23,2)</f>
        <v>0</v>
      </c>
      <c r="J23" s="253"/>
      <c r="K23" s="254">
        <f>ROUND(E23*J23,2)</f>
        <v>0</v>
      </c>
      <c r="L23" s="254">
        <v>21</v>
      </c>
      <c r="M23" s="254">
        <f>G23*(1+L23/100)</f>
        <v>0</v>
      </c>
      <c r="N23" s="252">
        <v>0</v>
      </c>
      <c r="O23" s="252">
        <f>ROUND(E23*N23,2)</f>
        <v>0</v>
      </c>
      <c r="P23" s="252">
        <v>0</v>
      </c>
      <c r="Q23" s="252">
        <f>ROUND(E23*P23,2)</f>
        <v>0</v>
      </c>
      <c r="R23" s="254" t="s">
        <v>210</v>
      </c>
      <c r="S23" s="254" t="s">
        <v>166</v>
      </c>
      <c r="T23" s="255" t="s">
        <v>211</v>
      </c>
      <c r="U23" s="220">
        <v>0</v>
      </c>
      <c r="V23" s="220">
        <f>ROUND(E23*U23,2)</f>
        <v>0</v>
      </c>
      <c r="W23" s="220"/>
      <c r="X23" s="220" t="s">
        <v>212</v>
      </c>
      <c r="Y23" s="220" t="s">
        <v>169</v>
      </c>
      <c r="Z23" s="210"/>
      <c r="AA23" s="210"/>
      <c r="AB23" s="210"/>
      <c r="AC23" s="210"/>
      <c r="AD23" s="210"/>
      <c r="AE23" s="210"/>
      <c r="AF23" s="210"/>
      <c r="AG23" s="210" t="s">
        <v>213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5">
      <c r="A24" s="222" t="s">
        <v>161</v>
      </c>
      <c r="B24" s="223" t="s">
        <v>105</v>
      </c>
      <c r="C24" s="239" t="s">
        <v>106</v>
      </c>
      <c r="D24" s="224"/>
      <c r="E24" s="225"/>
      <c r="F24" s="226"/>
      <c r="G24" s="226">
        <f>SUMIF(AG25:AG37,"&lt;&gt;NOR",G25:G37)</f>
        <v>0</v>
      </c>
      <c r="H24" s="226"/>
      <c r="I24" s="226">
        <f>SUM(I25:I37)</f>
        <v>0</v>
      </c>
      <c r="J24" s="226"/>
      <c r="K24" s="226">
        <f>SUM(K25:K37)</f>
        <v>0</v>
      </c>
      <c r="L24" s="226"/>
      <c r="M24" s="226">
        <f>SUM(M25:M37)</f>
        <v>0</v>
      </c>
      <c r="N24" s="225"/>
      <c r="O24" s="225">
        <f>SUM(O25:O37)</f>
        <v>14.4</v>
      </c>
      <c r="P24" s="225"/>
      <c r="Q24" s="225">
        <f>SUM(Q25:Q37)</f>
        <v>0</v>
      </c>
      <c r="R24" s="226"/>
      <c r="S24" s="226"/>
      <c r="T24" s="227"/>
      <c r="U24" s="221"/>
      <c r="V24" s="221">
        <f>SUM(V25:V37)</f>
        <v>10.580000000000002</v>
      </c>
      <c r="W24" s="221"/>
      <c r="X24" s="221"/>
      <c r="Y24" s="221"/>
      <c r="AG24" t="s">
        <v>162</v>
      </c>
    </row>
    <row r="25" spans="1:60" outlineLevel="1" x14ac:dyDescent="0.25">
      <c r="A25" s="229">
        <v>7</v>
      </c>
      <c r="B25" s="230" t="s">
        <v>246</v>
      </c>
      <c r="C25" s="240" t="s">
        <v>247</v>
      </c>
      <c r="D25" s="231" t="s">
        <v>227</v>
      </c>
      <c r="E25" s="232">
        <v>86.25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 t="s">
        <v>248</v>
      </c>
      <c r="S25" s="234" t="s">
        <v>166</v>
      </c>
      <c r="T25" s="235" t="s">
        <v>211</v>
      </c>
      <c r="U25" s="220">
        <v>0.06</v>
      </c>
      <c r="V25" s="220">
        <f>ROUND(E25*U25,2)</f>
        <v>5.18</v>
      </c>
      <c r="W25" s="220"/>
      <c r="X25" s="220" t="s">
        <v>212</v>
      </c>
      <c r="Y25" s="220" t="s">
        <v>169</v>
      </c>
      <c r="Z25" s="210"/>
      <c r="AA25" s="210"/>
      <c r="AB25" s="210"/>
      <c r="AC25" s="210"/>
      <c r="AD25" s="210"/>
      <c r="AE25" s="210"/>
      <c r="AF25" s="210"/>
      <c r="AG25" s="210" t="s">
        <v>213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5">
      <c r="A26" s="217"/>
      <c r="B26" s="218"/>
      <c r="C26" s="256" t="s">
        <v>249</v>
      </c>
      <c r="D26" s="248"/>
      <c r="E26" s="248"/>
      <c r="F26" s="248"/>
      <c r="G26" s="248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215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5">
      <c r="A27" s="217"/>
      <c r="B27" s="218"/>
      <c r="C27" s="257" t="s">
        <v>453</v>
      </c>
      <c r="D27" s="246"/>
      <c r="E27" s="247">
        <v>86.25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217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9">
        <v>8</v>
      </c>
      <c r="B28" s="230" t="s">
        <v>251</v>
      </c>
      <c r="C28" s="240" t="s">
        <v>252</v>
      </c>
      <c r="D28" s="231" t="s">
        <v>227</v>
      </c>
      <c r="E28" s="232">
        <v>180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 t="s">
        <v>210</v>
      </c>
      <c r="S28" s="234" t="s">
        <v>166</v>
      </c>
      <c r="T28" s="235" t="s">
        <v>211</v>
      </c>
      <c r="U28" s="220">
        <v>1.7999999999999999E-2</v>
      </c>
      <c r="V28" s="220">
        <f>ROUND(E28*U28,2)</f>
        <v>3.24</v>
      </c>
      <c r="W28" s="220"/>
      <c r="X28" s="220" t="s">
        <v>212</v>
      </c>
      <c r="Y28" s="220" t="s">
        <v>169</v>
      </c>
      <c r="Z28" s="210"/>
      <c r="AA28" s="210"/>
      <c r="AB28" s="210"/>
      <c r="AC28" s="210"/>
      <c r="AD28" s="210"/>
      <c r="AE28" s="210"/>
      <c r="AF28" s="210"/>
      <c r="AG28" s="210" t="s">
        <v>213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5">
      <c r="A29" s="217"/>
      <c r="B29" s="218"/>
      <c r="C29" s="256" t="s">
        <v>253</v>
      </c>
      <c r="D29" s="248"/>
      <c r="E29" s="248"/>
      <c r="F29" s="248"/>
      <c r="G29" s="248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215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9">
        <v>9</v>
      </c>
      <c r="B30" s="230" t="s">
        <v>254</v>
      </c>
      <c r="C30" s="240" t="s">
        <v>255</v>
      </c>
      <c r="D30" s="231" t="s">
        <v>227</v>
      </c>
      <c r="E30" s="232">
        <v>86.25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4" t="s">
        <v>210</v>
      </c>
      <c r="S30" s="234" t="s">
        <v>166</v>
      </c>
      <c r="T30" s="235" t="s">
        <v>211</v>
      </c>
      <c r="U30" s="220">
        <v>1.2E-2</v>
      </c>
      <c r="V30" s="220">
        <f>ROUND(E30*U30,2)</f>
        <v>1.04</v>
      </c>
      <c r="W30" s="220"/>
      <c r="X30" s="220" t="s">
        <v>212</v>
      </c>
      <c r="Y30" s="220" t="s">
        <v>169</v>
      </c>
      <c r="Z30" s="210"/>
      <c r="AA30" s="210"/>
      <c r="AB30" s="210"/>
      <c r="AC30" s="210"/>
      <c r="AD30" s="210"/>
      <c r="AE30" s="210"/>
      <c r="AF30" s="210"/>
      <c r="AG30" s="210" t="s">
        <v>213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5">
      <c r="A31" s="217"/>
      <c r="B31" s="218"/>
      <c r="C31" s="256" t="s">
        <v>256</v>
      </c>
      <c r="D31" s="248"/>
      <c r="E31" s="248"/>
      <c r="F31" s="248"/>
      <c r="G31" s="248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215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37" t="str">
        <f>C31</f>
        <v>s případným nutným přemístěním hromad nebo dočasných skládek na místo potřeby ze vzdálenosti do 30 m, v rovině nebo ve svahu do 1 : 5,</v>
      </c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9">
        <v>10</v>
      </c>
      <c r="B32" s="230" t="s">
        <v>257</v>
      </c>
      <c r="C32" s="240" t="s">
        <v>258</v>
      </c>
      <c r="D32" s="231" t="s">
        <v>209</v>
      </c>
      <c r="E32" s="232">
        <v>4.3125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 t="s">
        <v>248</v>
      </c>
      <c r="S32" s="234" t="s">
        <v>166</v>
      </c>
      <c r="T32" s="235" t="s">
        <v>211</v>
      </c>
      <c r="U32" s="220">
        <v>0.26</v>
      </c>
      <c r="V32" s="220">
        <f>ROUND(E32*U32,2)</f>
        <v>1.1200000000000001</v>
      </c>
      <c r="W32" s="220"/>
      <c r="X32" s="220" t="s">
        <v>212</v>
      </c>
      <c r="Y32" s="220" t="s">
        <v>169</v>
      </c>
      <c r="Z32" s="210"/>
      <c r="AA32" s="210"/>
      <c r="AB32" s="210"/>
      <c r="AC32" s="210"/>
      <c r="AD32" s="210"/>
      <c r="AE32" s="210"/>
      <c r="AF32" s="210"/>
      <c r="AG32" s="210" t="s">
        <v>213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5">
      <c r="A33" s="217"/>
      <c r="B33" s="218"/>
      <c r="C33" s="257" t="s">
        <v>454</v>
      </c>
      <c r="D33" s="246"/>
      <c r="E33" s="247">
        <v>4.3125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217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9">
        <v>11</v>
      </c>
      <c r="B34" s="230" t="s">
        <v>260</v>
      </c>
      <c r="C34" s="240" t="s">
        <v>261</v>
      </c>
      <c r="D34" s="231" t="s">
        <v>262</v>
      </c>
      <c r="E34" s="232">
        <v>2.5874999999999999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1E-3</v>
      </c>
      <c r="O34" s="232">
        <f>ROUND(E34*N34,2)</f>
        <v>0</v>
      </c>
      <c r="P34" s="232">
        <v>0</v>
      </c>
      <c r="Q34" s="232">
        <f>ROUND(E34*P34,2)</f>
        <v>0</v>
      </c>
      <c r="R34" s="234" t="s">
        <v>263</v>
      </c>
      <c r="S34" s="234" t="s">
        <v>166</v>
      </c>
      <c r="T34" s="235" t="s">
        <v>211</v>
      </c>
      <c r="U34" s="220">
        <v>0</v>
      </c>
      <c r="V34" s="220">
        <f>ROUND(E34*U34,2)</f>
        <v>0</v>
      </c>
      <c r="W34" s="220"/>
      <c r="X34" s="220" t="s">
        <v>264</v>
      </c>
      <c r="Y34" s="220" t="s">
        <v>169</v>
      </c>
      <c r="Z34" s="210"/>
      <c r="AA34" s="210"/>
      <c r="AB34" s="210"/>
      <c r="AC34" s="210"/>
      <c r="AD34" s="210"/>
      <c r="AE34" s="210"/>
      <c r="AF34" s="210"/>
      <c r="AG34" s="210" t="s">
        <v>265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5">
      <c r="A35" s="217"/>
      <c r="B35" s="218"/>
      <c r="C35" s="257" t="s">
        <v>455</v>
      </c>
      <c r="D35" s="246"/>
      <c r="E35" s="247">
        <v>2.5874999999999999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217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9">
        <v>12</v>
      </c>
      <c r="B36" s="230" t="s">
        <v>267</v>
      </c>
      <c r="C36" s="240" t="s">
        <v>268</v>
      </c>
      <c r="D36" s="231" t="s">
        <v>209</v>
      </c>
      <c r="E36" s="232">
        <v>8.625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2">
        <v>1.67</v>
      </c>
      <c r="O36" s="232">
        <f>ROUND(E36*N36,2)</f>
        <v>14.4</v>
      </c>
      <c r="P36" s="232">
        <v>0</v>
      </c>
      <c r="Q36" s="232">
        <f>ROUND(E36*P36,2)</f>
        <v>0</v>
      </c>
      <c r="R36" s="234" t="s">
        <v>263</v>
      </c>
      <c r="S36" s="234" t="s">
        <v>269</v>
      </c>
      <c r="T36" s="235" t="s">
        <v>269</v>
      </c>
      <c r="U36" s="220">
        <v>0</v>
      </c>
      <c r="V36" s="220">
        <f>ROUND(E36*U36,2)</f>
        <v>0</v>
      </c>
      <c r="W36" s="220"/>
      <c r="X36" s="220" t="s">
        <v>264</v>
      </c>
      <c r="Y36" s="220" t="s">
        <v>169</v>
      </c>
      <c r="Z36" s="210"/>
      <c r="AA36" s="210"/>
      <c r="AB36" s="210"/>
      <c r="AC36" s="210"/>
      <c r="AD36" s="210"/>
      <c r="AE36" s="210"/>
      <c r="AF36" s="210"/>
      <c r="AG36" s="210" t="s">
        <v>265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5">
      <c r="A37" s="217"/>
      <c r="B37" s="218"/>
      <c r="C37" s="257" t="s">
        <v>456</v>
      </c>
      <c r="D37" s="246"/>
      <c r="E37" s="247">
        <v>8.625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217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5">
      <c r="A38" s="222" t="s">
        <v>161</v>
      </c>
      <c r="B38" s="223" t="s">
        <v>111</v>
      </c>
      <c r="C38" s="239" t="s">
        <v>112</v>
      </c>
      <c r="D38" s="224"/>
      <c r="E38" s="225"/>
      <c r="F38" s="226"/>
      <c r="G38" s="226">
        <f>SUMIF(AG39:AG41,"&lt;&gt;NOR",G39:G41)</f>
        <v>0</v>
      </c>
      <c r="H38" s="226"/>
      <c r="I38" s="226">
        <f>SUM(I39:I41)</f>
        <v>0</v>
      </c>
      <c r="J38" s="226"/>
      <c r="K38" s="226">
        <f>SUM(K39:K41)</f>
        <v>0</v>
      </c>
      <c r="L38" s="226"/>
      <c r="M38" s="226">
        <f>SUM(M39:M41)</f>
        <v>0</v>
      </c>
      <c r="N38" s="225"/>
      <c r="O38" s="225">
        <f>SUM(O39:O41)</f>
        <v>78.86</v>
      </c>
      <c r="P38" s="225"/>
      <c r="Q38" s="225">
        <f>SUM(Q39:Q41)</f>
        <v>0</v>
      </c>
      <c r="R38" s="226"/>
      <c r="S38" s="226"/>
      <c r="T38" s="227"/>
      <c r="U38" s="221"/>
      <c r="V38" s="221">
        <f>SUM(V39:V41)</f>
        <v>6.2200000000000006</v>
      </c>
      <c r="W38" s="221"/>
      <c r="X38" s="221"/>
      <c r="Y38" s="221"/>
      <c r="AG38" t="s">
        <v>162</v>
      </c>
    </row>
    <row r="39" spans="1:60" ht="20.399999999999999" outlineLevel="1" x14ac:dyDescent="0.25">
      <c r="A39" s="249">
        <v>13</v>
      </c>
      <c r="B39" s="250" t="s">
        <v>399</v>
      </c>
      <c r="C39" s="258" t="s">
        <v>400</v>
      </c>
      <c r="D39" s="251" t="s">
        <v>227</v>
      </c>
      <c r="E39" s="252">
        <v>172.5</v>
      </c>
      <c r="F39" s="253"/>
      <c r="G39" s="254">
        <f>ROUND(E39*F39,2)</f>
        <v>0</v>
      </c>
      <c r="H39" s="253"/>
      <c r="I39" s="254">
        <f>ROUND(E39*H39,2)</f>
        <v>0</v>
      </c>
      <c r="J39" s="253"/>
      <c r="K39" s="254">
        <f>ROUND(E39*J39,2)</f>
        <v>0</v>
      </c>
      <c r="L39" s="254">
        <v>21</v>
      </c>
      <c r="M39" s="254">
        <f>G39*(1+L39/100)</f>
        <v>0</v>
      </c>
      <c r="N39" s="252">
        <v>0.378</v>
      </c>
      <c r="O39" s="252">
        <f>ROUND(E39*N39,2)</f>
        <v>65.209999999999994</v>
      </c>
      <c r="P39" s="252">
        <v>0</v>
      </c>
      <c r="Q39" s="252">
        <f>ROUND(E39*P39,2)</f>
        <v>0</v>
      </c>
      <c r="R39" s="254" t="s">
        <v>228</v>
      </c>
      <c r="S39" s="254" t="s">
        <v>166</v>
      </c>
      <c r="T39" s="255" t="s">
        <v>211</v>
      </c>
      <c r="U39" s="220">
        <v>2.5999999999999999E-2</v>
      </c>
      <c r="V39" s="220">
        <f>ROUND(E39*U39,2)</f>
        <v>4.49</v>
      </c>
      <c r="W39" s="220"/>
      <c r="X39" s="220" t="s">
        <v>212</v>
      </c>
      <c r="Y39" s="220" t="s">
        <v>169</v>
      </c>
      <c r="Z39" s="210"/>
      <c r="AA39" s="210"/>
      <c r="AB39" s="210"/>
      <c r="AC39" s="210"/>
      <c r="AD39" s="210"/>
      <c r="AE39" s="210"/>
      <c r="AF39" s="210"/>
      <c r="AG39" s="210" t="s">
        <v>213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0.399999999999999" outlineLevel="1" x14ac:dyDescent="0.25">
      <c r="A40" s="229">
        <v>14</v>
      </c>
      <c r="B40" s="230" t="s">
        <v>294</v>
      </c>
      <c r="C40" s="240" t="s">
        <v>536</v>
      </c>
      <c r="D40" s="231" t="s">
        <v>227</v>
      </c>
      <c r="E40" s="232">
        <v>86.25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2">
        <v>0.15826000000000001</v>
      </c>
      <c r="O40" s="232">
        <f>ROUND(E40*N40,2)</f>
        <v>13.65</v>
      </c>
      <c r="P40" s="232">
        <v>0</v>
      </c>
      <c r="Q40" s="232">
        <f>ROUND(E40*P40,2)</f>
        <v>0</v>
      </c>
      <c r="R40" s="234" t="s">
        <v>228</v>
      </c>
      <c r="S40" s="234" t="s">
        <v>166</v>
      </c>
      <c r="T40" s="235" t="s">
        <v>211</v>
      </c>
      <c r="U40" s="220">
        <v>0.02</v>
      </c>
      <c r="V40" s="220">
        <f>ROUND(E40*U40,2)</f>
        <v>1.73</v>
      </c>
      <c r="W40" s="220"/>
      <c r="X40" s="220" t="s">
        <v>212</v>
      </c>
      <c r="Y40" s="220" t="s">
        <v>169</v>
      </c>
      <c r="Z40" s="210"/>
      <c r="AA40" s="210"/>
      <c r="AB40" s="210"/>
      <c r="AC40" s="210"/>
      <c r="AD40" s="210"/>
      <c r="AE40" s="210"/>
      <c r="AF40" s="210"/>
      <c r="AG40" s="210" t="s">
        <v>213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5">
      <c r="A41" s="217"/>
      <c r="B41" s="218"/>
      <c r="C41" s="256" t="s">
        <v>295</v>
      </c>
      <c r="D41" s="248"/>
      <c r="E41" s="248"/>
      <c r="F41" s="248"/>
      <c r="G41" s="248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215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5">
      <c r="A42" s="222" t="s">
        <v>161</v>
      </c>
      <c r="B42" s="223" t="s">
        <v>113</v>
      </c>
      <c r="C42" s="239" t="s">
        <v>114</v>
      </c>
      <c r="D42" s="224"/>
      <c r="E42" s="225"/>
      <c r="F42" s="226"/>
      <c r="G42" s="226">
        <f>SUMIF(AG43:AG45,"&lt;&gt;NOR",G43:G45)</f>
        <v>0</v>
      </c>
      <c r="H42" s="226"/>
      <c r="I42" s="226">
        <f>SUM(I43:I45)</f>
        <v>0</v>
      </c>
      <c r="J42" s="226"/>
      <c r="K42" s="226">
        <f>SUM(K43:K45)</f>
        <v>0</v>
      </c>
      <c r="L42" s="226"/>
      <c r="M42" s="226">
        <f>SUM(M43:M45)</f>
        <v>0</v>
      </c>
      <c r="N42" s="225"/>
      <c r="O42" s="225">
        <f>SUM(O43:O45)</f>
        <v>8.9899999999999984</v>
      </c>
      <c r="P42" s="225"/>
      <c r="Q42" s="225">
        <f>SUM(Q43:Q45)</f>
        <v>0</v>
      </c>
      <c r="R42" s="226"/>
      <c r="S42" s="226"/>
      <c r="T42" s="227"/>
      <c r="U42" s="221"/>
      <c r="V42" s="221">
        <f>SUM(V43:V45)</f>
        <v>1.46</v>
      </c>
      <c r="W42" s="221"/>
      <c r="X42" s="221"/>
      <c r="Y42" s="221"/>
      <c r="AG42" t="s">
        <v>162</v>
      </c>
    </row>
    <row r="43" spans="1:60" outlineLevel="1" x14ac:dyDescent="0.25">
      <c r="A43" s="229">
        <v>15</v>
      </c>
      <c r="B43" s="230" t="s">
        <v>457</v>
      </c>
      <c r="C43" s="240" t="s">
        <v>538</v>
      </c>
      <c r="D43" s="231" t="s">
        <v>227</v>
      </c>
      <c r="E43" s="232">
        <v>86.25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5.0000000000000001E-4</v>
      </c>
      <c r="O43" s="232">
        <f>ROUND(E43*N43,2)</f>
        <v>0.04</v>
      </c>
      <c r="P43" s="232">
        <v>0</v>
      </c>
      <c r="Q43" s="232">
        <f>ROUND(E43*P43,2)</f>
        <v>0</v>
      </c>
      <c r="R43" s="234" t="s">
        <v>228</v>
      </c>
      <c r="S43" s="234" t="s">
        <v>276</v>
      </c>
      <c r="T43" s="235" t="s">
        <v>276</v>
      </c>
      <c r="U43" s="220">
        <v>2E-3</v>
      </c>
      <c r="V43" s="220">
        <f>ROUND(E43*U43,2)</f>
        <v>0.17</v>
      </c>
      <c r="W43" s="220"/>
      <c r="X43" s="220" t="s">
        <v>212</v>
      </c>
      <c r="Y43" s="220" t="s">
        <v>169</v>
      </c>
      <c r="Z43" s="210"/>
      <c r="AA43" s="210"/>
      <c r="AB43" s="210"/>
      <c r="AC43" s="210"/>
      <c r="AD43" s="210"/>
      <c r="AE43" s="210"/>
      <c r="AF43" s="210"/>
      <c r="AG43" s="210" t="s">
        <v>213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5">
      <c r="A44" s="217"/>
      <c r="B44" s="218"/>
      <c r="C44" s="256" t="s">
        <v>458</v>
      </c>
      <c r="D44" s="248"/>
      <c r="E44" s="248"/>
      <c r="F44" s="248"/>
      <c r="G44" s="248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215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0.399999999999999" outlineLevel="1" x14ac:dyDescent="0.25">
      <c r="A45" s="249">
        <v>16</v>
      </c>
      <c r="B45" s="250" t="s">
        <v>298</v>
      </c>
      <c r="C45" s="258" t="s">
        <v>299</v>
      </c>
      <c r="D45" s="251" t="s">
        <v>227</v>
      </c>
      <c r="E45" s="252">
        <v>86.25</v>
      </c>
      <c r="F45" s="253"/>
      <c r="G45" s="254">
        <f>ROUND(E45*F45,2)</f>
        <v>0</v>
      </c>
      <c r="H45" s="253"/>
      <c r="I45" s="254">
        <f>ROUND(E45*H45,2)</f>
        <v>0</v>
      </c>
      <c r="J45" s="253"/>
      <c r="K45" s="254">
        <f>ROUND(E45*J45,2)</f>
        <v>0</v>
      </c>
      <c r="L45" s="254">
        <v>21</v>
      </c>
      <c r="M45" s="254">
        <f>G45*(1+L45/100)</f>
        <v>0</v>
      </c>
      <c r="N45" s="252">
        <v>0.10373</v>
      </c>
      <c r="O45" s="252">
        <f>ROUND(E45*N45,2)</f>
        <v>8.9499999999999993</v>
      </c>
      <c r="P45" s="252">
        <v>0</v>
      </c>
      <c r="Q45" s="252">
        <f>ROUND(E45*P45,2)</f>
        <v>0</v>
      </c>
      <c r="R45" s="254" t="s">
        <v>228</v>
      </c>
      <c r="S45" s="254" t="s">
        <v>166</v>
      </c>
      <c r="T45" s="255" t="s">
        <v>211</v>
      </c>
      <c r="U45" s="220">
        <v>1.4999999999999999E-2</v>
      </c>
      <c r="V45" s="220">
        <f>ROUND(E45*U45,2)</f>
        <v>1.29</v>
      </c>
      <c r="W45" s="220"/>
      <c r="X45" s="220" t="s">
        <v>212</v>
      </c>
      <c r="Y45" s="220" t="s">
        <v>169</v>
      </c>
      <c r="Z45" s="210"/>
      <c r="AA45" s="210"/>
      <c r="AB45" s="210"/>
      <c r="AC45" s="210"/>
      <c r="AD45" s="210"/>
      <c r="AE45" s="210"/>
      <c r="AF45" s="210"/>
      <c r="AG45" s="210" t="s">
        <v>213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5">
      <c r="A46" s="222" t="s">
        <v>161</v>
      </c>
      <c r="B46" s="223" t="s">
        <v>115</v>
      </c>
      <c r="C46" s="239" t="s">
        <v>116</v>
      </c>
      <c r="D46" s="224"/>
      <c r="E46" s="225"/>
      <c r="F46" s="226"/>
      <c r="G46" s="226">
        <f>SUMIF(AG47:AG52,"&lt;&gt;NOR",G47:G52)</f>
        <v>0</v>
      </c>
      <c r="H46" s="226"/>
      <c r="I46" s="226">
        <f>SUM(I47:I52)</f>
        <v>0</v>
      </c>
      <c r="J46" s="226"/>
      <c r="K46" s="226">
        <f>SUM(K47:K52)</f>
        <v>0</v>
      </c>
      <c r="L46" s="226"/>
      <c r="M46" s="226">
        <f>SUM(M47:M52)</f>
        <v>0</v>
      </c>
      <c r="N46" s="225"/>
      <c r="O46" s="225">
        <f>SUM(O47:O52)</f>
        <v>36.159999999999997</v>
      </c>
      <c r="P46" s="225"/>
      <c r="Q46" s="225">
        <f>SUM(Q47:Q52)</f>
        <v>0</v>
      </c>
      <c r="R46" s="226"/>
      <c r="S46" s="226"/>
      <c r="T46" s="227"/>
      <c r="U46" s="221"/>
      <c r="V46" s="221">
        <f>SUM(V47:V52)</f>
        <v>125.4</v>
      </c>
      <c r="W46" s="221"/>
      <c r="X46" s="221"/>
      <c r="Y46" s="221"/>
      <c r="AG46" t="s">
        <v>162</v>
      </c>
    </row>
    <row r="47" spans="1:60" outlineLevel="1" x14ac:dyDescent="0.25">
      <c r="A47" s="229">
        <v>17</v>
      </c>
      <c r="B47" s="230" t="s">
        <v>406</v>
      </c>
      <c r="C47" s="240" t="s">
        <v>407</v>
      </c>
      <c r="D47" s="231" t="s">
        <v>227</v>
      </c>
      <c r="E47" s="232">
        <v>172.5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7.3899999999999993E-2</v>
      </c>
      <c r="O47" s="232">
        <f>ROUND(E47*N47,2)</f>
        <v>12.75</v>
      </c>
      <c r="P47" s="232">
        <v>0</v>
      </c>
      <c r="Q47" s="232">
        <f>ROUND(E47*P47,2)</f>
        <v>0</v>
      </c>
      <c r="R47" s="234" t="s">
        <v>228</v>
      </c>
      <c r="S47" s="234" t="s">
        <v>166</v>
      </c>
      <c r="T47" s="235" t="s">
        <v>211</v>
      </c>
      <c r="U47" s="220">
        <v>0.45</v>
      </c>
      <c r="V47" s="220">
        <f>ROUND(E47*U47,2)</f>
        <v>77.63</v>
      </c>
      <c r="W47" s="220"/>
      <c r="X47" s="220" t="s">
        <v>212</v>
      </c>
      <c r="Y47" s="220" t="s">
        <v>169</v>
      </c>
      <c r="Z47" s="210"/>
      <c r="AA47" s="210"/>
      <c r="AB47" s="210"/>
      <c r="AC47" s="210"/>
      <c r="AD47" s="210"/>
      <c r="AE47" s="210"/>
      <c r="AF47" s="210"/>
      <c r="AG47" s="210" t="s">
        <v>213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1" outlineLevel="2" x14ac:dyDescent="0.25">
      <c r="A48" s="217"/>
      <c r="B48" s="218"/>
      <c r="C48" s="256" t="s">
        <v>379</v>
      </c>
      <c r="D48" s="248"/>
      <c r="E48" s="248"/>
      <c r="F48" s="248"/>
      <c r="G48" s="248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215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37" t="str">
        <f>C48</f>
        <v>s provedením lože z kameniva drceného, s vyplněním spár, s dvojitým hutněním a se smetením přebytečného materiálu na krajnici. S dodáním hmot pro lože a výplň spár.</v>
      </c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9">
        <v>18</v>
      </c>
      <c r="B49" s="230" t="s">
        <v>412</v>
      </c>
      <c r="C49" s="240" t="s">
        <v>413</v>
      </c>
      <c r="D49" s="231" t="s">
        <v>235</v>
      </c>
      <c r="E49" s="232">
        <v>116.5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3.3E-4</v>
      </c>
      <c r="O49" s="232">
        <f>ROUND(E49*N49,2)</f>
        <v>0.04</v>
      </c>
      <c r="P49" s="232">
        <v>0</v>
      </c>
      <c r="Q49" s="232">
        <f>ROUND(E49*P49,2)</f>
        <v>0</v>
      </c>
      <c r="R49" s="234" t="s">
        <v>228</v>
      </c>
      <c r="S49" s="234" t="s">
        <v>166</v>
      </c>
      <c r="T49" s="235" t="s">
        <v>211</v>
      </c>
      <c r="U49" s="220">
        <v>0.41</v>
      </c>
      <c r="V49" s="220">
        <f>ROUND(E49*U49,2)</f>
        <v>47.77</v>
      </c>
      <c r="W49" s="220"/>
      <c r="X49" s="220" t="s">
        <v>212</v>
      </c>
      <c r="Y49" s="220" t="s">
        <v>169</v>
      </c>
      <c r="Z49" s="210"/>
      <c r="AA49" s="210"/>
      <c r="AB49" s="210"/>
      <c r="AC49" s="210"/>
      <c r="AD49" s="210"/>
      <c r="AE49" s="210"/>
      <c r="AF49" s="210"/>
      <c r="AG49" s="210" t="s">
        <v>213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5">
      <c r="A50" s="217"/>
      <c r="B50" s="218"/>
      <c r="C50" s="257" t="s">
        <v>459</v>
      </c>
      <c r="D50" s="246"/>
      <c r="E50" s="247">
        <v>116.5</v>
      </c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217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9">
        <v>19</v>
      </c>
      <c r="B51" s="230" t="s">
        <v>416</v>
      </c>
      <c r="C51" s="240" t="s">
        <v>460</v>
      </c>
      <c r="D51" s="231" t="s">
        <v>227</v>
      </c>
      <c r="E51" s="232">
        <v>181.125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0.129</v>
      </c>
      <c r="O51" s="232">
        <f>ROUND(E51*N51,2)</f>
        <v>23.37</v>
      </c>
      <c r="P51" s="232">
        <v>0</v>
      </c>
      <c r="Q51" s="232">
        <f>ROUND(E51*P51,2)</f>
        <v>0</v>
      </c>
      <c r="R51" s="234" t="s">
        <v>263</v>
      </c>
      <c r="S51" s="234" t="s">
        <v>166</v>
      </c>
      <c r="T51" s="235" t="s">
        <v>211</v>
      </c>
      <c r="U51" s="220">
        <v>0</v>
      </c>
      <c r="V51" s="220">
        <f>ROUND(E51*U51,2)</f>
        <v>0</v>
      </c>
      <c r="W51" s="220"/>
      <c r="X51" s="220" t="s">
        <v>264</v>
      </c>
      <c r="Y51" s="220" t="s">
        <v>169</v>
      </c>
      <c r="Z51" s="210"/>
      <c r="AA51" s="210"/>
      <c r="AB51" s="210"/>
      <c r="AC51" s="210"/>
      <c r="AD51" s="210"/>
      <c r="AE51" s="210"/>
      <c r="AF51" s="210"/>
      <c r="AG51" s="210" t="s">
        <v>265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5">
      <c r="A52" s="217"/>
      <c r="B52" s="218"/>
      <c r="C52" s="257" t="s">
        <v>461</v>
      </c>
      <c r="D52" s="246"/>
      <c r="E52" s="247">
        <v>181.125</v>
      </c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217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x14ac:dyDescent="0.25">
      <c r="A53" s="222" t="s">
        <v>161</v>
      </c>
      <c r="B53" s="223" t="s">
        <v>123</v>
      </c>
      <c r="C53" s="239" t="s">
        <v>124</v>
      </c>
      <c r="D53" s="224"/>
      <c r="E53" s="225"/>
      <c r="F53" s="226"/>
      <c r="G53" s="226">
        <f>SUMIF(AG54:AG65,"&lt;&gt;NOR",G54:G65)</f>
        <v>0</v>
      </c>
      <c r="H53" s="226"/>
      <c r="I53" s="226">
        <f>SUM(I54:I65)</f>
        <v>0</v>
      </c>
      <c r="J53" s="226"/>
      <c r="K53" s="226">
        <f>SUM(K54:K65)</f>
        <v>0</v>
      </c>
      <c r="L53" s="226"/>
      <c r="M53" s="226">
        <f>SUM(M54:M65)</f>
        <v>0</v>
      </c>
      <c r="N53" s="225"/>
      <c r="O53" s="225">
        <f>SUM(O54:O65)</f>
        <v>60.24</v>
      </c>
      <c r="P53" s="225"/>
      <c r="Q53" s="225">
        <f>SUM(Q54:Q65)</f>
        <v>0</v>
      </c>
      <c r="R53" s="226"/>
      <c r="S53" s="226"/>
      <c r="T53" s="227"/>
      <c r="U53" s="221"/>
      <c r="V53" s="221">
        <f>SUM(V54:V65)</f>
        <v>103.51</v>
      </c>
      <c r="W53" s="221"/>
      <c r="X53" s="221"/>
      <c r="Y53" s="221"/>
      <c r="AG53" t="s">
        <v>162</v>
      </c>
    </row>
    <row r="54" spans="1:60" ht="20.399999999999999" outlineLevel="1" x14ac:dyDescent="0.25">
      <c r="A54" s="229">
        <v>20</v>
      </c>
      <c r="B54" s="230" t="s">
        <v>307</v>
      </c>
      <c r="C54" s="240" t="s">
        <v>308</v>
      </c>
      <c r="D54" s="231" t="s">
        <v>235</v>
      </c>
      <c r="E54" s="232">
        <v>230</v>
      </c>
      <c r="F54" s="233"/>
      <c r="G54" s="234">
        <f>ROUND(E54*F54,2)</f>
        <v>0</v>
      </c>
      <c r="H54" s="233"/>
      <c r="I54" s="234">
        <f>ROUND(E54*H54,2)</f>
        <v>0</v>
      </c>
      <c r="J54" s="233"/>
      <c r="K54" s="234">
        <f>ROUND(E54*J54,2)</f>
        <v>0</v>
      </c>
      <c r="L54" s="234">
        <v>21</v>
      </c>
      <c r="M54" s="234">
        <f>G54*(1+L54/100)</f>
        <v>0</v>
      </c>
      <c r="N54" s="232">
        <v>0.188</v>
      </c>
      <c r="O54" s="232">
        <f>ROUND(E54*N54,2)</f>
        <v>43.24</v>
      </c>
      <c r="P54" s="232">
        <v>0</v>
      </c>
      <c r="Q54" s="232">
        <f>ROUND(E54*P54,2)</f>
        <v>0</v>
      </c>
      <c r="R54" s="234" t="s">
        <v>228</v>
      </c>
      <c r="S54" s="234" t="s">
        <v>166</v>
      </c>
      <c r="T54" s="235" t="s">
        <v>211</v>
      </c>
      <c r="U54" s="220">
        <v>0.27200000000000002</v>
      </c>
      <c r="V54" s="220">
        <f>ROUND(E54*U54,2)</f>
        <v>62.56</v>
      </c>
      <c r="W54" s="220"/>
      <c r="X54" s="220" t="s">
        <v>212</v>
      </c>
      <c r="Y54" s="220" t="s">
        <v>169</v>
      </c>
      <c r="Z54" s="210"/>
      <c r="AA54" s="210"/>
      <c r="AB54" s="210"/>
      <c r="AC54" s="210"/>
      <c r="AD54" s="210"/>
      <c r="AE54" s="210"/>
      <c r="AF54" s="210"/>
      <c r="AG54" s="210" t="s">
        <v>213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5">
      <c r="A55" s="217"/>
      <c r="B55" s="218"/>
      <c r="C55" s="256" t="s">
        <v>309</v>
      </c>
      <c r="D55" s="248"/>
      <c r="E55" s="248"/>
      <c r="F55" s="248"/>
      <c r="G55" s="248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215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9">
        <v>21</v>
      </c>
      <c r="B56" s="230" t="s">
        <v>462</v>
      </c>
      <c r="C56" s="240" t="s">
        <v>463</v>
      </c>
      <c r="D56" s="231" t="s">
        <v>235</v>
      </c>
      <c r="E56" s="232">
        <v>115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32">
        <v>4.3E-3</v>
      </c>
      <c r="O56" s="232">
        <f>ROUND(E56*N56,2)</f>
        <v>0.49</v>
      </c>
      <c r="P56" s="232">
        <v>0</v>
      </c>
      <c r="Q56" s="232">
        <f>ROUND(E56*P56,2)</f>
        <v>0</v>
      </c>
      <c r="R56" s="234" t="s">
        <v>228</v>
      </c>
      <c r="S56" s="234" t="s">
        <v>166</v>
      </c>
      <c r="T56" s="235" t="s">
        <v>211</v>
      </c>
      <c r="U56" s="220">
        <v>0.20799999999999999</v>
      </c>
      <c r="V56" s="220">
        <f>ROUND(E56*U56,2)</f>
        <v>23.92</v>
      </c>
      <c r="W56" s="220"/>
      <c r="X56" s="220" t="s">
        <v>212</v>
      </c>
      <c r="Y56" s="220" t="s">
        <v>169</v>
      </c>
      <c r="Z56" s="210"/>
      <c r="AA56" s="210"/>
      <c r="AB56" s="210"/>
      <c r="AC56" s="210"/>
      <c r="AD56" s="210"/>
      <c r="AE56" s="210"/>
      <c r="AF56" s="210"/>
      <c r="AG56" s="210" t="s">
        <v>213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5">
      <c r="A57" s="217"/>
      <c r="B57" s="218"/>
      <c r="C57" s="256" t="s">
        <v>464</v>
      </c>
      <c r="D57" s="248"/>
      <c r="E57" s="248"/>
      <c r="F57" s="248"/>
      <c r="G57" s="248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215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29">
        <v>22</v>
      </c>
      <c r="B58" s="230" t="s">
        <v>310</v>
      </c>
      <c r="C58" s="240" t="s">
        <v>311</v>
      </c>
      <c r="D58" s="231" t="s">
        <v>235</v>
      </c>
      <c r="E58" s="232">
        <v>115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4" t="s">
        <v>228</v>
      </c>
      <c r="S58" s="234" t="s">
        <v>166</v>
      </c>
      <c r="T58" s="235" t="s">
        <v>211</v>
      </c>
      <c r="U58" s="220">
        <v>9.2999999999999999E-2</v>
      </c>
      <c r="V58" s="220">
        <f>ROUND(E58*U58,2)</f>
        <v>10.7</v>
      </c>
      <c r="W58" s="220"/>
      <c r="X58" s="220" t="s">
        <v>212</v>
      </c>
      <c r="Y58" s="220" t="s">
        <v>169</v>
      </c>
      <c r="Z58" s="210"/>
      <c r="AA58" s="210"/>
      <c r="AB58" s="210"/>
      <c r="AC58" s="210"/>
      <c r="AD58" s="210"/>
      <c r="AE58" s="210"/>
      <c r="AF58" s="210"/>
      <c r="AG58" s="210" t="s">
        <v>213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5">
      <c r="A59" s="217"/>
      <c r="B59" s="218"/>
      <c r="C59" s="256" t="s">
        <v>312</v>
      </c>
      <c r="D59" s="248"/>
      <c r="E59" s="248"/>
      <c r="F59" s="248"/>
      <c r="G59" s="248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215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9">
        <v>23</v>
      </c>
      <c r="B60" s="230" t="s">
        <v>313</v>
      </c>
      <c r="C60" s="240" t="s">
        <v>314</v>
      </c>
      <c r="D60" s="231" t="s">
        <v>235</v>
      </c>
      <c r="E60" s="232">
        <v>115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21</v>
      </c>
      <c r="M60" s="234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4" t="s">
        <v>228</v>
      </c>
      <c r="S60" s="234" t="s">
        <v>166</v>
      </c>
      <c r="T60" s="235" t="s">
        <v>211</v>
      </c>
      <c r="U60" s="220">
        <v>5.5E-2</v>
      </c>
      <c r="V60" s="220">
        <f>ROUND(E60*U60,2)</f>
        <v>6.33</v>
      </c>
      <c r="W60" s="220"/>
      <c r="X60" s="220" t="s">
        <v>212</v>
      </c>
      <c r="Y60" s="220" t="s">
        <v>169</v>
      </c>
      <c r="Z60" s="210"/>
      <c r="AA60" s="210"/>
      <c r="AB60" s="210"/>
      <c r="AC60" s="210"/>
      <c r="AD60" s="210"/>
      <c r="AE60" s="210"/>
      <c r="AF60" s="210"/>
      <c r="AG60" s="210" t="s">
        <v>213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5">
      <c r="A61" s="217"/>
      <c r="B61" s="218"/>
      <c r="C61" s="256" t="s">
        <v>315</v>
      </c>
      <c r="D61" s="248"/>
      <c r="E61" s="248"/>
      <c r="F61" s="248"/>
      <c r="G61" s="248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215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29">
        <v>24</v>
      </c>
      <c r="B62" s="230" t="s">
        <v>429</v>
      </c>
      <c r="C62" s="240" t="s">
        <v>430</v>
      </c>
      <c r="D62" s="231" t="s">
        <v>286</v>
      </c>
      <c r="E62" s="232">
        <v>116.15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2">
        <v>0.06</v>
      </c>
      <c r="O62" s="232">
        <f>ROUND(E62*N62,2)</f>
        <v>6.97</v>
      </c>
      <c r="P62" s="232">
        <v>0</v>
      </c>
      <c r="Q62" s="232">
        <f>ROUND(E62*P62,2)</f>
        <v>0</v>
      </c>
      <c r="R62" s="234" t="s">
        <v>263</v>
      </c>
      <c r="S62" s="234" t="s">
        <v>166</v>
      </c>
      <c r="T62" s="235" t="s">
        <v>211</v>
      </c>
      <c r="U62" s="220">
        <v>0</v>
      </c>
      <c r="V62" s="220">
        <f>ROUND(E62*U62,2)</f>
        <v>0</v>
      </c>
      <c r="W62" s="220"/>
      <c r="X62" s="220" t="s">
        <v>264</v>
      </c>
      <c r="Y62" s="220" t="s">
        <v>169</v>
      </c>
      <c r="Z62" s="210"/>
      <c r="AA62" s="210"/>
      <c r="AB62" s="210"/>
      <c r="AC62" s="210"/>
      <c r="AD62" s="210"/>
      <c r="AE62" s="210"/>
      <c r="AF62" s="210"/>
      <c r="AG62" s="210" t="s">
        <v>265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5">
      <c r="A63" s="217"/>
      <c r="B63" s="218"/>
      <c r="C63" s="257" t="s">
        <v>465</v>
      </c>
      <c r="D63" s="246"/>
      <c r="E63" s="247">
        <v>116.15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217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29">
        <v>25</v>
      </c>
      <c r="B64" s="230" t="s">
        <v>316</v>
      </c>
      <c r="C64" s="240" t="s">
        <v>317</v>
      </c>
      <c r="D64" s="231" t="s">
        <v>286</v>
      </c>
      <c r="E64" s="232">
        <v>116.15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2">
        <v>8.2100000000000006E-2</v>
      </c>
      <c r="O64" s="232">
        <f>ROUND(E64*N64,2)</f>
        <v>9.5399999999999991</v>
      </c>
      <c r="P64" s="232">
        <v>0</v>
      </c>
      <c r="Q64" s="232">
        <f>ROUND(E64*P64,2)</f>
        <v>0</v>
      </c>
      <c r="R64" s="234" t="s">
        <v>263</v>
      </c>
      <c r="S64" s="234" t="s">
        <v>166</v>
      </c>
      <c r="T64" s="235" t="s">
        <v>211</v>
      </c>
      <c r="U64" s="220">
        <v>0</v>
      </c>
      <c r="V64" s="220">
        <f>ROUND(E64*U64,2)</f>
        <v>0</v>
      </c>
      <c r="W64" s="220"/>
      <c r="X64" s="220" t="s">
        <v>264</v>
      </c>
      <c r="Y64" s="220" t="s">
        <v>169</v>
      </c>
      <c r="Z64" s="210"/>
      <c r="AA64" s="210"/>
      <c r="AB64" s="210"/>
      <c r="AC64" s="210"/>
      <c r="AD64" s="210"/>
      <c r="AE64" s="210"/>
      <c r="AF64" s="210"/>
      <c r="AG64" s="210" t="s">
        <v>265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5">
      <c r="A65" s="217"/>
      <c r="B65" s="218"/>
      <c r="C65" s="257" t="s">
        <v>465</v>
      </c>
      <c r="D65" s="246"/>
      <c r="E65" s="247">
        <v>116.15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217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5">
      <c r="A66" s="222" t="s">
        <v>161</v>
      </c>
      <c r="B66" s="223" t="s">
        <v>127</v>
      </c>
      <c r="C66" s="239" t="s">
        <v>128</v>
      </c>
      <c r="D66" s="224"/>
      <c r="E66" s="225"/>
      <c r="F66" s="226"/>
      <c r="G66" s="226">
        <f>SUMIF(AG67:AG69,"&lt;&gt;NOR",G67:G69)</f>
        <v>0</v>
      </c>
      <c r="H66" s="226"/>
      <c r="I66" s="226">
        <f>SUM(I67:I69)</f>
        <v>0</v>
      </c>
      <c r="J66" s="226"/>
      <c r="K66" s="226">
        <f>SUM(K67:K69)</f>
        <v>0</v>
      </c>
      <c r="L66" s="226"/>
      <c r="M66" s="226">
        <f>SUM(M67:M69)</f>
        <v>0</v>
      </c>
      <c r="N66" s="225"/>
      <c r="O66" s="225">
        <f>SUM(O67:O69)</f>
        <v>0</v>
      </c>
      <c r="P66" s="225"/>
      <c r="Q66" s="225">
        <f>SUM(Q67:Q69)</f>
        <v>0</v>
      </c>
      <c r="R66" s="226"/>
      <c r="S66" s="226"/>
      <c r="T66" s="227"/>
      <c r="U66" s="221"/>
      <c r="V66" s="221">
        <f>SUM(V67:V69)</f>
        <v>77.38</v>
      </c>
      <c r="W66" s="221"/>
      <c r="X66" s="221"/>
      <c r="Y66" s="221"/>
      <c r="AG66" t="s">
        <v>162</v>
      </c>
    </row>
    <row r="67" spans="1:60" outlineLevel="1" x14ac:dyDescent="0.25">
      <c r="A67" s="229">
        <v>26</v>
      </c>
      <c r="B67" s="230" t="s">
        <v>387</v>
      </c>
      <c r="C67" s="240" t="s">
        <v>388</v>
      </c>
      <c r="D67" s="231" t="s">
        <v>329</v>
      </c>
      <c r="E67" s="232">
        <v>198.41156000000001</v>
      </c>
      <c r="F67" s="233"/>
      <c r="G67" s="234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21</v>
      </c>
      <c r="M67" s="234">
        <f>G67*(1+L67/100)</f>
        <v>0</v>
      </c>
      <c r="N67" s="232">
        <v>0</v>
      </c>
      <c r="O67" s="232">
        <f>ROUND(E67*N67,2)</f>
        <v>0</v>
      </c>
      <c r="P67" s="232">
        <v>0</v>
      </c>
      <c r="Q67" s="232">
        <f>ROUND(E67*P67,2)</f>
        <v>0</v>
      </c>
      <c r="R67" s="234" t="s">
        <v>228</v>
      </c>
      <c r="S67" s="234" t="s">
        <v>166</v>
      </c>
      <c r="T67" s="235" t="s">
        <v>211</v>
      </c>
      <c r="U67" s="220">
        <v>0.39</v>
      </c>
      <c r="V67" s="220">
        <f>ROUND(E67*U67,2)</f>
        <v>77.38</v>
      </c>
      <c r="W67" s="220"/>
      <c r="X67" s="220" t="s">
        <v>212</v>
      </c>
      <c r="Y67" s="220" t="s">
        <v>169</v>
      </c>
      <c r="Z67" s="210"/>
      <c r="AA67" s="210"/>
      <c r="AB67" s="210"/>
      <c r="AC67" s="210"/>
      <c r="AD67" s="210"/>
      <c r="AE67" s="210"/>
      <c r="AF67" s="210"/>
      <c r="AG67" s="210" t="s">
        <v>213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5">
      <c r="A68" s="217"/>
      <c r="B68" s="218"/>
      <c r="C68" s="256" t="s">
        <v>330</v>
      </c>
      <c r="D68" s="248"/>
      <c r="E68" s="248"/>
      <c r="F68" s="248"/>
      <c r="G68" s="248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215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5">
      <c r="A69" s="217"/>
      <c r="B69" s="218"/>
      <c r="C69" s="257" t="s">
        <v>466</v>
      </c>
      <c r="D69" s="246"/>
      <c r="E69" s="247">
        <v>198.41156000000001</v>
      </c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217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5">
      <c r="A70" s="222" t="s">
        <v>161</v>
      </c>
      <c r="B70" s="223" t="s">
        <v>129</v>
      </c>
      <c r="C70" s="239" t="s">
        <v>130</v>
      </c>
      <c r="D70" s="224"/>
      <c r="E70" s="225"/>
      <c r="F70" s="226"/>
      <c r="G70" s="226">
        <f>SUMIF(AG71:AG76,"&lt;&gt;NOR",G71:G76)</f>
        <v>0</v>
      </c>
      <c r="H70" s="226"/>
      <c r="I70" s="226">
        <f>SUM(I71:I76)</f>
        <v>0</v>
      </c>
      <c r="J70" s="226"/>
      <c r="K70" s="226">
        <f>SUM(K71:K76)</f>
        <v>0</v>
      </c>
      <c r="L70" s="226"/>
      <c r="M70" s="226">
        <f>SUM(M71:M76)</f>
        <v>0</v>
      </c>
      <c r="N70" s="225"/>
      <c r="O70" s="225">
        <f>SUM(O71:O76)</f>
        <v>0</v>
      </c>
      <c r="P70" s="225"/>
      <c r="Q70" s="225">
        <f>SUM(Q71:Q76)</f>
        <v>0</v>
      </c>
      <c r="R70" s="226"/>
      <c r="S70" s="226"/>
      <c r="T70" s="227"/>
      <c r="U70" s="221"/>
      <c r="V70" s="221">
        <f>SUM(V71:V76)</f>
        <v>7.17</v>
      </c>
      <c r="W70" s="221"/>
      <c r="X70" s="221"/>
      <c r="Y70" s="221"/>
      <c r="AG70" t="s">
        <v>162</v>
      </c>
    </row>
    <row r="71" spans="1:60" ht="20.399999999999999" outlineLevel="1" x14ac:dyDescent="0.25">
      <c r="A71" s="249">
        <v>27</v>
      </c>
      <c r="B71" s="250" t="s">
        <v>332</v>
      </c>
      <c r="C71" s="258" t="s">
        <v>333</v>
      </c>
      <c r="D71" s="251" t="s">
        <v>329</v>
      </c>
      <c r="E71" s="252">
        <v>9.4875000000000007</v>
      </c>
      <c r="F71" s="253"/>
      <c r="G71" s="254">
        <f>ROUND(E71*F71,2)</f>
        <v>0</v>
      </c>
      <c r="H71" s="253"/>
      <c r="I71" s="254">
        <f>ROUND(E71*H71,2)</f>
        <v>0</v>
      </c>
      <c r="J71" s="253"/>
      <c r="K71" s="254">
        <f>ROUND(E71*J71,2)</f>
        <v>0</v>
      </c>
      <c r="L71" s="254">
        <v>21</v>
      </c>
      <c r="M71" s="254">
        <f>G71*(1+L71/100)</f>
        <v>0</v>
      </c>
      <c r="N71" s="252">
        <v>0</v>
      </c>
      <c r="O71" s="252">
        <f>ROUND(E71*N71,2)</f>
        <v>0</v>
      </c>
      <c r="P71" s="252">
        <v>0</v>
      </c>
      <c r="Q71" s="252">
        <f>ROUND(E71*P71,2)</f>
        <v>0</v>
      </c>
      <c r="R71" s="254" t="s">
        <v>228</v>
      </c>
      <c r="S71" s="254" t="s">
        <v>166</v>
      </c>
      <c r="T71" s="255" t="s">
        <v>211</v>
      </c>
      <c r="U71" s="220">
        <v>0.01</v>
      </c>
      <c r="V71" s="220">
        <f>ROUND(E71*U71,2)</f>
        <v>0.09</v>
      </c>
      <c r="W71" s="220"/>
      <c r="X71" s="220" t="s">
        <v>212</v>
      </c>
      <c r="Y71" s="220" t="s">
        <v>169</v>
      </c>
      <c r="Z71" s="210"/>
      <c r="AA71" s="210"/>
      <c r="AB71" s="210"/>
      <c r="AC71" s="210"/>
      <c r="AD71" s="210"/>
      <c r="AE71" s="210"/>
      <c r="AF71" s="210"/>
      <c r="AG71" s="210" t="s">
        <v>213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29">
        <v>28</v>
      </c>
      <c r="B72" s="230" t="s">
        <v>334</v>
      </c>
      <c r="C72" s="240" t="s">
        <v>335</v>
      </c>
      <c r="D72" s="231" t="s">
        <v>329</v>
      </c>
      <c r="E72" s="232">
        <v>180.26249999999999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4" t="s">
        <v>228</v>
      </c>
      <c r="S72" s="234" t="s">
        <v>166</v>
      </c>
      <c r="T72" s="235" t="s">
        <v>211</v>
      </c>
      <c r="U72" s="220">
        <v>0</v>
      </c>
      <c r="V72" s="220">
        <f>ROUND(E72*U72,2)</f>
        <v>0</v>
      </c>
      <c r="W72" s="220"/>
      <c r="X72" s="220" t="s">
        <v>212</v>
      </c>
      <c r="Y72" s="220" t="s">
        <v>169</v>
      </c>
      <c r="Z72" s="210"/>
      <c r="AA72" s="210"/>
      <c r="AB72" s="210"/>
      <c r="AC72" s="210"/>
      <c r="AD72" s="210"/>
      <c r="AE72" s="210"/>
      <c r="AF72" s="210"/>
      <c r="AG72" s="210" t="s">
        <v>213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5">
      <c r="A73" s="217"/>
      <c r="B73" s="218"/>
      <c r="C73" s="257" t="s">
        <v>467</v>
      </c>
      <c r="D73" s="246"/>
      <c r="E73" s="247">
        <v>180.26249999999999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217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0.399999999999999" outlineLevel="1" x14ac:dyDescent="0.25">
      <c r="A74" s="229">
        <v>29</v>
      </c>
      <c r="B74" s="230" t="s">
        <v>341</v>
      </c>
      <c r="C74" s="240" t="s">
        <v>468</v>
      </c>
      <c r="D74" s="231" t="s">
        <v>329</v>
      </c>
      <c r="E74" s="232">
        <v>9.4875000000000007</v>
      </c>
      <c r="F74" s="233"/>
      <c r="G74" s="234">
        <f>ROUND(E74*F74,2)</f>
        <v>0</v>
      </c>
      <c r="H74" s="233"/>
      <c r="I74" s="234">
        <f>ROUND(E74*H74,2)</f>
        <v>0</v>
      </c>
      <c r="J74" s="233"/>
      <c r="K74" s="234">
        <f>ROUND(E74*J74,2)</f>
        <v>0</v>
      </c>
      <c r="L74" s="234">
        <v>21</v>
      </c>
      <c r="M74" s="234">
        <f>G74*(1+L74/100)</f>
        <v>0</v>
      </c>
      <c r="N74" s="232">
        <v>0</v>
      </c>
      <c r="O74" s="232">
        <f>ROUND(E74*N74,2)</f>
        <v>0</v>
      </c>
      <c r="P74" s="232">
        <v>0</v>
      </c>
      <c r="Q74" s="232">
        <f>ROUND(E74*P74,2)</f>
        <v>0</v>
      </c>
      <c r="R74" s="234" t="s">
        <v>339</v>
      </c>
      <c r="S74" s="234" t="s">
        <v>289</v>
      </c>
      <c r="T74" s="235" t="s">
        <v>289</v>
      </c>
      <c r="U74" s="220">
        <v>0</v>
      </c>
      <c r="V74" s="220">
        <f>ROUND(E74*U74,2)</f>
        <v>0</v>
      </c>
      <c r="W74" s="220"/>
      <c r="X74" s="220" t="s">
        <v>212</v>
      </c>
      <c r="Y74" s="220" t="s">
        <v>169</v>
      </c>
      <c r="Z74" s="210"/>
      <c r="AA74" s="210"/>
      <c r="AB74" s="210"/>
      <c r="AC74" s="210"/>
      <c r="AD74" s="210"/>
      <c r="AE74" s="210"/>
      <c r="AF74" s="210"/>
      <c r="AG74" s="210" t="s">
        <v>213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31.2" outlineLevel="2" x14ac:dyDescent="0.25">
      <c r="A75" s="217"/>
      <c r="B75" s="218"/>
      <c r="C75" s="241" t="s">
        <v>469</v>
      </c>
      <c r="D75" s="236"/>
      <c r="E75" s="236"/>
      <c r="F75" s="236"/>
      <c r="G75" s="236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171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37" t="str">
        <f>C75</f>
        <v>V souladu se zákonem č. 541/2020 Sb., o odpadech, ve znění pozdějších předpisů je povinnost při odstraňování stavby, provádění stavby nebo údržbě stavby dodržet postup pro nakládání s vybouranými stavebními materiály určenými pro opětovné použití, vedlejšími produkty a stavebními a demoličními odpady.</v>
      </c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9">
        <v>30</v>
      </c>
      <c r="B76" s="230" t="s">
        <v>343</v>
      </c>
      <c r="C76" s="240" t="s">
        <v>344</v>
      </c>
      <c r="D76" s="231" t="s">
        <v>329</v>
      </c>
      <c r="E76" s="232">
        <v>9.4875000000000007</v>
      </c>
      <c r="F76" s="233"/>
      <c r="G76" s="234">
        <f>ROUND(E76*F76,2)</f>
        <v>0</v>
      </c>
      <c r="H76" s="233"/>
      <c r="I76" s="234">
        <f>ROUND(E76*H76,2)</f>
        <v>0</v>
      </c>
      <c r="J76" s="233"/>
      <c r="K76" s="234">
        <f>ROUND(E76*J76,2)</f>
        <v>0</v>
      </c>
      <c r="L76" s="234">
        <v>21</v>
      </c>
      <c r="M76" s="234">
        <f>G76*(1+L76/100)</f>
        <v>0</v>
      </c>
      <c r="N76" s="232">
        <v>0</v>
      </c>
      <c r="O76" s="232">
        <f>ROUND(E76*N76,2)</f>
        <v>0</v>
      </c>
      <c r="P76" s="232">
        <v>0</v>
      </c>
      <c r="Q76" s="232">
        <f>ROUND(E76*P76,2)</f>
        <v>0</v>
      </c>
      <c r="R76" s="234" t="s">
        <v>228</v>
      </c>
      <c r="S76" s="234" t="s">
        <v>166</v>
      </c>
      <c r="T76" s="235" t="s">
        <v>211</v>
      </c>
      <c r="U76" s="220">
        <v>0.746</v>
      </c>
      <c r="V76" s="220">
        <f>ROUND(E76*U76,2)</f>
        <v>7.08</v>
      </c>
      <c r="W76" s="220"/>
      <c r="X76" s="220" t="s">
        <v>345</v>
      </c>
      <c r="Y76" s="220" t="s">
        <v>169</v>
      </c>
      <c r="Z76" s="210"/>
      <c r="AA76" s="210"/>
      <c r="AB76" s="210"/>
      <c r="AC76" s="210"/>
      <c r="AD76" s="210"/>
      <c r="AE76" s="210"/>
      <c r="AF76" s="210"/>
      <c r="AG76" s="210" t="s">
        <v>346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5">
      <c r="A77" s="3"/>
      <c r="B77" s="4"/>
      <c r="C77" s="243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E77">
        <v>12</v>
      </c>
      <c r="AF77">
        <v>21</v>
      </c>
      <c r="AG77" t="s">
        <v>147</v>
      </c>
    </row>
    <row r="78" spans="1:60" x14ac:dyDescent="0.25">
      <c r="A78" s="213"/>
      <c r="B78" s="214" t="s">
        <v>29</v>
      </c>
      <c r="C78" s="244"/>
      <c r="D78" s="215"/>
      <c r="E78" s="216"/>
      <c r="F78" s="216"/>
      <c r="G78" s="228">
        <f>G8+G15+G17+G24+G38+G42+G46+G53+G66+G70</f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AE78">
        <f>SUMIF(L7:L76,AE77,G7:G76)</f>
        <v>0</v>
      </c>
      <c r="AF78">
        <f>SUMIF(L7:L76,AF77,G7:G76)</f>
        <v>0</v>
      </c>
      <c r="AG78" t="s">
        <v>204</v>
      </c>
    </row>
    <row r="79" spans="1:60" x14ac:dyDescent="0.25">
      <c r="C79" s="245"/>
      <c r="D79" s="10"/>
      <c r="AG79" t="s">
        <v>206</v>
      </c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formatRows="0"/>
  <mergeCells count="20">
    <mergeCell ref="C68:G68"/>
    <mergeCell ref="C75:G75"/>
    <mergeCell ref="C44:G44"/>
    <mergeCell ref="C48:G48"/>
    <mergeCell ref="C55:G55"/>
    <mergeCell ref="C57:G57"/>
    <mergeCell ref="C59:G59"/>
    <mergeCell ref="C61:G61"/>
    <mergeCell ref="C19:G19"/>
    <mergeCell ref="C21:G21"/>
    <mergeCell ref="C26:G26"/>
    <mergeCell ref="C29:G29"/>
    <mergeCell ref="C31:G31"/>
    <mergeCell ref="C41:G41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7873D-E678-4AB1-BFF4-F50BD5174F0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4" customWidth="1"/>
    <col min="3" max="3" width="63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134</v>
      </c>
      <c r="B1" s="195"/>
      <c r="C1" s="195"/>
      <c r="D1" s="195"/>
      <c r="E1" s="195"/>
      <c r="F1" s="195"/>
      <c r="G1" s="195"/>
      <c r="AG1" t="s">
        <v>135</v>
      </c>
    </row>
    <row r="2" spans="1:60" ht="25.05" customHeight="1" x14ac:dyDescent="0.25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136</v>
      </c>
    </row>
    <row r="3" spans="1:60" ht="25.05" customHeight="1" x14ac:dyDescent="0.25">
      <c r="A3" s="196" t="s">
        <v>8</v>
      </c>
      <c r="B3" s="48" t="s">
        <v>63</v>
      </c>
      <c r="C3" s="199" t="s">
        <v>64</v>
      </c>
      <c r="D3" s="197"/>
      <c r="E3" s="197"/>
      <c r="F3" s="197"/>
      <c r="G3" s="198"/>
      <c r="AC3" s="174" t="s">
        <v>136</v>
      </c>
      <c r="AG3" t="s">
        <v>137</v>
      </c>
    </row>
    <row r="4" spans="1:60" ht="25.05" customHeight="1" x14ac:dyDescent="0.25">
      <c r="A4" s="200" t="s">
        <v>9</v>
      </c>
      <c r="B4" s="201" t="s">
        <v>77</v>
      </c>
      <c r="C4" s="202" t="s">
        <v>78</v>
      </c>
      <c r="D4" s="203"/>
      <c r="E4" s="203"/>
      <c r="F4" s="203"/>
      <c r="G4" s="204"/>
      <c r="AG4" t="s">
        <v>138</v>
      </c>
    </row>
    <row r="5" spans="1:60" x14ac:dyDescent="0.25">
      <c r="D5" s="10"/>
    </row>
    <row r="6" spans="1:60" ht="39.6" x14ac:dyDescent="0.25">
      <c r="A6" s="206" t="s">
        <v>139</v>
      </c>
      <c r="B6" s="208" t="s">
        <v>140</v>
      </c>
      <c r="C6" s="208" t="s">
        <v>141</v>
      </c>
      <c r="D6" s="207" t="s">
        <v>142</v>
      </c>
      <c r="E6" s="206" t="s">
        <v>143</v>
      </c>
      <c r="F6" s="205" t="s">
        <v>144</v>
      </c>
      <c r="G6" s="206" t="s">
        <v>29</v>
      </c>
      <c r="H6" s="209" t="s">
        <v>30</v>
      </c>
      <c r="I6" s="209" t="s">
        <v>145</v>
      </c>
      <c r="J6" s="209" t="s">
        <v>31</v>
      </c>
      <c r="K6" s="209" t="s">
        <v>146</v>
      </c>
      <c r="L6" s="209" t="s">
        <v>147</v>
      </c>
      <c r="M6" s="209" t="s">
        <v>148</v>
      </c>
      <c r="N6" s="209" t="s">
        <v>149</v>
      </c>
      <c r="O6" s="209" t="s">
        <v>150</v>
      </c>
      <c r="P6" s="209" t="s">
        <v>151</v>
      </c>
      <c r="Q6" s="209" t="s">
        <v>152</v>
      </c>
      <c r="R6" s="209" t="s">
        <v>153</v>
      </c>
      <c r="S6" s="209" t="s">
        <v>154</v>
      </c>
      <c r="T6" s="209" t="s">
        <v>155</v>
      </c>
      <c r="U6" s="209" t="s">
        <v>156</v>
      </c>
      <c r="V6" s="209" t="s">
        <v>157</v>
      </c>
      <c r="W6" s="209" t="s">
        <v>158</v>
      </c>
      <c r="X6" s="209" t="s">
        <v>159</v>
      </c>
      <c r="Y6" s="209" t="s">
        <v>160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22" t="s">
        <v>161</v>
      </c>
      <c r="B8" s="223" t="s">
        <v>97</v>
      </c>
      <c r="C8" s="239" t="s">
        <v>98</v>
      </c>
      <c r="D8" s="224"/>
      <c r="E8" s="225"/>
      <c r="F8" s="226"/>
      <c r="G8" s="226">
        <f>SUMIF(AG9:AG15,"&lt;&gt;NOR",G9:G15)</f>
        <v>0</v>
      </c>
      <c r="H8" s="226"/>
      <c r="I8" s="226">
        <f>SUM(I9:I15)</f>
        <v>0</v>
      </c>
      <c r="J8" s="226"/>
      <c r="K8" s="226">
        <f>SUM(K9:K15)</f>
        <v>0</v>
      </c>
      <c r="L8" s="226"/>
      <c r="M8" s="226">
        <f>SUM(M9:M15)</f>
        <v>0</v>
      </c>
      <c r="N8" s="225"/>
      <c r="O8" s="225">
        <f>SUM(O9:O15)</f>
        <v>0</v>
      </c>
      <c r="P8" s="225"/>
      <c r="Q8" s="225">
        <f>SUM(Q9:Q15)</f>
        <v>0</v>
      </c>
      <c r="R8" s="226"/>
      <c r="S8" s="226"/>
      <c r="T8" s="227"/>
      <c r="U8" s="221"/>
      <c r="V8" s="221">
        <f>SUM(V9:V15)</f>
        <v>6.3999999999999995</v>
      </c>
      <c r="W8" s="221"/>
      <c r="X8" s="221"/>
      <c r="Y8" s="221"/>
      <c r="AG8" t="s">
        <v>162</v>
      </c>
    </row>
    <row r="9" spans="1:60" outlineLevel="1" x14ac:dyDescent="0.25">
      <c r="A9" s="229">
        <v>1</v>
      </c>
      <c r="B9" s="230" t="s">
        <v>470</v>
      </c>
      <c r="C9" s="240" t="s">
        <v>471</v>
      </c>
      <c r="D9" s="231" t="s">
        <v>209</v>
      </c>
      <c r="E9" s="232">
        <v>28.4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 t="s">
        <v>210</v>
      </c>
      <c r="S9" s="234" t="s">
        <v>166</v>
      </c>
      <c r="T9" s="235" t="s">
        <v>211</v>
      </c>
      <c r="U9" s="220">
        <v>0.2</v>
      </c>
      <c r="V9" s="220">
        <f>ROUND(E9*U9,2)</f>
        <v>5.68</v>
      </c>
      <c r="W9" s="220"/>
      <c r="X9" s="220" t="s">
        <v>212</v>
      </c>
      <c r="Y9" s="220" t="s">
        <v>169</v>
      </c>
      <c r="Z9" s="210"/>
      <c r="AA9" s="210"/>
      <c r="AB9" s="210"/>
      <c r="AC9" s="210"/>
      <c r="AD9" s="210"/>
      <c r="AE9" s="210"/>
      <c r="AF9" s="210"/>
      <c r="AG9" s="210" t="s">
        <v>213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1" outlineLevel="2" x14ac:dyDescent="0.25">
      <c r="A10" s="217"/>
      <c r="B10" s="218"/>
      <c r="C10" s="256" t="s">
        <v>472</v>
      </c>
      <c r="D10" s="248"/>
      <c r="E10" s="248"/>
      <c r="F10" s="248"/>
      <c r="G10" s="248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215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7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5">
      <c r="A11" s="217"/>
      <c r="B11" s="218"/>
      <c r="C11" s="257" t="s">
        <v>473</v>
      </c>
      <c r="D11" s="246"/>
      <c r="E11" s="247">
        <v>22.4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217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17"/>
      <c r="B12" s="218"/>
      <c r="C12" s="257" t="s">
        <v>474</v>
      </c>
      <c r="D12" s="246"/>
      <c r="E12" s="247">
        <v>6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217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9">
        <v>2</v>
      </c>
      <c r="B13" s="230" t="s">
        <v>475</v>
      </c>
      <c r="C13" s="240" t="s">
        <v>476</v>
      </c>
      <c r="D13" s="231" t="s">
        <v>209</v>
      </c>
      <c r="E13" s="232">
        <v>8.52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 t="s">
        <v>210</v>
      </c>
      <c r="S13" s="234" t="s">
        <v>166</v>
      </c>
      <c r="T13" s="235" t="s">
        <v>211</v>
      </c>
      <c r="U13" s="220">
        <v>8.4000000000000005E-2</v>
      </c>
      <c r="V13" s="220">
        <f>ROUND(E13*U13,2)</f>
        <v>0.72</v>
      </c>
      <c r="W13" s="220"/>
      <c r="X13" s="220" t="s">
        <v>212</v>
      </c>
      <c r="Y13" s="220" t="s">
        <v>169</v>
      </c>
      <c r="Z13" s="210"/>
      <c r="AA13" s="210"/>
      <c r="AB13" s="210"/>
      <c r="AC13" s="210"/>
      <c r="AD13" s="210"/>
      <c r="AE13" s="210"/>
      <c r="AF13" s="210"/>
      <c r="AG13" s="210" t="s">
        <v>213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1" outlineLevel="2" x14ac:dyDescent="0.25">
      <c r="A14" s="217"/>
      <c r="B14" s="218"/>
      <c r="C14" s="256" t="s">
        <v>472</v>
      </c>
      <c r="D14" s="248"/>
      <c r="E14" s="248"/>
      <c r="F14" s="248"/>
      <c r="G14" s="248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215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37" t="str">
        <f>C14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4" s="210"/>
      <c r="BC14" s="210"/>
      <c r="BD14" s="210"/>
      <c r="BE14" s="210"/>
      <c r="BF14" s="210"/>
      <c r="BG14" s="210"/>
      <c r="BH14" s="210"/>
    </row>
    <row r="15" spans="1:60" outlineLevel="2" x14ac:dyDescent="0.25">
      <c r="A15" s="217"/>
      <c r="B15" s="218"/>
      <c r="C15" s="257" t="s">
        <v>477</v>
      </c>
      <c r="D15" s="246"/>
      <c r="E15" s="247">
        <v>8.52</v>
      </c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217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5">
      <c r="A16" s="222" t="s">
        <v>161</v>
      </c>
      <c r="B16" s="223" t="s">
        <v>101</v>
      </c>
      <c r="C16" s="239" t="s">
        <v>102</v>
      </c>
      <c r="D16" s="224"/>
      <c r="E16" s="225"/>
      <c r="F16" s="226"/>
      <c r="G16" s="226">
        <f>SUMIF(AG17:AG24,"&lt;&gt;NOR",G17:G24)</f>
        <v>0</v>
      </c>
      <c r="H16" s="226"/>
      <c r="I16" s="226">
        <f>SUM(I17:I24)</f>
        <v>0</v>
      </c>
      <c r="J16" s="226"/>
      <c r="K16" s="226">
        <f>SUM(K17:K24)</f>
        <v>0</v>
      </c>
      <c r="L16" s="226"/>
      <c r="M16" s="226">
        <f>SUM(M17:M24)</f>
        <v>0</v>
      </c>
      <c r="N16" s="225"/>
      <c r="O16" s="225">
        <f>SUM(O17:O24)</f>
        <v>0</v>
      </c>
      <c r="P16" s="225"/>
      <c r="Q16" s="225">
        <f>SUM(Q17:Q24)</f>
        <v>0</v>
      </c>
      <c r="R16" s="226"/>
      <c r="S16" s="226"/>
      <c r="T16" s="227"/>
      <c r="U16" s="221"/>
      <c r="V16" s="221">
        <f>SUM(V17:V24)</f>
        <v>10.110000000000001</v>
      </c>
      <c r="W16" s="221"/>
      <c r="X16" s="221"/>
      <c r="Y16" s="221"/>
      <c r="AG16" t="s">
        <v>162</v>
      </c>
    </row>
    <row r="17" spans="1:60" outlineLevel="1" x14ac:dyDescent="0.25">
      <c r="A17" s="229">
        <v>3</v>
      </c>
      <c r="B17" s="230" t="s">
        <v>478</v>
      </c>
      <c r="C17" s="240" t="s">
        <v>479</v>
      </c>
      <c r="D17" s="231" t="s">
        <v>209</v>
      </c>
      <c r="E17" s="232">
        <v>28.4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 t="s">
        <v>210</v>
      </c>
      <c r="S17" s="234" t="s">
        <v>166</v>
      </c>
      <c r="T17" s="235" t="s">
        <v>211</v>
      </c>
      <c r="U17" s="220">
        <v>0.34499999999999997</v>
      </c>
      <c r="V17" s="220">
        <f>ROUND(E17*U17,2)</f>
        <v>9.8000000000000007</v>
      </c>
      <c r="W17" s="220"/>
      <c r="X17" s="220" t="s">
        <v>212</v>
      </c>
      <c r="Y17" s="220" t="s">
        <v>169</v>
      </c>
      <c r="Z17" s="210"/>
      <c r="AA17" s="210"/>
      <c r="AB17" s="210"/>
      <c r="AC17" s="210"/>
      <c r="AD17" s="210"/>
      <c r="AE17" s="210"/>
      <c r="AF17" s="210"/>
      <c r="AG17" s="210" t="s">
        <v>480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5">
      <c r="A18" s="217"/>
      <c r="B18" s="218"/>
      <c r="C18" s="256" t="s">
        <v>481</v>
      </c>
      <c r="D18" s="248"/>
      <c r="E18" s="248"/>
      <c r="F18" s="248"/>
      <c r="G18" s="248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215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37" t="str">
        <f>C18</f>
        <v>bez naložení do dopravní nádoby, ale s vyprázdněním dopravní nádoby na hromadu nebo na dopravní prostředek,</v>
      </c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9">
        <v>4</v>
      </c>
      <c r="B19" s="230" t="s">
        <v>237</v>
      </c>
      <c r="C19" s="240" t="s">
        <v>238</v>
      </c>
      <c r="D19" s="231" t="s">
        <v>209</v>
      </c>
      <c r="E19" s="232">
        <v>28.4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4" t="s">
        <v>210</v>
      </c>
      <c r="S19" s="234" t="s">
        <v>166</v>
      </c>
      <c r="T19" s="235" t="s">
        <v>211</v>
      </c>
      <c r="U19" s="220">
        <v>1.0999999999999999E-2</v>
      </c>
      <c r="V19" s="220">
        <f>ROUND(E19*U19,2)</f>
        <v>0.31</v>
      </c>
      <c r="W19" s="220"/>
      <c r="X19" s="220" t="s">
        <v>212</v>
      </c>
      <c r="Y19" s="220" t="s">
        <v>169</v>
      </c>
      <c r="Z19" s="210"/>
      <c r="AA19" s="210"/>
      <c r="AB19" s="210"/>
      <c r="AC19" s="210"/>
      <c r="AD19" s="210"/>
      <c r="AE19" s="210"/>
      <c r="AF19" s="210"/>
      <c r="AG19" s="210" t="s">
        <v>213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5">
      <c r="A20" s="217"/>
      <c r="B20" s="218"/>
      <c r="C20" s="256" t="s">
        <v>367</v>
      </c>
      <c r="D20" s="248"/>
      <c r="E20" s="248"/>
      <c r="F20" s="248"/>
      <c r="G20" s="248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215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29">
        <v>5</v>
      </c>
      <c r="B21" s="230" t="s">
        <v>241</v>
      </c>
      <c r="C21" s="240" t="s">
        <v>242</v>
      </c>
      <c r="D21" s="231" t="s">
        <v>209</v>
      </c>
      <c r="E21" s="232">
        <v>284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4" t="s">
        <v>210</v>
      </c>
      <c r="S21" s="234" t="s">
        <v>166</v>
      </c>
      <c r="T21" s="235" t="s">
        <v>211</v>
      </c>
      <c r="U21" s="220">
        <v>0</v>
      </c>
      <c r="V21" s="220">
        <f>ROUND(E21*U21,2)</f>
        <v>0</v>
      </c>
      <c r="W21" s="220"/>
      <c r="X21" s="220" t="s">
        <v>212</v>
      </c>
      <c r="Y21" s="220" t="s">
        <v>169</v>
      </c>
      <c r="Z21" s="210"/>
      <c r="AA21" s="210"/>
      <c r="AB21" s="210"/>
      <c r="AC21" s="210"/>
      <c r="AD21" s="210"/>
      <c r="AE21" s="210"/>
      <c r="AF21" s="210"/>
      <c r="AG21" s="210" t="s">
        <v>213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5">
      <c r="A22" s="217"/>
      <c r="B22" s="218"/>
      <c r="C22" s="256" t="s">
        <v>367</v>
      </c>
      <c r="D22" s="248"/>
      <c r="E22" s="248"/>
      <c r="F22" s="248"/>
      <c r="G22" s="248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215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5">
      <c r="A23" s="217"/>
      <c r="B23" s="218"/>
      <c r="C23" s="257" t="s">
        <v>482</v>
      </c>
      <c r="D23" s="246"/>
      <c r="E23" s="247">
        <v>284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217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9">
        <v>6</v>
      </c>
      <c r="B24" s="250" t="s">
        <v>244</v>
      </c>
      <c r="C24" s="258" t="s">
        <v>369</v>
      </c>
      <c r="D24" s="251" t="s">
        <v>209</v>
      </c>
      <c r="E24" s="252">
        <v>28.4</v>
      </c>
      <c r="F24" s="253"/>
      <c r="G24" s="254">
        <f>ROUND(E24*F24,2)</f>
        <v>0</v>
      </c>
      <c r="H24" s="253"/>
      <c r="I24" s="254">
        <f>ROUND(E24*H24,2)</f>
        <v>0</v>
      </c>
      <c r="J24" s="253"/>
      <c r="K24" s="254">
        <f>ROUND(E24*J24,2)</f>
        <v>0</v>
      </c>
      <c r="L24" s="254">
        <v>21</v>
      </c>
      <c r="M24" s="254">
        <f>G24*(1+L24/100)</f>
        <v>0</v>
      </c>
      <c r="N24" s="252">
        <v>0</v>
      </c>
      <c r="O24" s="252">
        <f>ROUND(E24*N24,2)</f>
        <v>0</v>
      </c>
      <c r="P24" s="252">
        <v>0</v>
      </c>
      <c r="Q24" s="252">
        <f>ROUND(E24*P24,2)</f>
        <v>0</v>
      </c>
      <c r="R24" s="254" t="s">
        <v>210</v>
      </c>
      <c r="S24" s="254" t="s">
        <v>166</v>
      </c>
      <c r="T24" s="255" t="s">
        <v>211</v>
      </c>
      <c r="U24" s="220">
        <v>0</v>
      </c>
      <c r="V24" s="220">
        <f>ROUND(E24*U24,2)</f>
        <v>0</v>
      </c>
      <c r="W24" s="220"/>
      <c r="X24" s="220" t="s">
        <v>212</v>
      </c>
      <c r="Y24" s="220" t="s">
        <v>169</v>
      </c>
      <c r="Z24" s="210"/>
      <c r="AA24" s="210"/>
      <c r="AB24" s="210"/>
      <c r="AC24" s="210"/>
      <c r="AD24" s="210"/>
      <c r="AE24" s="210"/>
      <c r="AF24" s="210"/>
      <c r="AG24" s="210" t="s">
        <v>480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5">
      <c r="A25" s="222" t="s">
        <v>161</v>
      </c>
      <c r="B25" s="223" t="s">
        <v>103</v>
      </c>
      <c r="C25" s="239" t="s">
        <v>104</v>
      </c>
      <c r="D25" s="224"/>
      <c r="E25" s="225"/>
      <c r="F25" s="226"/>
      <c r="G25" s="226">
        <f>SUMIF(AG26:AG38,"&lt;&gt;NOR",G26:G38)</f>
        <v>0</v>
      </c>
      <c r="H25" s="226"/>
      <c r="I25" s="226">
        <f>SUM(I26:I38)</f>
        <v>0</v>
      </c>
      <c r="J25" s="226"/>
      <c r="K25" s="226">
        <f>SUM(K26:K38)</f>
        <v>0</v>
      </c>
      <c r="L25" s="226"/>
      <c r="M25" s="226">
        <f>SUM(M26:M38)</f>
        <v>0</v>
      </c>
      <c r="N25" s="225"/>
      <c r="O25" s="225">
        <f>SUM(O26:O38)</f>
        <v>33.129999999999995</v>
      </c>
      <c r="P25" s="225"/>
      <c r="Q25" s="225">
        <f>SUM(Q26:Q38)</f>
        <v>0</v>
      </c>
      <c r="R25" s="226"/>
      <c r="S25" s="226"/>
      <c r="T25" s="227"/>
      <c r="U25" s="221"/>
      <c r="V25" s="221">
        <f>SUM(V26:V38)</f>
        <v>13.02</v>
      </c>
      <c r="W25" s="221"/>
      <c r="X25" s="221"/>
      <c r="Y25" s="221"/>
      <c r="AG25" t="s">
        <v>162</v>
      </c>
    </row>
    <row r="26" spans="1:60" outlineLevel="1" x14ac:dyDescent="0.25">
      <c r="A26" s="229">
        <v>7</v>
      </c>
      <c r="B26" s="230" t="s">
        <v>483</v>
      </c>
      <c r="C26" s="240" t="s">
        <v>484</v>
      </c>
      <c r="D26" s="231" t="s">
        <v>209</v>
      </c>
      <c r="E26" s="232">
        <v>14.087999999999999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4" t="s">
        <v>210</v>
      </c>
      <c r="S26" s="234" t="s">
        <v>166</v>
      </c>
      <c r="T26" s="235" t="s">
        <v>211</v>
      </c>
      <c r="U26" s="220">
        <v>0.20200000000000001</v>
      </c>
      <c r="V26" s="220">
        <f>ROUND(E26*U26,2)</f>
        <v>2.85</v>
      </c>
      <c r="W26" s="220"/>
      <c r="X26" s="220" t="s">
        <v>212</v>
      </c>
      <c r="Y26" s="220" t="s">
        <v>169</v>
      </c>
      <c r="Z26" s="210"/>
      <c r="AA26" s="210"/>
      <c r="AB26" s="210"/>
      <c r="AC26" s="210"/>
      <c r="AD26" s="210"/>
      <c r="AE26" s="210"/>
      <c r="AF26" s="210"/>
      <c r="AG26" s="210" t="s">
        <v>213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5">
      <c r="A27" s="217"/>
      <c r="B27" s="218"/>
      <c r="C27" s="256" t="s">
        <v>485</v>
      </c>
      <c r="D27" s="248"/>
      <c r="E27" s="248"/>
      <c r="F27" s="248"/>
      <c r="G27" s="248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215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5">
      <c r="A28" s="217"/>
      <c r="B28" s="218"/>
      <c r="C28" s="242" t="s">
        <v>486</v>
      </c>
      <c r="D28" s="238"/>
      <c r="E28" s="238"/>
      <c r="F28" s="238"/>
      <c r="G28" s="238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171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5">
      <c r="A29" s="217"/>
      <c r="B29" s="218"/>
      <c r="C29" s="257" t="s">
        <v>473</v>
      </c>
      <c r="D29" s="246"/>
      <c r="E29" s="247">
        <v>22.4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217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5">
      <c r="A30" s="217"/>
      <c r="B30" s="218"/>
      <c r="C30" s="257" t="s">
        <v>487</v>
      </c>
      <c r="D30" s="246"/>
      <c r="E30" s="247">
        <v>-6.4080000000000004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217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17"/>
      <c r="B31" s="218"/>
      <c r="C31" s="257" t="s">
        <v>488</v>
      </c>
      <c r="D31" s="246"/>
      <c r="E31" s="247">
        <v>-1.9039999999999999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217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9">
        <v>8</v>
      </c>
      <c r="B32" s="230" t="s">
        <v>489</v>
      </c>
      <c r="C32" s="240" t="s">
        <v>490</v>
      </c>
      <c r="D32" s="231" t="s">
        <v>209</v>
      </c>
      <c r="E32" s="232">
        <v>6.4080000000000004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4" t="s">
        <v>210</v>
      </c>
      <c r="S32" s="234" t="s">
        <v>166</v>
      </c>
      <c r="T32" s="235" t="s">
        <v>211</v>
      </c>
      <c r="U32" s="220">
        <v>1.587</v>
      </c>
      <c r="V32" s="220">
        <f>ROUND(E32*U32,2)</f>
        <v>10.17</v>
      </c>
      <c r="W32" s="220"/>
      <c r="X32" s="220" t="s">
        <v>212</v>
      </c>
      <c r="Y32" s="220" t="s">
        <v>169</v>
      </c>
      <c r="Z32" s="210"/>
      <c r="AA32" s="210"/>
      <c r="AB32" s="210"/>
      <c r="AC32" s="210"/>
      <c r="AD32" s="210"/>
      <c r="AE32" s="210"/>
      <c r="AF32" s="210"/>
      <c r="AG32" s="210" t="s">
        <v>213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1" outlineLevel="2" x14ac:dyDescent="0.25">
      <c r="A33" s="217"/>
      <c r="B33" s="218"/>
      <c r="C33" s="256" t="s">
        <v>491</v>
      </c>
      <c r="D33" s="248"/>
      <c r="E33" s="248"/>
      <c r="F33" s="248"/>
      <c r="G33" s="248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215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37" t="str">
        <f>C33</f>
        <v>sypaninou z vhodných hornin tř. 1 - 4 nebo materiálem připraveným podél výkopu ve vzdálenosti do 3 m od jeho kraje, pro jakoukoliv hloubku výkopu a jakoukoliv míru zhutnění,</v>
      </c>
      <c r="BB33" s="210"/>
      <c r="BC33" s="210"/>
      <c r="BD33" s="210"/>
      <c r="BE33" s="210"/>
      <c r="BF33" s="210"/>
      <c r="BG33" s="210"/>
      <c r="BH33" s="210"/>
    </row>
    <row r="34" spans="1:60" outlineLevel="2" x14ac:dyDescent="0.25">
      <c r="A34" s="217"/>
      <c r="B34" s="218"/>
      <c r="C34" s="257" t="s">
        <v>492</v>
      </c>
      <c r="D34" s="246"/>
      <c r="E34" s="247">
        <v>6.4080000000000004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217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9">
        <v>9</v>
      </c>
      <c r="B35" s="230" t="s">
        <v>493</v>
      </c>
      <c r="C35" s="240" t="s">
        <v>494</v>
      </c>
      <c r="D35" s="231" t="s">
        <v>329</v>
      </c>
      <c r="E35" s="232">
        <v>10.35533</v>
      </c>
      <c r="F35" s="233"/>
      <c r="G35" s="234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32">
        <v>1</v>
      </c>
      <c r="O35" s="232">
        <f>ROUND(E35*N35,2)</f>
        <v>10.36</v>
      </c>
      <c r="P35" s="232">
        <v>0</v>
      </c>
      <c r="Q35" s="232">
        <f>ROUND(E35*P35,2)</f>
        <v>0</v>
      </c>
      <c r="R35" s="234" t="s">
        <v>263</v>
      </c>
      <c r="S35" s="234" t="s">
        <v>276</v>
      </c>
      <c r="T35" s="235" t="s">
        <v>276</v>
      </c>
      <c r="U35" s="220">
        <v>0</v>
      </c>
      <c r="V35" s="220">
        <f>ROUND(E35*U35,2)</f>
        <v>0</v>
      </c>
      <c r="W35" s="220"/>
      <c r="X35" s="220" t="s">
        <v>264</v>
      </c>
      <c r="Y35" s="220" t="s">
        <v>169</v>
      </c>
      <c r="Z35" s="210"/>
      <c r="AA35" s="210"/>
      <c r="AB35" s="210"/>
      <c r="AC35" s="210"/>
      <c r="AD35" s="210"/>
      <c r="AE35" s="210"/>
      <c r="AF35" s="210"/>
      <c r="AG35" s="210" t="s">
        <v>265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5">
      <c r="A36" s="217"/>
      <c r="B36" s="218"/>
      <c r="C36" s="257" t="s">
        <v>495</v>
      </c>
      <c r="D36" s="246"/>
      <c r="E36" s="247">
        <v>10.35533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217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29">
        <v>10</v>
      </c>
      <c r="B37" s="230" t="s">
        <v>496</v>
      </c>
      <c r="C37" s="240" t="s">
        <v>497</v>
      </c>
      <c r="D37" s="231" t="s">
        <v>329</v>
      </c>
      <c r="E37" s="232">
        <v>22.766210000000001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2">
        <v>1</v>
      </c>
      <c r="O37" s="232">
        <f>ROUND(E37*N37,2)</f>
        <v>22.77</v>
      </c>
      <c r="P37" s="232">
        <v>0</v>
      </c>
      <c r="Q37" s="232">
        <f>ROUND(E37*P37,2)</f>
        <v>0</v>
      </c>
      <c r="R37" s="234" t="s">
        <v>263</v>
      </c>
      <c r="S37" s="234" t="s">
        <v>276</v>
      </c>
      <c r="T37" s="235" t="s">
        <v>276</v>
      </c>
      <c r="U37" s="220">
        <v>0</v>
      </c>
      <c r="V37" s="220">
        <f>ROUND(E37*U37,2)</f>
        <v>0</v>
      </c>
      <c r="W37" s="220"/>
      <c r="X37" s="220" t="s">
        <v>264</v>
      </c>
      <c r="Y37" s="220" t="s">
        <v>169</v>
      </c>
      <c r="Z37" s="210"/>
      <c r="AA37" s="210"/>
      <c r="AB37" s="210"/>
      <c r="AC37" s="210"/>
      <c r="AD37" s="210"/>
      <c r="AE37" s="210"/>
      <c r="AF37" s="210"/>
      <c r="AG37" s="210" t="s">
        <v>265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5">
      <c r="A38" s="217"/>
      <c r="B38" s="218"/>
      <c r="C38" s="257" t="s">
        <v>498</v>
      </c>
      <c r="D38" s="246"/>
      <c r="E38" s="247">
        <v>22.766210000000001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217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5">
      <c r="A39" s="222" t="s">
        <v>161</v>
      </c>
      <c r="B39" s="223" t="s">
        <v>109</v>
      </c>
      <c r="C39" s="239" t="s">
        <v>110</v>
      </c>
      <c r="D39" s="224"/>
      <c r="E39" s="225"/>
      <c r="F39" s="226"/>
      <c r="G39" s="226">
        <f>SUMIF(AG40:AG45,"&lt;&gt;NOR",G40:G45)</f>
        <v>0</v>
      </c>
      <c r="H39" s="226"/>
      <c r="I39" s="226">
        <f>SUM(I40:I45)</f>
        <v>0</v>
      </c>
      <c r="J39" s="226"/>
      <c r="K39" s="226">
        <f>SUM(K40:K45)</f>
        <v>0</v>
      </c>
      <c r="L39" s="226"/>
      <c r="M39" s="226">
        <f>SUM(M40:M45)</f>
        <v>0</v>
      </c>
      <c r="N39" s="225"/>
      <c r="O39" s="225">
        <f>SUM(O40:O45)</f>
        <v>7.6899999999999995</v>
      </c>
      <c r="P39" s="225"/>
      <c r="Q39" s="225">
        <f>SUM(Q40:Q45)</f>
        <v>0</v>
      </c>
      <c r="R39" s="226"/>
      <c r="S39" s="226"/>
      <c r="T39" s="227"/>
      <c r="U39" s="221"/>
      <c r="V39" s="221">
        <f>SUM(V40:V45)</f>
        <v>6.3599999999999994</v>
      </c>
      <c r="W39" s="221"/>
      <c r="X39" s="221"/>
      <c r="Y39" s="221"/>
      <c r="AG39" t="s">
        <v>162</v>
      </c>
    </row>
    <row r="40" spans="1:60" outlineLevel="1" x14ac:dyDescent="0.25">
      <c r="A40" s="229">
        <v>11</v>
      </c>
      <c r="B40" s="230" t="s">
        <v>499</v>
      </c>
      <c r="C40" s="240" t="s">
        <v>500</v>
      </c>
      <c r="D40" s="231" t="s">
        <v>209</v>
      </c>
      <c r="E40" s="232">
        <v>2.4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2">
        <v>1.7034</v>
      </c>
      <c r="O40" s="232">
        <f>ROUND(E40*N40,2)</f>
        <v>4.09</v>
      </c>
      <c r="P40" s="232">
        <v>0</v>
      </c>
      <c r="Q40" s="232">
        <f>ROUND(E40*P40,2)</f>
        <v>0</v>
      </c>
      <c r="R40" s="234" t="s">
        <v>280</v>
      </c>
      <c r="S40" s="234" t="s">
        <v>166</v>
      </c>
      <c r="T40" s="235" t="s">
        <v>211</v>
      </c>
      <c r="U40" s="220">
        <v>1.3029999999999999</v>
      </c>
      <c r="V40" s="220">
        <f>ROUND(E40*U40,2)</f>
        <v>3.13</v>
      </c>
      <c r="W40" s="220"/>
      <c r="X40" s="220" t="s">
        <v>212</v>
      </c>
      <c r="Y40" s="220" t="s">
        <v>169</v>
      </c>
      <c r="Z40" s="210"/>
      <c r="AA40" s="210"/>
      <c r="AB40" s="210"/>
      <c r="AC40" s="210"/>
      <c r="AD40" s="210"/>
      <c r="AE40" s="210"/>
      <c r="AF40" s="210"/>
      <c r="AG40" s="210" t="s">
        <v>213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5">
      <c r="A41" s="217"/>
      <c r="B41" s="218"/>
      <c r="C41" s="256" t="s">
        <v>501</v>
      </c>
      <c r="D41" s="248"/>
      <c r="E41" s="248"/>
      <c r="F41" s="248"/>
      <c r="G41" s="248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215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5">
      <c r="A42" s="217"/>
      <c r="B42" s="218"/>
      <c r="C42" s="257" t="s">
        <v>502</v>
      </c>
      <c r="D42" s="246"/>
      <c r="E42" s="247">
        <v>2.4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217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9">
        <v>12</v>
      </c>
      <c r="B43" s="230" t="s">
        <v>503</v>
      </c>
      <c r="C43" s="240" t="s">
        <v>504</v>
      </c>
      <c r="D43" s="231" t="s">
        <v>209</v>
      </c>
      <c r="E43" s="232">
        <v>1.9039999999999999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2">
        <v>1.8907700000000001</v>
      </c>
      <c r="O43" s="232">
        <f>ROUND(E43*N43,2)</f>
        <v>3.6</v>
      </c>
      <c r="P43" s="232">
        <v>0</v>
      </c>
      <c r="Q43" s="232">
        <f>ROUND(E43*P43,2)</f>
        <v>0</v>
      </c>
      <c r="R43" s="234" t="s">
        <v>280</v>
      </c>
      <c r="S43" s="234" t="s">
        <v>166</v>
      </c>
      <c r="T43" s="235" t="s">
        <v>211</v>
      </c>
      <c r="U43" s="220">
        <v>1.6950000000000001</v>
      </c>
      <c r="V43" s="220">
        <f>ROUND(E43*U43,2)</f>
        <v>3.23</v>
      </c>
      <c r="W43" s="220"/>
      <c r="X43" s="220" t="s">
        <v>212</v>
      </c>
      <c r="Y43" s="220" t="s">
        <v>169</v>
      </c>
      <c r="Z43" s="210"/>
      <c r="AA43" s="210"/>
      <c r="AB43" s="210"/>
      <c r="AC43" s="210"/>
      <c r="AD43" s="210"/>
      <c r="AE43" s="210"/>
      <c r="AF43" s="210"/>
      <c r="AG43" s="210" t="s">
        <v>213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5">
      <c r="A44" s="217"/>
      <c r="B44" s="218"/>
      <c r="C44" s="256" t="s">
        <v>501</v>
      </c>
      <c r="D44" s="248"/>
      <c r="E44" s="248"/>
      <c r="F44" s="248"/>
      <c r="G44" s="248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215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5">
      <c r="A45" s="217"/>
      <c r="B45" s="218"/>
      <c r="C45" s="257" t="s">
        <v>505</v>
      </c>
      <c r="D45" s="246"/>
      <c r="E45" s="247">
        <v>1.9039999999999999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217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5">
      <c r="A46" s="222" t="s">
        <v>161</v>
      </c>
      <c r="B46" s="223" t="s">
        <v>119</v>
      </c>
      <c r="C46" s="239" t="s">
        <v>120</v>
      </c>
      <c r="D46" s="224"/>
      <c r="E46" s="225"/>
      <c r="F46" s="226"/>
      <c r="G46" s="226">
        <f>SUMIF(AG47:AG54,"&lt;&gt;NOR",G47:G54)</f>
        <v>0</v>
      </c>
      <c r="H46" s="226"/>
      <c r="I46" s="226">
        <f>SUM(I47:I54)</f>
        <v>0</v>
      </c>
      <c r="J46" s="226"/>
      <c r="K46" s="226">
        <f>SUM(K47:K54)</f>
        <v>0</v>
      </c>
      <c r="L46" s="226"/>
      <c r="M46" s="226">
        <f>SUM(M47:M54)</f>
        <v>0</v>
      </c>
      <c r="N46" s="225"/>
      <c r="O46" s="225">
        <f>SUM(O47:O54)</f>
        <v>0.09</v>
      </c>
      <c r="P46" s="225"/>
      <c r="Q46" s="225">
        <f>SUM(Q47:Q54)</f>
        <v>0</v>
      </c>
      <c r="R46" s="226"/>
      <c r="S46" s="226"/>
      <c r="T46" s="227"/>
      <c r="U46" s="221"/>
      <c r="V46" s="221">
        <f>SUM(V47:V54)</f>
        <v>1.67</v>
      </c>
      <c r="W46" s="221"/>
      <c r="X46" s="221"/>
      <c r="Y46" s="221"/>
      <c r="AG46" t="s">
        <v>162</v>
      </c>
    </row>
    <row r="47" spans="1:60" outlineLevel="1" x14ac:dyDescent="0.25">
      <c r="A47" s="229">
        <v>13</v>
      </c>
      <c r="B47" s="230" t="s">
        <v>506</v>
      </c>
      <c r="C47" s="240" t="s">
        <v>507</v>
      </c>
      <c r="D47" s="231" t="s">
        <v>235</v>
      </c>
      <c r="E47" s="232">
        <v>4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 t="s">
        <v>280</v>
      </c>
      <c r="S47" s="234" t="s">
        <v>166</v>
      </c>
      <c r="T47" s="235" t="s">
        <v>211</v>
      </c>
      <c r="U47" s="220">
        <v>6.6000000000000003E-2</v>
      </c>
      <c r="V47" s="220">
        <f>ROUND(E47*U47,2)</f>
        <v>0.26</v>
      </c>
      <c r="W47" s="220"/>
      <c r="X47" s="220" t="s">
        <v>212</v>
      </c>
      <c r="Y47" s="220" t="s">
        <v>169</v>
      </c>
      <c r="Z47" s="210"/>
      <c r="AA47" s="210"/>
      <c r="AB47" s="210"/>
      <c r="AC47" s="210"/>
      <c r="AD47" s="210"/>
      <c r="AE47" s="210"/>
      <c r="AF47" s="210"/>
      <c r="AG47" s="210" t="s">
        <v>213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5">
      <c r="A48" s="217"/>
      <c r="B48" s="218"/>
      <c r="C48" s="256" t="s">
        <v>508</v>
      </c>
      <c r="D48" s="248"/>
      <c r="E48" s="248"/>
      <c r="F48" s="248"/>
      <c r="G48" s="248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215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29">
        <v>14</v>
      </c>
      <c r="B49" s="230" t="s">
        <v>509</v>
      </c>
      <c r="C49" s="240" t="s">
        <v>510</v>
      </c>
      <c r="D49" s="231" t="s">
        <v>286</v>
      </c>
      <c r="E49" s="232">
        <v>8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2">
        <v>1.0000000000000001E-5</v>
      </c>
      <c r="O49" s="232">
        <f>ROUND(E49*N49,2)</f>
        <v>0</v>
      </c>
      <c r="P49" s="232">
        <v>0</v>
      </c>
      <c r="Q49" s="232">
        <f>ROUND(E49*P49,2)</f>
        <v>0</v>
      </c>
      <c r="R49" s="234" t="s">
        <v>280</v>
      </c>
      <c r="S49" s="234" t="s">
        <v>166</v>
      </c>
      <c r="T49" s="235" t="s">
        <v>211</v>
      </c>
      <c r="U49" s="220">
        <v>0.17599999999999999</v>
      </c>
      <c r="V49" s="220">
        <f>ROUND(E49*U49,2)</f>
        <v>1.41</v>
      </c>
      <c r="W49" s="220"/>
      <c r="X49" s="220" t="s">
        <v>212</v>
      </c>
      <c r="Y49" s="220" t="s">
        <v>169</v>
      </c>
      <c r="Z49" s="210"/>
      <c r="AA49" s="210"/>
      <c r="AB49" s="210"/>
      <c r="AC49" s="210"/>
      <c r="AD49" s="210"/>
      <c r="AE49" s="210"/>
      <c r="AF49" s="210"/>
      <c r="AG49" s="210" t="s">
        <v>213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5">
      <c r="A50" s="217"/>
      <c r="B50" s="218"/>
      <c r="C50" s="256" t="s">
        <v>501</v>
      </c>
      <c r="D50" s="248"/>
      <c r="E50" s="248"/>
      <c r="F50" s="248"/>
      <c r="G50" s="248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215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30.6" outlineLevel="1" x14ac:dyDescent="0.25">
      <c r="A51" s="229">
        <v>15</v>
      </c>
      <c r="B51" s="230" t="s">
        <v>511</v>
      </c>
      <c r="C51" s="240" t="s">
        <v>512</v>
      </c>
      <c r="D51" s="231" t="s">
        <v>286</v>
      </c>
      <c r="E51" s="232">
        <v>16.48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2">
        <v>5.1000000000000004E-3</v>
      </c>
      <c r="O51" s="232">
        <f>ROUND(E51*N51,2)</f>
        <v>0.08</v>
      </c>
      <c r="P51" s="232">
        <v>0</v>
      </c>
      <c r="Q51" s="232">
        <f>ROUND(E51*P51,2)</f>
        <v>0</v>
      </c>
      <c r="R51" s="234" t="s">
        <v>263</v>
      </c>
      <c r="S51" s="234" t="s">
        <v>166</v>
      </c>
      <c r="T51" s="235" t="s">
        <v>211</v>
      </c>
      <c r="U51" s="220">
        <v>0</v>
      </c>
      <c r="V51" s="220">
        <f>ROUND(E51*U51,2)</f>
        <v>0</v>
      </c>
      <c r="W51" s="220"/>
      <c r="X51" s="220" t="s">
        <v>264</v>
      </c>
      <c r="Y51" s="220" t="s">
        <v>169</v>
      </c>
      <c r="Z51" s="210"/>
      <c r="AA51" s="210"/>
      <c r="AB51" s="210"/>
      <c r="AC51" s="210"/>
      <c r="AD51" s="210"/>
      <c r="AE51" s="210"/>
      <c r="AF51" s="210"/>
      <c r="AG51" s="210" t="s">
        <v>265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5">
      <c r="A52" s="217"/>
      <c r="B52" s="218"/>
      <c r="C52" s="257" t="s">
        <v>513</v>
      </c>
      <c r="D52" s="246"/>
      <c r="E52" s="247">
        <v>16.48</v>
      </c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217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9">
        <v>16</v>
      </c>
      <c r="B53" s="230" t="s">
        <v>514</v>
      </c>
      <c r="C53" s="240" t="s">
        <v>515</v>
      </c>
      <c r="D53" s="231" t="s">
        <v>286</v>
      </c>
      <c r="E53" s="232">
        <v>8.1199999999999992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2">
        <v>9.3999999999999997E-4</v>
      </c>
      <c r="O53" s="232">
        <f>ROUND(E53*N53,2)</f>
        <v>0.01</v>
      </c>
      <c r="P53" s="232">
        <v>0</v>
      </c>
      <c r="Q53" s="232">
        <f>ROUND(E53*P53,2)</f>
        <v>0</v>
      </c>
      <c r="R53" s="234" t="s">
        <v>263</v>
      </c>
      <c r="S53" s="234" t="s">
        <v>516</v>
      </c>
      <c r="T53" s="235" t="s">
        <v>516</v>
      </c>
      <c r="U53" s="220">
        <v>0</v>
      </c>
      <c r="V53" s="220">
        <f>ROUND(E53*U53,2)</f>
        <v>0</v>
      </c>
      <c r="W53" s="220"/>
      <c r="X53" s="220" t="s">
        <v>264</v>
      </c>
      <c r="Y53" s="220" t="s">
        <v>169</v>
      </c>
      <c r="Z53" s="210"/>
      <c r="AA53" s="210"/>
      <c r="AB53" s="210"/>
      <c r="AC53" s="210"/>
      <c r="AD53" s="210"/>
      <c r="AE53" s="210"/>
      <c r="AF53" s="210"/>
      <c r="AG53" s="210" t="s">
        <v>265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5">
      <c r="A54" s="217"/>
      <c r="B54" s="218"/>
      <c r="C54" s="257" t="s">
        <v>517</v>
      </c>
      <c r="D54" s="246"/>
      <c r="E54" s="247">
        <v>8.1199999999999992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217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5">
      <c r="A55" s="222" t="s">
        <v>161</v>
      </c>
      <c r="B55" s="223" t="s">
        <v>121</v>
      </c>
      <c r="C55" s="239" t="s">
        <v>122</v>
      </c>
      <c r="D55" s="224"/>
      <c r="E55" s="225"/>
      <c r="F55" s="226"/>
      <c r="G55" s="226">
        <f>SUMIF(AG56:AG57,"&lt;&gt;NOR",G56:G57)</f>
        <v>0</v>
      </c>
      <c r="H55" s="226"/>
      <c r="I55" s="226">
        <f>SUM(I56:I57)</f>
        <v>0</v>
      </c>
      <c r="J55" s="226"/>
      <c r="K55" s="226">
        <f>SUM(K56:K57)</f>
        <v>0</v>
      </c>
      <c r="L55" s="226"/>
      <c r="M55" s="226">
        <f>SUM(M56:M57)</f>
        <v>0</v>
      </c>
      <c r="N55" s="225"/>
      <c r="O55" s="225">
        <f>SUM(O56:O57)</f>
        <v>3.22</v>
      </c>
      <c r="P55" s="225"/>
      <c r="Q55" s="225">
        <f>SUM(Q56:Q57)</f>
        <v>0</v>
      </c>
      <c r="R55" s="226"/>
      <c r="S55" s="226"/>
      <c r="T55" s="227"/>
      <c r="U55" s="221"/>
      <c r="V55" s="221">
        <f>SUM(V56:V57)</f>
        <v>0</v>
      </c>
      <c r="W55" s="221"/>
      <c r="X55" s="221"/>
      <c r="Y55" s="221"/>
      <c r="AG55" t="s">
        <v>162</v>
      </c>
    </row>
    <row r="56" spans="1:60" ht="30.6" outlineLevel="1" x14ac:dyDescent="0.25">
      <c r="A56" s="229">
        <v>17</v>
      </c>
      <c r="B56" s="230" t="s">
        <v>518</v>
      </c>
      <c r="C56" s="240" t="s">
        <v>519</v>
      </c>
      <c r="D56" s="231" t="s">
        <v>286</v>
      </c>
      <c r="E56" s="232">
        <v>4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32">
        <v>0.80554000000000003</v>
      </c>
      <c r="O56" s="232">
        <f>ROUND(E56*N56,2)</f>
        <v>3.22</v>
      </c>
      <c r="P56" s="232">
        <v>0</v>
      </c>
      <c r="Q56" s="232">
        <f>ROUND(E56*P56,2)</f>
        <v>0</v>
      </c>
      <c r="R56" s="234" t="s">
        <v>520</v>
      </c>
      <c r="S56" s="234" t="s">
        <v>166</v>
      </c>
      <c r="T56" s="235" t="s">
        <v>521</v>
      </c>
      <c r="U56" s="220">
        <v>0</v>
      </c>
      <c r="V56" s="220">
        <f>ROUND(E56*U56,2)</f>
        <v>0</v>
      </c>
      <c r="W56" s="220"/>
      <c r="X56" s="220" t="s">
        <v>522</v>
      </c>
      <c r="Y56" s="220" t="s">
        <v>169</v>
      </c>
      <c r="Z56" s="210"/>
      <c r="AA56" s="210"/>
      <c r="AB56" s="210"/>
      <c r="AC56" s="210"/>
      <c r="AD56" s="210"/>
      <c r="AE56" s="210"/>
      <c r="AF56" s="210"/>
      <c r="AG56" s="210" t="s">
        <v>523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1" outlineLevel="2" x14ac:dyDescent="0.25">
      <c r="A57" s="217"/>
      <c r="B57" s="218"/>
      <c r="C57" s="256" t="s">
        <v>524</v>
      </c>
      <c r="D57" s="248"/>
      <c r="E57" s="248"/>
      <c r="F57" s="248"/>
      <c r="G57" s="248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215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37" t="str">
        <f>C57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57" s="210"/>
      <c r="BC57" s="210"/>
      <c r="BD57" s="210"/>
      <c r="BE57" s="210"/>
      <c r="BF57" s="210"/>
      <c r="BG57" s="210"/>
      <c r="BH57" s="210"/>
    </row>
    <row r="58" spans="1:60" x14ac:dyDescent="0.25">
      <c r="A58" s="222" t="s">
        <v>161</v>
      </c>
      <c r="B58" s="223" t="s">
        <v>125</v>
      </c>
      <c r="C58" s="239" t="s">
        <v>126</v>
      </c>
      <c r="D58" s="224"/>
      <c r="E58" s="225"/>
      <c r="F58" s="226"/>
      <c r="G58" s="226">
        <f>SUMIF(AG59:AG60,"&lt;&gt;NOR",G59:G60)</f>
        <v>0</v>
      </c>
      <c r="H58" s="226"/>
      <c r="I58" s="226">
        <f>SUM(I59:I60)</f>
        <v>0</v>
      </c>
      <c r="J58" s="226"/>
      <c r="K58" s="226">
        <f>SUM(K59:K60)</f>
        <v>0</v>
      </c>
      <c r="L58" s="226"/>
      <c r="M58" s="226">
        <f>SUM(M59:M60)</f>
        <v>0</v>
      </c>
      <c r="N58" s="225"/>
      <c r="O58" s="225">
        <f>SUM(O59:O60)</f>
        <v>0</v>
      </c>
      <c r="P58" s="225"/>
      <c r="Q58" s="225">
        <f>SUM(Q59:Q60)</f>
        <v>0.01</v>
      </c>
      <c r="R58" s="226"/>
      <c r="S58" s="226"/>
      <c r="T58" s="227"/>
      <c r="U58" s="221"/>
      <c r="V58" s="221">
        <f>SUM(V59:V60)</f>
        <v>16.8</v>
      </c>
      <c r="W58" s="221"/>
      <c r="X58" s="221"/>
      <c r="Y58" s="221"/>
      <c r="AG58" t="s">
        <v>162</v>
      </c>
    </row>
    <row r="59" spans="1:60" outlineLevel="1" x14ac:dyDescent="0.25">
      <c r="A59" s="229">
        <v>18</v>
      </c>
      <c r="B59" s="230" t="s">
        <v>525</v>
      </c>
      <c r="C59" s="240" t="s">
        <v>526</v>
      </c>
      <c r="D59" s="231" t="s">
        <v>527</v>
      </c>
      <c r="E59" s="232">
        <v>4</v>
      </c>
      <c r="F59" s="233"/>
      <c r="G59" s="234">
        <f>ROUND(E59*F59,2)</f>
        <v>0</v>
      </c>
      <c r="H59" s="233"/>
      <c r="I59" s="234">
        <f>ROUND(E59*H59,2)</f>
        <v>0</v>
      </c>
      <c r="J59" s="233"/>
      <c r="K59" s="234">
        <f>ROUND(E59*J59,2)</f>
        <v>0</v>
      </c>
      <c r="L59" s="234">
        <v>21</v>
      </c>
      <c r="M59" s="234">
        <f>G59*(1+L59/100)</f>
        <v>0</v>
      </c>
      <c r="N59" s="232">
        <v>0</v>
      </c>
      <c r="O59" s="232">
        <f>ROUND(E59*N59,2)</f>
        <v>0</v>
      </c>
      <c r="P59" s="232">
        <v>2.63E-3</v>
      </c>
      <c r="Q59" s="232">
        <f>ROUND(E59*P59,2)</f>
        <v>0.01</v>
      </c>
      <c r="R59" s="234"/>
      <c r="S59" s="234" t="s">
        <v>528</v>
      </c>
      <c r="T59" s="235" t="s">
        <v>167</v>
      </c>
      <c r="U59" s="220">
        <v>4.2</v>
      </c>
      <c r="V59" s="220">
        <f>ROUND(E59*U59,2)</f>
        <v>16.8</v>
      </c>
      <c r="W59" s="220"/>
      <c r="X59" s="220" t="s">
        <v>212</v>
      </c>
      <c r="Y59" s="220" t="s">
        <v>169</v>
      </c>
      <c r="Z59" s="210"/>
      <c r="AA59" s="210"/>
      <c r="AB59" s="210"/>
      <c r="AC59" s="210"/>
      <c r="AD59" s="210"/>
      <c r="AE59" s="210"/>
      <c r="AF59" s="210"/>
      <c r="AG59" s="210" t="s">
        <v>213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1" outlineLevel="2" x14ac:dyDescent="0.25">
      <c r="A60" s="217"/>
      <c r="B60" s="218"/>
      <c r="C60" s="241" t="s">
        <v>529</v>
      </c>
      <c r="D60" s="236"/>
      <c r="E60" s="236"/>
      <c r="F60" s="236"/>
      <c r="G60" s="236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171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37" t="str">
        <f>C60</f>
        <v>Položka zahrnuje vybourání otvoru do stávající stoky z betonových trub. Místo napojení bude následně obetonováno. Dokončené napojení bude před záhozem rýhy nutno odsouhlasit s pracovníky VAS a.s. divize Boskovice.</v>
      </c>
      <c r="BB60" s="210"/>
      <c r="BC60" s="210"/>
      <c r="BD60" s="210"/>
      <c r="BE60" s="210"/>
      <c r="BF60" s="210"/>
      <c r="BG60" s="210"/>
      <c r="BH60" s="210"/>
    </row>
    <row r="61" spans="1:60" x14ac:dyDescent="0.25">
      <c r="A61" s="222" t="s">
        <v>161</v>
      </c>
      <c r="B61" s="223" t="s">
        <v>127</v>
      </c>
      <c r="C61" s="239" t="s">
        <v>128</v>
      </c>
      <c r="D61" s="224"/>
      <c r="E61" s="225"/>
      <c r="F61" s="226"/>
      <c r="G61" s="226">
        <f>SUMIF(AG62:AG64,"&lt;&gt;NOR",G62:G64)</f>
        <v>0</v>
      </c>
      <c r="H61" s="226"/>
      <c r="I61" s="226">
        <f>SUM(I62:I64)</f>
        <v>0</v>
      </c>
      <c r="J61" s="226"/>
      <c r="K61" s="226">
        <f>SUM(K62:K64)</f>
        <v>0</v>
      </c>
      <c r="L61" s="226"/>
      <c r="M61" s="226">
        <f>SUM(M62:M64)</f>
        <v>0</v>
      </c>
      <c r="N61" s="225"/>
      <c r="O61" s="225">
        <f>SUM(O62:O64)</f>
        <v>0</v>
      </c>
      <c r="P61" s="225"/>
      <c r="Q61" s="225">
        <f>SUM(Q62:Q64)</f>
        <v>0</v>
      </c>
      <c r="R61" s="226"/>
      <c r="S61" s="226"/>
      <c r="T61" s="227"/>
      <c r="U61" s="221"/>
      <c r="V61" s="221">
        <f>SUM(V62:V64)</f>
        <v>8.65</v>
      </c>
      <c r="W61" s="221"/>
      <c r="X61" s="221"/>
      <c r="Y61" s="221"/>
      <c r="AG61" t="s">
        <v>162</v>
      </c>
    </row>
    <row r="62" spans="1:60" outlineLevel="1" x14ac:dyDescent="0.25">
      <c r="A62" s="229">
        <v>19</v>
      </c>
      <c r="B62" s="230" t="s">
        <v>530</v>
      </c>
      <c r="C62" s="240" t="s">
        <v>531</v>
      </c>
      <c r="D62" s="231" t="s">
        <v>329</v>
      </c>
      <c r="E62" s="232">
        <v>40.901490000000003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4" t="s">
        <v>280</v>
      </c>
      <c r="S62" s="234" t="s">
        <v>166</v>
      </c>
      <c r="T62" s="235" t="s">
        <v>211</v>
      </c>
      <c r="U62" s="220">
        <v>0.21149999999999999</v>
      </c>
      <c r="V62" s="220">
        <f>ROUND(E62*U62,2)</f>
        <v>8.65</v>
      </c>
      <c r="W62" s="220"/>
      <c r="X62" s="220" t="s">
        <v>532</v>
      </c>
      <c r="Y62" s="220" t="s">
        <v>169</v>
      </c>
      <c r="Z62" s="210"/>
      <c r="AA62" s="210"/>
      <c r="AB62" s="210"/>
      <c r="AC62" s="210"/>
      <c r="AD62" s="210"/>
      <c r="AE62" s="210"/>
      <c r="AF62" s="210"/>
      <c r="AG62" s="210" t="s">
        <v>533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5">
      <c r="A63" s="217"/>
      <c r="B63" s="218"/>
      <c r="C63" s="256" t="s">
        <v>534</v>
      </c>
      <c r="D63" s="248"/>
      <c r="E63" s="248"/>
      <c r="F63" s="248"/>
      <c r="G63" s="248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215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5">
      <c r="A64" s="217"/>
      <c r="B64" s="218"/>
      <c r="C64" s="242" t="s">
        <v>535</v>
      </c>
      <c r="D64" s="238"/>
      <c r="E64" s="238"/>
      <c r="F64" s="238"/>
      <c r="G64" s="238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171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33" x14ac:dyDescent="0.25">
      <c r="A65" s="3"/>
      <c r="B65" s="4"/>
      <c r="C65" s="243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v>12</v>
      </c>
      <c r="AF65">
        <v>21</v>
      </c>
      <c r="AG65" t="s">
        <v>147</v>
      </c>
    </row>
    <row r="66" spans="1:33" x14ac:dyDescent="0.25">
      <c r="A66" s="213"/>
      <c r="B66" s="214" t="s">
        <v>29</v>
      </c>
      <c r="C66" s="244"/>
      <c r="D66" s="215"/>
      <c r="E66" s="216"/>
      <c r="F66" s="216"/>
      <c r="G66" s="228">
        <f>G8+G16+G25+G39+G46+G55+G58+G61</f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E66">
        <f>SUMIF(L7:L64,AE65,G7:G64)</f>
        <v>0</v>
      </c>
      <c r="AF66">
        <f>SUMIF(L7:L64,AF65,G7:G64)</f>
        <v>0</v>
      </c>
      <c r="AG66" t="s">
        <v>204</v>
      </c>
    </row>
    <row r="67" spans="1:33" x14ac:dyDescent="0.25">
      <c r="C67" s="245"/>
      <c r="D67" s="10"/>
      <c r="AG67" t="s">
        <v>206</v>
      </c>
    </row>
    <row r="68" spans="1:33" x14ac:dyDescent="0.25">
      <c r="D68" s="10"/>
    </row>
    <row r="69" spans="1:33" x14ac:dyDescent="0.25">
      <c r="D69" s="10"/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Hxvk74AvygRW8JM0t9t7+CfIrN1xpUXbrABORQq2HNcJW0mXR4vGLCROU2KYsHRvuhuN1ffGpeXMzr4GYG+4A==" saltValue="LafkNQBxwi9uCLfd6ruoRA==" spinCount="100000" sheet="1" formatRows="0"/>
  <mergeCells count="20">
    <mergeCell ref="C63:G63"/>
    <mergeCell ref="C64:G64"/>
    <mergeCell ref="C41:G41"/>
    <mergeCell ref="C44:G44"/>
    <mergeCell ref="C48:G48"/>
    <mergeCell ref="C50:G50"/>
    <mergeCell ref="C57:G57"/>
    <mergeCell ref="C60:G60"/>
    <mergeCell ref="C18:G18"/>
    <mergeCell ref="C20:G20"/>
    <mergeCell ref="C22:G22"/>
    <mergeCell ref="C27:G27"/>
    <mergeCell ref="C28:G28"/>
    <mergeCell ref="C33:G33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SO 000 SO 001 Pol</vt:lpstr>
      <vt:lpstr>SO 100 SO 101 Pol</vt:lpstr>
      <vt:lpstr>SO 100 SO 102 Pol</vt:lpstr>
      <vt:lpstr>SO 100 SO 103 Pol</vt:lpstr>
      <vt:lpstr>SO 100 SO 104 Pol</vt:lpstr>
      <vt:lpstr>SO 100 SO 106 Pol</vt:lpstr>
      <vt:lpstr>SO 100 SO 107 Pol</vt:lpstr>
      <vt:lpstr>SO 100 SO 107.1.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000 SO 001 Pol'!Názvy_tisku</vt:lpstr>
      <vt:lpstr>'SO 100 SO 101 Pol'!Názvy_tisku</vt:lpstr>
      <vt:lpstr>'SO 100 SO 102 Pol'!Názvy_tisku</vt:lpstr>
      <vt:lpstr>'SO 100 SO 103 Pol'!Názvy_tisku</vt:lpstr>
      <vt:lpstr>'SO 100 SO 104 Pol'!Názvy_tisku</vt:lpstr>
      <vt:lpstr>'SO 100 SO 106 Pol'!Názvy_tisku</vt:lpstr>
      <vt:lpstr>'SO 100 SO 107 Pol'!Názvy_tisku</vt:lpstr>
      <vt:lpstr>'SO 100 SO 107.1. Pol'!Názvy_tisku</vt:lpstr>
      <vt:lpstr>oadresa</vt:lpstr>
      <vt:lpstr>Stavba!Objednatel</vt:lpstr>
      <vt:lpstr>Stavba!Objekt</vt:lpstr>
      <vt:lpstr>'SO 000 SO 001 Pol'!Oblast_tisku</vt:lpstr>
      <vt:lpstr>'SO 100 SO 101 Pol'!Oblast_tisku</vt:lpstr>
      <vt:lpstr>'SO 100 SO 102 Pol'!Oblast_tisku</vt:lpstr>
      <vt:lpstr>'SO 100 SO 103 Pol'!Oblast_tisku</vt:lpstr>
      <vt:lpstr>'SO 100 SO 104 Pol'!Oblast_tisku</vt:lpstr>
      <vt:lpstr>'SO 100 SO 106 Pol'!Oblast_tisku</vt:lpstr>
      <vt:lpstr>'SO 100 SO 107 Pol'!Oblast_tisku</vt:lpstr>
      <vt:lpstr>'SO 100 SO 107.1.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Pepa</cp:lastModifiedBy>
  <cp:lastPrinted>2019-03-19T12:27:02Z</cp:lastPrinted>
  <dcterms:created xsi:type="dcterms:W3CDTF">2009-04-08T07:15:50Z</dcterms:created>
  <dcterms:modified xsi:type="dcterms:W3CDTF">2025-04-25T07:13:37Z</dcterms:modified>
</cp:coreProperties>
</file>